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560E8E3-79F4-4D37-8B8A-BD99EC8067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4" r:id="rId1"/>
    <sheet name="BAV" sheetId="15" r:id="rId2"/>
    <sheet name="B" sheetId="4" r:id="rId3"/>
    <sheet name="C1" sheetId="5" r:id="rId4"/>
    <sheet name="C2" sheetId="2" r:id="rId5"/>
    <sheet name="D1" sheetId="8" r:id="rId6"/>
    <sheet name="D2" sheetId="10" r:id="rId7"/>
    <sheet name="E1" sheetId="9" r:id="rId8"/>
    <sheet name="E2" sheetId="11" r:id="rId9"/>
    <sheet name="C2 (2)" sheetId="13" r:id="rId10"/>
  </sheets>
  <definedNames>
    <definedName name="solver_adj" localSheetId="4" hidden="1">'C2'!$C$7:$C$8</definedName>
    <definedName name="solver_adj" localSheetId="9" hidden="1">'C2 (2)'!$C$7:$C$8</definedName>
    <definedName name="solver_cvg" localSheetId="4" hidden="1">0.000001</definedName>
    <definedName name="solver_cvg" localSheetId="9" hidden="1">0.000001</definedName>
    <definedName name="solver_drv" localSheetId="4" hidden="1">2</definedName>
    <definedName name="solver_drv" localSheetId="9" hidden="1">2</definedName>
    <definedName name="solver_est" localSheetId="4" hidden="1">2</definedName>
    <definedName name="solver_est" localSheetId="9" hidden="1">2</definedName>
    <definedName name="solver_itr" localSheetId="4" hidden="1">1000</definedName>
    <definedName name="solver_itr" localSheetId="9" hidden="1">1000</definedName>
    <definedName name="solver_lhs1" localSheetId="4" hidden="1">'C2'!$C$8</definedName>
    <definedName name="solver_lhs1" localSheetId="9" hidden="1">'C2 (2)'!$C$8</definedName>
    <definedName name="solver_lin" localSheetId="4" hidden="1">2</definedName>
    <definedName name="solver_lin" localSheetId="9" hidden="1">2</definedName>
    <definedName name="solver_neg" localSheetId="4" hidden="1">1</definedName>
    <definedName name="solver_neg" localSheetId="9" hidden="1">1</definedName>
    <definedName name="solver_num" localSheetId="4" hidden="1">1</definedName>
    <definedName name="solver_num" localSheetId="9" hidden="1">1</definedName>
    <definedName name="solver_nwt" localSheetId="4" hidden="1">1</definedName>
    <definedName name="solver_nwt" localSheetId="9" hidden="1">1</definedName>
    <definedName name="solver_opt" localSheetId="4" hidden="1">'C2'!$C$9</definedName>
    <definedName name="solver_opt" localSheetId="9" hidden="1">'C2 (2)'!$C$9</definedName>
    <definedName name="solver_pre" localSheetId="4" hidden="1">0.000001</definedName>
    <definedName name="solver_pre" localSheetId="9" hidden="1">0.000001</definedName>
    <definedName name="solver_rel1" localSheetId="4" hidden="1">3</definedName>
    <definedName name="solver_rel1" localSheetId="9" hidden="1">3</definedName>
    <definedName name="solver_rhs1" localSheetId="4" hidden="1">0</definedName>
    <definedName name="solver_rhs1" localSheetId="9" hidden="1">0</definedName>
    <definedName name="solver_scl" localSheetId="4" hidden="1">2</definedName>
    <definedName name="solver_scl" localSheetId="9" hidden="1">2</definedName>
    <definedName name="solver_sho" localSheetId="4" hidden="1">2</definedName>
    <definedName name="solver_sho" localSheetId="9" hidden="1">2</definedName>
    <definedName name="solver_tim" localSheetId="4" hidden="1">100</definedName>
    <definedName name="solver_tim" localSheetId="9" hidden="1">100</definedName>
    <definedName name="solver_tol" localSheetId="4" hidden="1">0.0000001</definedName>
    <definedName name="solver_tol" localSheetId="9" hidden="1">0.0000001</definedName>
    <definedName name="solver_typ" localSheetId="4" hidden="1">2</definedName>
    <definedName name="solver_typ" localSheetId="9" hidden="1">2</definedName>
    <definedName name="solver_val" localSheetId="4" hidden="1">0</definedName>
    <definedName name="solver_val" localSheetId="9" hidden="1">0</definedName>
  </definedNames>
  <calcPr calcId="181029"/>
</workbook>
</file>

<file path=xl/calcChain.xml><?xml version="1.0" encoding="utf-8"?>
<calcChain xmlns="http://schemas.openxmlformats.org/spreadsheetml/2006/main">
  <c r="E145" i="14" l="1"/>
  <c r="F145" i="14" s="1"/>
  <c r="G145" i="14" s="1"/>
  <c r="K145" i="14" s="1"/>
  <c r="Q145" i="14"/>
  <c r="E196" i="14"/>
  <c r="F196" i="14" s="1"/>
  <c r="G196" i="14" s="1"/>
  <c r="K196" i="14" s="1"/>
  <c r="Q196" i="14"/>
  <c r="F14" i="14"/>
  <c r="E228" i="14"/>
  <c r="F228" i="14" s="1"/>
  <c r="G228" i="14" s="1"/>
  <c r="K228" i="14" s="1"/>
  <c r="Q228" i="14"/>
  <c r="E225" i="14"/>
  <c r="F225" i="14" s="1"/>
  <c r="G225" i="14" s="1"/>
  <c r="K225" i="14" s="1"/>
  <c r="E226" i="14"/>
  <c r="F226" i="14" s="1"/>
  <c r="G226" i="14" s="1"/>
  <c r="K226" i="14" s="1"/>
  <c r="E227" i="14"/>
  <c r="F227" i="14" s="1"/>
  <c r="G227" i="14" s="1"/>
  <c r="K227" i="14" s="1"/>
  <c r="Q225" i="14"/>
  <c r="Q226" i="14"/>
  <c r="Q227" i="14"/>
  <c r="E224" i="14"/>
  <c r="F224" i="14"/>
  <c r="G224" i="14" s="1"/>
  <c r="K224" i="14" s="1"/>
  <c r="Q224" i="14"/>
  <c r="E223" i="14"/>
  <c r="F223" i="14" s="1"/>
  <c r="G223" i="14" s="1"/>
  <c r="K223" i="14" s="1"/>
  <c r="D9" i="14"/>
  <c r="C9" i="14"/>
  <c r="E167" i="14"/>
  <c r="F167" i="14" s="1"/>
  <c r="G167" i="14" s="1"/>
  <c r="E168" i="14"/>
  <c r="F168" i="14" s="1"/>
  <c r="G168" i="14" s="1"/>
  <c r="J168" i="14" s="1"/>
  <c r="E169" i="14"/>
  <c r="E170" i="14"/>
  <c r="F170" i="14" s="1"/>
  <c r="G170" i="14" s="1"/>
  <c r="J170" i="14" s="1"/>
  <c r="E171" i="14"/>
  <c r="F171" i="14" s="1"/>
  <c r="G171" i="14" s="1"/>
  <c r="J171" i="14" s="1"/>
  <c r="E172" i="14"/>
  <c r="F172" i="14" s="1"/>
  <c r="G172" i="14" s="1"/>
  <c r="E173" i="14"/>
  <c r="E124" i="15" s="1"/>
  <c r="E174" i="14"/>
  <c r="F174" i="14" s="1"/>
  <c r="G174" i="14" s="1"/>
  <c r="I174" i="14" s="1"/>
  <c r="E175" i="14"/>
  <c r="E126" i="15" s="1"/>
  <c r="F175" i="14"/>
  <c r="G175" i="14" s="1"/>
  <c r="J175" i="14" s="1"/>
  <c r="E176" i="14"/>
  <c r="F176" i="14" s="1"/>
  <c r="G176" i="14" s="1"/>
  <c r="E177" i="14"/>
  <c r="F177" i="14" s="1"/>
  <c r="G177" i="14" s="1"/>
  <c r="E178" i="14"/>
  <c r="E129" i="15" s="1"/>
  <c r="E179" i="14"/>
  <c r="F179" i="14" s="1"/>
  <c r="G179" i="14" s="1"/>
  <c r="E180" i="14"/>
  <c r="E131" i="15" s="1"/>
  <c r="F180" i="14"/>
  <c r="G180" i="14" s="1"/>
  <c r="I180" i="14" s="1"/>
  <c r="E181" i="14"/>
  <c r="E182" i="14"/>
  <c r="F182" i="14" s="1"/>
  <c r="G182" i="14" s="1"/>
  <c r="J182" i="14" s="1"/>
  <c r="E183" i="14"/>
  <c r="F183" i="14"/>
  <c r="G183" i="14" s="1"/>
  <c r="I183" i="14" s="1"/>
  <c r="E184" i="14"/>
  <c r="F184" i="14" s="1"/>
  <c r="G184" i="14" s="1"/>
  <c r="I184" i="14" s="1"/>
  <c r="E185" i="14"/>
  <c r="F185" i="14" s="1"/>
  <c r="G185" i="14" s="1"/>
  <c r="I185" i="14" s="1"/>
  <c r="E186" i="14"/>
  <c r="E189" i="15" s="1"/>
  <c r="F186" i="14"/>
  <c r="G186" i="14" s="1"/>
  <c r="J186" i="14" s="1"/>
  <c r="E187" i="14"/>
  <c r="F187" i="14" s="1"/>
  <c r="G187" i="14" s="1"/>
  <c r="J187" i="14" s="1"/>
  <c r="E188" i="14"/>
  <c r="E191" i="15" s="1"/>
  <c r="E189" i="14"/>
  <c r="F189" i="14" s="1"/>
  <c r="G189" i="14" s="1"/>
  <c r="J189" i="14" s="1"/>
  <c r="E190" i="14"/>
  <c r="F190" i="14" s="1"/>
  <c r="G190" i="14" s="1"/>
  <c r="I190" i="14" s="1"/>
  <c r="E191" i="14"/>
  <c r="F191" i="14" s="1"/>
  <c r="G191" i="14" s="1"/>
  <c r="J191" i="14" s="1"/>
  <c r="E192" i="14"/>
  <c r="E194" i="15" s="1"/>
  <c r="F192" i="14"/>
  <c r="G192" i="14" s="1"/>
  <c r="J192" i="14" s="1"/>
  <c r="E193" i="14"/>
  <c r="F193" i="14" s="1"/>
  <c r="G193" i="14" s="1"/>
  <c r="E194" i="14"/>
  <c r="F194" i="14" s="1"/>
  <c r="G194" i="14" s="1"/>
  <c r="E195" i="14"/>
  <c r="F195" i="14" s="1"/>
  <c r="G195" i="14" s="1"/>
  <c r="K195" i="14" s="1"/>
  <c r="E197" i="14"/>
  <c r="F197" i="14" s="1"/>
  <c r="G197" i="14" s="1"/>
  <c r="J197" i="14" s="1"/>
  <c r="E198" i="14"/>
  <c r="E140" i="15" s="1"/>
  <c r="E199" i="14"/>
  <c r="F199" i="14" s="1"/>
  <c r="G199" i="14" s="1"/>
  <c r="I199" i="14" s="1"/>
  <c r="E200" i="14"/>
  <c r="F200" i="14" s="1"/>
  <c r="G200" i="14" s="1"/>
  <c r="J200" i="14" s="1"/>
  <c r="E202" i="14"/>
  <c r="F202" i="14" s="1"/>
  <c r="G202" i="14" s="1"/>
  <c r="K202" i="14" s="1"/>
  <c r="E203" i="14"/>
  <c r="F203" i="14" s="1"/>
  <c r="G203" i="14" s="1"/>
  <c r="K203" i="14" s="1"/>
  <c r="E204" i="14"/>
  <c r="F204" i="14" s="1"/>
  <c r="G204" i="14" s="1"/>
  <c r="K204" i="14" s="1"/>
  <c r="E205" i="14"/>
  <c r="F205" i="14" s="1"/>
  <c r="G205" i="14" s="1"/>
  <c r="K205" i="14" s="1"/>
  <c r="E206" i="14"/>
  <c r="F206" i="14" s="1"/>
  <c r="G206" i="14" s="1"/>
  <c r="K206" i="14" s="1"/>
  <c r="E207" i="14"/>
  <c r="F207" i="14" s="1"/>
  <c r="G207" i="14" s="1"/>
  <c r="I207" i="14" s="1"/>
  <c r="E208" i="14"/>
  <c r="F208" i="14" s="1"/>
  <c r="G208" i="14" s="1"/>
  <c r="J208" i="14" s="1"/>
  <c r="E209" i="14"/>
  <c r="F209" i="14" s="1"/>
  <c r="G209" i="14" s="1"/>
  <c r="K209" i="14" s="1"/>
  <c r="E210" i="14"/>
  <c r="F210" i="14"/>
  <c r="G210" i="14"/>
  <c r="K210" i="14" s="1"/>
  <c r="E211" i="14"/>
  <c r="F211" i="14"/>
  <c r="G211" i="14" s="1"/>
  <c r="K211" i="14" s="1"/>
  <c r="E212" i="14"/>
  <c r="F212" i="14" s="1"/>
  <c r="G212" i="14" s="1"/>
  <c r="K212" i="14" s="1"/>
  <c r="E213" i="14"/>
  <c r="F213" i="14" s="1"/>
  <c r="G213" i="14" s="1"/>
  <c r="K213" i="14" s="1"/>
  <c r="E214" i="14"/>
  <c r="F214" i="14" s="1"/>
  <c r="G214" i="14" s="1"/>
  <c r="K214" i="14" s="1"/>
  <c r="E215" i="14"/>
  <c r="F215" i="14" s="1"/>
  <c r="G215" i="14" s="1"/>
  <c r="K215" i="14" s="1"/>
  <c r="E216" i="14"/>
  <c r="F216" i="14" s="1"/>
  <c r="G216" i="14" s="1"/>
  <c r="K216" i="14" s="1"/>
  <c r="E217" i="14"/>
  <c r="F217" i="14" s="1"/>
  <c r="G217" i="14" s="1"/>
  <c r="K217" i="14" s="1"/>
  <c r="E218" i="14"/>
  <c r="F218" i="14" s="1"/>
  <c r="G218" i="14" s="1"/>
  <c r="K218" i="14" s="1"/>
  <c r="E219" i="14"/>
  <c r="E157" i="15" s="1"/>
  <c r="E220" i="14"/>
  <c r="F220" i="14" s="1"/>
  <c r="G220" i="14" s="1"/>
  <c r="J220" i="14" s="1"/>
  <c r="E221" i="14"/>
  <c r="F221" i="14" s="1"/>
  <c r="G221" i="14" s="1"/>
  <c r="K221" i="14" s="1"/>
  <c r="E222" i="14"/>
  <c r="F222" i="14" s="1"/>
  <c r="G222" i="14" s="1"/>
  <c r="K222" i="14" s="1"/>
  <c r="E201" i="14"/>
  <c r="F201" i="14"/>
  <c r="Q223" i="14"/>
  <c r="Q222" i="14"/>
  <c r="Q221" i="14"/>
  <c r="E40" i="14"/>
  <c r="F40" i="14"/>
  <c r="G40" i="14" s="1"/>
  <c r="J40" i="14" s="1"/>
  <c r="E41" i="14"/>
  <c r="E12" i="15" s="1"/>
  <c r="E42" i="14"/>
  <c r="F42" i="14" s="1"/>
  <c r="G42" i="14" s="1"/>
  <c r="J42" i="14" s="1"/>
  <c r="E43" i="14"/>
  <c r="F43" i="14" s="1"/>
  <c r="G43" i="14" s="1"/>
  <c r="J43" i="14" s="1"/>
  <c r="E44" i="14"/>
  <c r="F44" i="14"/>
  <c r="G44" i="14" s="1"/>
  <c r="J44" i="14" s="1"/>
  <c r="E45" i="14"/>
  <c r="E15" i="15" s="1"/>
  <c r="E46" i="14"/>
  <c r="F46" i="14" s="1"/>
  <c r="G46" i="14" s="1"/>
  <c r="J46" i="14" s="1"/>
  <c r="E47" i="14"/>
  <c r="F47" i="14" s="1"/>
  <c r="G47" i="14" s="1"/>
  <c r="J47" i="14" s="1"/>
  <c r="E48" i="14"/>
  <c r="F48" i="14"/>
  <c r="G48" i="14" s="1"/>
  <c r="J48" i="14" s="1"/>
  <c r="E49" i="14"/>
  <c r="E19" i="15" s="1"/>
  <c r="E50" i="14"/>
  <c r="F50" i="14" s="1"/>
  <c r="G50" i="14" s="1"/>
  <c r="J50" i="14" s="1"/>
  <c r="E52" i="14"/>
  <c r="E21" i="15" s="1"/>
  <c r="E53" i="14"/>
  <c r="F53" i="14"/>
  <c r="G53" i="14" s="1"/>
  <c r="J53" i="14" s="1"/>
  <c r="E54" i="14"/>
  <c r="F54" i="14" s="1"/>
  <c r="G54" i="14" s="1"/>
  <c r="J54" i="14" s="1"/>
  <c r="E55" i="14"/>
  <c r="E24" i="15" s="1"/>
  <c r="E56" i="14"/>
  <c r="F56" i="14" s="1"/>
  <c r="G56" i="14" s="1"/>
  <c r="J56" i="14" s="1"/>
  <c r="E57" i="14"/>
  <c r="F57" i="14"/>
  <c r="G57" i="14" s="1"/>
  <c r="J57" i="14" s="1"/>
  <c r="E58" i="14"/>
  <c r="E27" i="15" s="1"/>
  <c r="E59" i="14"/>
  <c r="F59" i="14" s="1"/>
  <c r="G59" i="14" s="1"/>
  <c r="J59" i="14" s="1"/>
  <c r="E60" i="14"/>
  <c r="E29" i="15" s="1"/>
  <c r="E61" i="14"/>
  <c r="F61" i="14" s="1"/>
  <c r="G61" i="14" s="1"/>
  <c r="J61" i="14" s="1"/>
  <c r="E62" i="14"/>
  <c r="E31" i="15" s="1"/>
  <c r="E63" i="14"/>
  <c r="F63" i="14" s="1"/>
  <c r="G63" i="14" s="1"/>
  <c r="J63" i="14" s="1"/>
  <c r="E64" i="14"/>
  <c r="F64" i="14" s="1"/>
  <c r="G64" i="14" s="1"/>
  <c r="J64" i="14" s="1"/>
  <c r="E65" i="14"/>
  <c r="F65" i="14" s="1"/>
  <c r="G65" i="14" s="1"/>
  <c r="J65" i="14" s="1"/>
  <c r="E68" i="14"/>
  <c r="E35" i="15" s="1"/>
  <c r="E69" i="14"/>
  <c r="F69" i="14" s="1"/>
  <c r="G69" i="14" s="1"/>
  <c r="J69" i="14" s="1"/>
  <c r="E70" i="14"/>
  <c r="F70" i="14" s="1"/>
  <c r="G70" i="14" s="1"/>
  <c r="J70" i="14" s="1"/>
  <c r="E71" i="14"/>
  <c r="F71" i="14"/>
  <c r="G71" i="14" s="1"/>
  <c r="J71" i="14" s="1"/>
  <c r="E72" i="14"/>
  <c r="E38" i="15" s="1"/>
  <c r="E73" i="14"/>
  <c r="E39" i="15" s="1"/>
  <c r="E74" i="14"/>
  <c r="E40" i="15" s="1"/>
  <c r="E75" i="14"/>
  <c r="F75" i="14" s="1"/>
  <c r="G75" i="14" s="1"/>
  <c r="J75" i="14" s="1"/>
  <c r="E79" i="14"/>
  <c r="E44" i="15" s="1"/>
  <c r="E84" i="14"/>
  <c r="F84" i="14" s="1"/>
  <c r="G84" i="14" s="1"/>
  <c r="J84" i="14" s="1"/>
  <c r="E85" i="14"/>
  <c r="F85" i="14" s="1"/>
  <c r="G85" i="14" s="1"/>
  <c r="J85" i="14" s="1"/>
  <c r="E88" i="14"/>
  <c r="E51" i="15" s="1"/>
  <c r="F88" i="14"/>
  <c r="G88" i="14" s="1"/>
  <c r="J88" i="14" s="1"/>
  <c r="E89" i="14"/>
  <c r="E52" i="15" s="1"/>
  <c r="E90" i="14"/>
  <c r="E53" i="15" s="1"/>
  <c r="E91" i="14"/>
  <c r="E54" i="15" s="1"/>
  <c r="E92" i="14"/>
  <c r="F92" i="14"/>
  <c r="G92" i="14" s="1"/>
  <c r="J92" i="14" s="1"/>
  <c r="E93" i="14"/>
  <c r="E56" i="15" s="1"/>
  <c r="E96" i="14"/>
  <c r="F96" i="14" s="1"/>
  <c r="G96" i="14" s="1"/>
  <c r="J96" i="14" s="1"/>
  <c r="E97" i="14"/>
  <c r="E60" i="15" s="1"/>
  <c r="E98" i="14"/>
  <c r="F98" i="14"/>
  <c r="G98" i="14" s="1"/>
  <c r="J98" i="14" s="1"/>
  <c r="E100" i="14"/>
  <c r="E63" i="15" s="1"/>
  <c r="E105" i="14"/>
  <c r="F105" i="14" s="1"/>
  <c r="G105" i="14" s="1"/>
  <c r="J105" i="14" s="1"/>
  <c r="E108" i="14"/>
  <c r="E71" i="15" s="1"/>
  <c r="E109" i="14"/>
  <c r="E72" i="15" s="1"/>
  <c r="F109" i="14"/>
  <c r="G109" i="14" s="1"/>
  <c r="J109" i="14" s="1"/>
  <c r="E119" i="14"/>
  <c r="E82" i="15" s="1"/>
  <c r="E121" i="14"/>
  <c r="F121" i="14" s="1"/>
  <c r="G121" i="14" s="1"/>
  <c r="J121" i="14" s="1"/>
  <c r="E123" i="14"/>
  <c r="E86" i="15" s="1"/>
  <c r="E124" i="14"/>
  <c r="F124" i="14" s="1"/>
  <c r="G124" i="14" s="1"/>
  <c r="J124" i="14" s="1"/>
  <c r="E132" i="14"/>
  <c r="F132" i="14" s="1"/>
  <c r="G132" i="14" s="1"/>
  <c r="J132" i="14" s="1"/>
  <c r="E142" i="14"/>
  <c r="F142" i="14" s="1"/>
  <c r="G142" i="14" s="1"/>
  <c r="J142" i="14" s="1"/>
  <c r="E143" i="14"/>
  <c r="F143" i="14" s="1"/>
  <c r="G143" i="14" s="1"/>
  <c r="J143" i="14" s="1"/>
  <c r="E156" i="14"/>
  <c r="F156" i="14" s="1"/>
  <c r="G156" i="14" s="1"/>
  <c r="J156" i="14" s="1"/>
  <c r="E157" i="14"/>
  <c r="F157" i="14" s="1"/>
  <c r="G157" i="14" s="1"/>
  <c r="J157" i="14" s="1"/>
  <c r="E158" i="14"/>
  <c r="F158" i="14" s="1"/>
  <c r="G158" i="14" s="1"/>
  <c r="J158" i="14" s="1"/>
  <c r="E159" i="14"/>
  <c r="F159" i="14" s="1"/>
  <c r="G159" i="14" s="1"/>
  <c r="J159" i="14" s="1"/>
  <c r="E160" i="14"/>
  <c r="F160" i="14"/>
  <c r="G160" i="14" s="1"/>
  <c r="J160" i="14" s="1"/>
  <c r="E161" i="14"/>
  <c r="F161" i="14" s="1"/>
  <c r="G161" i="14" s="1"/>
  <c r="J161" i="14" s="1"/>
  <c r="E162" i="14"/>
  <c r="F162" i="14" s="1"/>
  <c r="G162" i="14" s="1"/>
  <c r="J162" i="14" s="1"/>
  <c r="E163" i="14"/>
  <c r="F163" i="14" s="1"/>
  <c r="G163" i="14" s="1"/>
  <c r="J163" i="14" s="1"/>
  <c r="E164" i="14"/>
  <c r="F164" i="14" s="1"/>
  <c r="G164" i="14" s="1"/>
  <c r="J164" i="14" s="1"/>
  <c r="E165" i="14"/>
  <c r="E116" i="15" s="1"/>
  <c r="E166" i="14"/>
  <c r="E117" i="15" s="1"/>
  <c r="J176" i="14"/>
  <c r="E23" i="14"/>
  <c r="F23" i="14" s="1"/>
  <c r="G23" i="14" s="1"/>
  <c r="I23" i="14" s="1"/>
  <c r="E24" i="14"/>
  <c r="F24" i="14" s="1"/>
  <c r="G24" i="14" s="1"/>
  <c r="I24" i="14" s="1"/>
  <c r="E25" i="14"/>
  <c r="F25" i="14"/>
  <c r="G25" i="14" s="1"/>
  <c r="I25" i="14" s="1"/>
  <c r="E26" i="14"/>
  <c r="F26" i="14" s="1"/>
  <c r="G26" i="14" s="1"/>
  <c r="I26" i="14" s="1"/>
  <c r="E27" i="14"/>
  <c r="F27" i="14"/>
  <c r="G27" i="14" s="1"/>
  <c r="I27" i="14" s="1"/>
  <c r="E28" i="14"/>
  <c r="F28" i="14" s="1"/>
  <c r="G28" i="14" s="1"/>
  <c r="I28" i="14" s="1"/>
  <c r="E29" i="14"/>
  <c r="F29" i="14"/>
  <c r="G29" i="14" s="1"/>
  <c r="I29" i="14" s="1"/>
  <c r="E30" i="14"/>
  <c r="F30" i="14" s="1"/>
  <c r="G30" i="14" s="1"/>
  <c r="I30" i="14" s="1"/>
  <c r="E31" i="14"/>
  <c r="F31" i="14"/>
  <c r="G31" i="14" s="1"/>
  <c r="I31" i="14" s="1"/>
  <c r="E32" i="14"/>
  <c r="F32" i="14" s="1"/>
  <c r="G32" i="14" s="1"/>
  <c r="I32" i="14" s="1"/>
  <c r="E33" i="14"/>
  <c r="E170" i="15" s="1"/>
  <c r="F33" i="14"/>
  <c r="G33" i="14" s="1"/>
  <c r="I33" i="14" s="1"/>
  <c r="E34" i="14"/>
  <c r="F34" i="14" s="1"/>
  <c r="G34" i="14" s="1"/>
  <c r="I34" i="14" s="1"/>
  <c r="E35" i="14"/>
  <c r="F35" i="14" s="1"/>
  <c r="G35" i="14" s="1"/>
  <c r="I35" i="14" s="1"/>
  <c r="E36" i="14"/>
  <c r="F36" i="14" s="1"/>
  <c r="G36" i="14" s="1"/>
  <c r="I36" i="14" s="1"/>
  <c r="E37" i="14"/>
  <c r="E38" i="14"/>
  <c r="F38" i="14" s="1"/>
  <c r="G38" i="14" s="1"/>
  <c r="I38" i="14" s="1"/>
  <c r="E39" i="14"/>
  <c r="F39" i="14" s="1"/>
  <c r="G39" i="14" s="1"/>
  <c r="I39" i="14" s="1"/>
  <c r="E51" i="14"/>
  <c r="E178" i="15" s="1"/>
  <c r="E66" i="14"/>
  <c r="E179" i="15" s="1"/>
  <c r="E67" i="14"/>
  <c r="F67" i="14"/>
  <c r="G67" i="14" s="1"/>
  <c r="I67" i="14" s="1"/>
  <c r="E76" i="14"/>
  <c r="F76" i="14" s="1"/>
  <c r="G76" i="14" s="1"/>
  <c r="I76" i="14" s="1"/>
  <c r="E83" i="14"/>
  <c r="F83" i="14" s="1"/>
  <c r="G83" i="14" s="1"/>
  <c r="I83" i="14" s="1"/>
  <c r="E21" i="14"/>
  <c r="F21" i="14" s="1"/>
  <c r="G21" i="14" s="1"/>
  <c r="I21" i="14" s="1"/>
  <c r="E125" i="14"/>
  <c r="F125" i="14" s="1"/>
  <c r="G125" i="14" s="1"/>
  <c r="J125" i="14" s="1"/>
  <c r="E126" i="14"/>
  <c r="F126" i="14" s="1"/>
  <c r="G126" i="14" s="1"/>
  <c r="J126" i="14" s="1"/>
  <c r="E82" i="14"/>
  <c r="F82" i="14" s="1"/>
  <c r="G82" i="14" s="1"/>
  <c r="E131" i="14"/>
  <c r="E94" i="15" s="1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51" i="14"/>
  <c r="Q66" i="14"/>
  <c r="Q67" i="14"/>
  <c r="Q76" i="14"/>
  <c r="Q83" i="14"/>
  <c r="Q186" i="14"/>
  <c r="Q187" i="14"/>
  <c r="Q188" i="14"/>
  <c r="Q189" i="14"/>
  <c r="Q191" i="14"/>
  <c r="Q192" i="14"/>
  <c r="Q195" i="14"/>
  <c r="Q199" i="14"/>
  <c r="Q202" i="14"/>
  <c r="Q204" i="14"/>
  <c r="Q205" i="14"/>
  <c r="Q21" i="14"/>
  <c r="G158" i="15"/>
  <c r="C158" i="15"/>
  <c r="G157" i="15"/>
  <c r="C157" i="15"/>
  <c r="G156" i="15"/>
  <c r="C156" i="15"/>
  <c r="E156" i="15"/>
  <c r="G155" i="15"/>
  <c r="C155" i="15"/>
  <c r="E155" i="15"/>
  <c r="G154" i="15"/>
  <c r="C154" i="15"/>
  <c r="E154" i="15"/>
  <c r="G153" i="15"/>
  <c r="C153" i="15"/>
  <c r="E153" i="15"/>
  <c r="G152" i="15"/>
  <c r="C152" i="15"/>
  <c r="E152" i="15"/>
  <c r="G151" i="15"/>
  <c r="C151" i="15"/>
  <c r="E151" i="15"/>
  <c r="G150" i="15"/>
  <c r="C150" i="15"/>
  <c r="E150" i="15"/>
  <c r="G149" i="15"/>
  <c r="C149" i="15"/>
  <c r="E149" i="15"/>
  <c r="G148" i="15"/>
  <c r="C148" i="15"/>
  <c r="E148" i="15"/>
  <c r="G147" i="15"/>
  <c r="C147" i="15"/>
  <c r="E147" i="15"/>
  <c r="G146" i="15"/>
  <c r="C146" i="15"/>
  <c r="E146" i="15"/>
  <c r="G145" i="15"/>
  <c r="C145" i="15"/>
  <c r="E145" i="15"/>
  <c r="G144" i="15"/>
  <c r="C144" i="15"/>
  <c r="E144" i="15"/>
  <c r="G143" i="15"/>
  <c r="C143" i="15"/>
  <c r="G142" i="15"/>
  <c r="C142" i="15"/>
  <c r="G200" i="15"/>
  <c r="C200" i="15"/>
  <c r="E200" i="15"/>
  <c r="G199" i="15"/>
  <c r="C199" i="15"/>
  <c r="E199" i="15"/>
  <c r="G198" i="15"/>
  <c r="C198" i="15"/>
  <c r="E198" i="15"/>
  <c r="G197" i="15"/>
  <c r="C197" i="15"/>
  <c r="G141" i="15"/>
  <c r="C141" i="15"/>
  <c r="G196" i="15"/>
  <c r="C196" i="15"/>
  <c r="G140" i="15"/>
  <c r="C140" i="15"/>
  <c r="G195" i="15"/>
  <c r="C195" i="15"/>
  <c r="E195" i="15"/>
  <c r="G139" i="15"/>
  <c r="C139" i="15"/>
  <c r="E139" i="15"/>
  <c r="G138" i="15"/>
  <c r="C138" i="15"/>
  <c r="E138" i="15"/>
  <c r="G194" i="15"/>
  <c r="C194" i="15"/>
  <c r="G193" i="15"/>
  <c r="C193" i="15"/>
  <c r="E193" i="15"/>
  <c r="G137" i="15"/>
  <c r="C137" i="15"/>
  <c r="G192" i="15"/>
  <c r="C192" i="15"/>
  <c r="E192" i="15"/>
  <c r="G191" i="15"/>
  <c r="C191" i="15"/>
  <c r="G190" i="15"/>
  <c r="C190" i="15"/>
  <c r="G189" i="15"/>
  <c r="C189" i="15"/>
  <c r="G136" i="15"/>
  <c r="C136" i="15"/>
  <c r="G135" i="15"/>
  <c r="C135" i="15"/>
  <c r="E135" i="15"/>
  <c r="G134" i="15"/>
  <c r="C134" i="15"/>
  <c r="E134" i="15"/>
  <c r="G133" i="15"/>
  <c r="C133" i="15"/>
  <c r="G132" i="15"/>
  <c r="C132" i="15"/>
  <c r="G131" i="15"/>
  <c r="C131" i="15"/>
  <c r="G130" i="15"/>
  <c r="C130" i="15"/>
  <c r="E130" i="15"/>
  <c r="G129" i="15"/>
  <c r="C129" i="15"/>
  <c r="G128" i="15"/>
  <c r="C128" i="15"/>
  <c r="E128" i="15"/>
  <c r="G127" i="15"/>
  <c r="C127" i="15"/>
  <c r="E127" i="15"/>
  <c r="G126" i="15"/>
  <c r="C126" i="15"/>
  <c r="G125" i="15"/>
  <c r="C125" i="15"/>
  <c r="G124" i="15"/>
  <c r="C124" i="15"/>
  <c r="G123" i="15"/>
  <c r="C123" i="15"/>
  <c r="E123" i="15"/>
  <c r="G122" i="15"/>
  <c r="C122" i="15"/>
  <c r="E122" i="15"/>
  <c r="G121" i="15"/>
  <c r="C121" i="15"/>
  <c r="E121" i="15"/>
  <c r="G120" i="15"/>
  <c r="C120" i="15"/>
  <c r="G119" i="15"/>
  <c r="C119" i="15"/>
  <c r="E119" i="15"/>
  <c r="G118" i="15"/>
  <c r="C118" i="15"/>
  <c r="E118" i="15"/>
  <c r="G117" i="15"/>
  <c r="C117" i="15"/>
  <c r="G116" i="15"/>
  <c r="C116" i="15"/>
  <c r="G188" i="15"/>
  <c r="C188" i="15"/>
  <c r="E188" i="15"/>
  <c r="G187" i="15"/>
  <c r="C187" i="15"/>
  <c r="E187" i="15"/>
  <c r="G186" i="15"/>
  <c r="C186" i="15"/>
  <c r="E186" i="15"/>
  <c r="G115" i="15"/>
  <c r="C115" i="15"/>
  <c r="E115" i="15"/>
  <c r="G185" i="15"/>
  <c r="C185" i="15"/>
  <c r="E185" i="15"/>
  <c r="G114" i="15"/>
  <c r="C114" i="15"/>
  <c r="E155" i="14"/>
  <c r="E114" i="15" s="1"/>
  <c r="G113" i="15"/>
  <c r="C113" i="15"/>
  <c r="E113" i="15"/>
  <c r="E154" i="14"/>
  <c r="G112" i="15"/>
  <c r="C112" i="15"/>
  <c r="E153" i="14"/>
  <c r="E112" i="15" s="1"/>
  <c r="G111" i="15"/>
  <c r="C111" i="15"/>
  <c r="E152" i="14"/>
  <c r="F152" i="14" s="1"/>
  <c r="G152" i="14" s="1"/>
  <c r="I152" i="14" s="1"/>
  <c r="G110" i="15"/>
  <c r="C110" i="15"/>
  <c r="E151" i="14"/>
  <c r="F151" i="14" s="1"/>
  <c r="G151" i="14" s="1"/>
  <c r="I151" i="14" s="1"/>
  <c r="G109" i="15"/>
  <c r="C109" i="15"/>
  <c r="E150" i="14"/>
  <c r="E109" i="15" s="1"/>
  <c r="G108" i="15"/>
  <c r="C108" i="15"/>
  <c r="E149" i="14"/>
  <c r="E108" i="15" s="1"/>
  <c r="G107" i="15"/>
  <c r="C107" i="15"/>
  <c r="E148" i="14"/>
  <c r="F148" i="14" s="1"/>
  <c r="G148" i="14" s="1"/>
  <c r="I148" i="14" s="1"/>
  <c r="G106" i="15"/>
  <c r="C106" i="15"/>
  <c r="E147" i="14"/>
  <c r="E106" i="15" s="1"/>
  <c r="G105" i="15"/>
  <c r="C105" i="15"/>
  <c r="E146" i="14"/>
  <c r="E105" i="15" s="1"/>
  <c r="G104" i="15"/>
  <c r="C104" i="15"/>
  <c r="E144" i="14"/>
  <c r="E104" i="15" s="1"/>
  <c r="G184" i="15"/>
  <c r="C184" i="15"/>
  <c r="E184" i="15"/>
  <c r="G103" i="15"/>
  <c r="C103" i="15"/>
  <c r="E141" i="14"/>
  <c r="E103" i="15" s="1"/>
  <c r="G102" i="15"/>
  <c r="C102" i="15"/>
  <c r="E140" i="14"/>
  <c r="F140" i="14" s="1"/>
  <c r="G140" i="14" s="1"/>
  <c r="I140" i="14" s="1"/>
  <c r="G101" i="15"/>
  <c r="C101" i="15"/>
  <c r="E139" i="14"/>
  <c r="E101" i="15" s="1"/>
  <c r="G100" i="15"/>
  <c r="C100" i="15"/>
  <c r="E138" i="14"/>
  <c r="G99" i="15"/>
  <c r="C99" i="15"/>
  <c r="E137" i="14"/>
  <c r="E99" i="15" s="1"/>
  <c r="G98" i="15"/>
  <c r="C98" i="15"/>
  <c r="E136" i="14"/>
  <c r="E98" i="15" s="1"/>
  <c r="G97" i="15"/>
  <c r="C97" i="15"/>
  <c r="E135" i="14"/>
  <c r="E97" i="15" s="1"/>
  <c r="G96" i="15"/>
  <c r="C96" i="15"/>
  <c r="E134" i="14"/>
  <c r="E96" i="15" s="1"/>
  <c r="G95" i="15"/>
  <c r="C95" i="15"/>
  <c r="E133" i="14"/>
  <c r="E95" i="15" s="1"/>
  <c r="G94" i="15"/>
  <c r="C94" i="15"/>
  <c r="G93" i="15"/>
  <c r="C93" i="15"/>
  <c r="E130" i="14"/>
  <c r="F130" i="14" s="1"/>
  <c r="G130" i="14" s="1"/>
  <c r="I130" i="14" s="1"/>
  <c r="G92" i="15"/>
  <c r="C92" i="15"/>
  <c r="E129" i="14"/>
  <c r="E92" i="15" s="1"/>
  <c r="G91" i="15"/>
  <c r="C91" i="15"/>
  <c r="E128" i="14"/>
  <c r="F128" i="14" s="1"/>
  <c r="G128" i="14" s="1"/>
  <c r="I128" i="14" s="1"/>
  <c r="G90" i="15"/>
  <c r="C90" i="15"/>
  <c r="E127" i="14"/>
  <c r="E90" i="15" s="1"/>
  <c r="G89" i="15"/>
  <c r="C89" i="15"/>
  <c r="G88" i="15"/>
  <c r="C88" i="15"/>
  <c r="E88" i="15"/>
  <c r="G87" i="15"/>
  <c r="C87" i="15"/>
  <c r="E87" i="15"/>
  <c r="G86" i="15"/>
  <c r="C86" i="15"/>
  <c r="G85" i="15"/>
  <c r="C85" i="15"/>
  <c r="E122" i="14"/>
  <c r="E85" i="15" s="1"/>
  <c r="G84" i="15"/>
  <c r="C84" i="15"/>
  <c r="G83" i="15"/>
  <c r="C83" i="15"/>
  <c r="E120" i="14"/>
  <c r="E83" i="15" s="1"/>
  <c r="G82" i="15"/>
  <c r="C82" i="15"/>
  <c r="G81" i="15"/>
  <c r="C81" i="15"/>
  <c r="E118" i="14"/>
  <c r="E81" i="15" s="1"/>
  <c r="G80" i="15"/>
  <c r="C80" i="15"/>
  <c r="E117" i="14"/>
  <c r="E80" i="15" s="1"/>
  <c r="G79" i="15"/>
  <c r="C79" i="15"/>
  <c r="E116" i="14"/>
  <c r="E79" i="15" s="1"/>
  <c r="G78" i="15"/>
  <c r="C78" i="15"/>
  <c r="E115" i="14"/>
  <c r="F115" i="14" s="1"/>
  <c r="G77" i="15"/>
  <c r="C77" i="15"/>
  <c r="E114" i="14"/>
  <c r="E77" i="15" s="1"/>
  <c r="G76" i="15"/>
  <c r="C76" i="15"/>
  <c r="E113" i="14"/>
  <c r="E76" i="15" s="1"/>
  <c r="G75" i="15"/>
  <c r="C75" i="15"/>
  <c r="E112" i="14"/>
  <c r="E75" i="15" s="1"/>
  <c r="G74" i="15"/>
  <c r="C74" i="15"/>
  <c r="E111" i="14"/>
  <c r="F111" i="14" s="1"/>
  <c r="G111" i="14" s="1"/>
  <c r="I111" i="14" s="1"/>
  <c r="G73" i="15"/>
  <c r="C73" i="15"/>
  <c r="E110" i="14"/>
  <c r="E73" i="15" s="1"/>
  <c r="G72" i="15"/>
  <c r="C72" i="15"/>
  <c r="G71" i="15"/>
  <c r="C71" i="15"/>
  <c r="G70" i="15"/>
  <c r="C70" i="15"/>
  <c r="E107" i="14"/>
  <c r="E70" i="15" s="1"/>
  <c r="G69" i="15"/>
  <c r="C69" i="15"/>
  <c r="E69" i="15"/>
  <c r="E106" i="14"/>
  <c r="G68" i="15"/>
  <c r="C68" i="15"/>
  <c r="G67" i="15"/>
  <c r="C67" i="15"/>
  <c r="E104" i="14"/>
  <c r="E67" i="15" s="1"/>
  <c r="G66" i="15"/>
  <c r="C66" i="15"/>
  <c r="E103" i="14"/>
  <c r="E66" i="15" s="1"/>
  <c r="G65" i="15"/>
  <c r="C65" i="15"/>
  <c r="E102" i="14"/>
  <c r="E65" i="15" s="1"/>
  <c r="G64" i="15"/>
  <c r="C64" i="15"/>
  <c r="E101" i="14"/>
  <c r="E64" i="15" s="1"/>
  <c r="G63" i="15"/>
  <c r="C63" i="15"/>
  <c r="G62" i="15"/>
  <c r="C62" i="15"/>
  <c r="E99" i="14"/>
  <c r="E62" i="15" s="1"/>
  <c r="G61" i="15"/>
  <c r="C61" i="15"/>
  <c r="E61" i="15"/>
  <c r="G60" i="15"/>
  <c r="C60" i="15"/>
  <c r="G59" i="15"/>
  <c r="C59" i="15"/>
  <c r="E59" i="15"/>
  <c r="G58" i="15"/>
  <c r="C58" i="15"/>
  <c r="E95" i="14"/>
  <c r="E58" i="15" s="1"/>
  <c r="G57" i="15"/>
  <c r="C57" i="15"/>
  <c r="E94" i="14"/>
  <c r="F94" i="14" s="1"/>
  <c r="G94" i="14" s="1"/>
  <c r="J94" i="14" s="1"/>
  <c r="G56" i="15"/>
  <c r="C56" i="15"/>
  <c r="G55" i="15"/>
  <c r="C55" i="15"/>
  <c r="E55" i="15"/>
  <c r="G54" i="15"/>
  <c r="C54" i="15"/>
  <c r="G53" i="15"/>
  <c r="C53" i="15"/>
  <c r="G52" i="15"/>
  <c r="C52" i="15"/>
  <c r="G51" i="15"/>
  <c r="C51" i="15"/>
  <c r="G50" i="15"/>
  <c r="C50" i="15"/>
  <c r="E87" i="14"/>
  <c r="E50" i="15" s="1"/>
  <c r="G49" i="15"/>
  <c r="C49" i="15"/>
  <c r="E86" i="14"/>
  <c r="E49" i="15" s="1"/>
  <c r="G48" i="15"/>
  <c r="C48" i="15"/>
  <c r="G47" i="15"/>
  <c r="C47" i="15"/>
  <c r="G183" i="15"/>
  <c r="C183" i="15"/>
  <c r="G46" i="15"/>
  <c r="C46" i="15"/>
  <c r="E81" i="14"/>
  <c r="E46" i="15" s="1"/>
  <c r="G45" i="15"/>
  <c r="C45" i="15"/>
  <c r="E80" i="14"/>
  <c r="F80" i="14" s="1"/>
  <c r="G80" i="14" s="1"/>
  <c r="I80" i="14" s="1"/>
  <c r="G44" i="15"/>
  <c r="C44" i="15"/>
  <c r="G43" i="15"/>
  <c r="C43" i="15"/>
  <c r="E78" i="14"/>
  <c r="E43" i="15" s="1"/>
  <c r="G42" i="15"/>
  <c r="C42" i="15"/>
  <c r="E77" i="14"/>
  <c r="E42" i="15" s="1"/>
  <c r="G182" i="15"/>
  <c r="C182" i="15"/>
  <c r="G41" i="15"/>
  <c r="C41" i="15"/>
  <c r="E41" i="15"/>
  <c r="G40" i="15"/>
  <c r="C40" i="15"/>
  <c r="G39" i="15"/>
  <c r="C39" i="15"/>
  <c r="G38" i="15"/>
  <c r="C38" i="15"/>
  <c r="G181" i="15"/>
  <c r="C181" i="15"/>
  <c r="E181" i="15"/>
  <c r="G37" i="15"/>
  <c r="C37" i="15"/>
  <c r="E37" i="15"/>
  <c r="G36" i="15"/>
  <c r="C36" i="15"/>
  <c r="G35" i="15"/>
  <c r="C35" i="15"/>
  <c r="G180" i="15"/>
  <c r="C180" i="15"/>
  <c r="E180" i="15"/>
  <c r="G179" i="15"/>
  <c r="C179" i="15"/>
  <c r="G34" i="15"/>
  <c r="C34" i="15"/>
  <c r="G33" i="15"/>
  <c r="C33" i="15"/>
  <c r="E33" i="15"/>
  <c r="G32" i="15"/>
  <c r="C32" i="15"/>
  <c r="G31" i="15"/>
  <c r="C31" i="15"/>
  <c r="G30" i="15"/>
  <c r="C30" i="15"/>
  <c r="E30" i="15"/>
  <c r="G29" i="15"/>
  <c r="C29" i="15"/>
  <c r="G28" i="15"/>
  <c r="C28" i="15"/>
  <c r="G27" i="15"/>
  <c r="C27" i="15"/>
  <c r="G26" i="15"/>
  <c r="C26" i="15"/>
  <c r="E26" i="15"/>
  <c r="G25" i="15"/>
  <c r="C25" i="15"/>
  <c r="E25" i="15"/>
  <c r="G24" i="15"/>
  <c r="C24" i="15"/>
  <c r="G23" i="15"/>
  <c r="C23" i="15"/>
  <c r="G22" i="15"/>
  <c r="C22" i="15"/>
  <c r="E22" i="15"/>
  <c r="G21" i="15"/>
  <c r="C21" i="15"/>
  <c r="G178" i="15"/>
  <c r="C178" i="15"/>
  <c r="G20" i="15"/>
  <c r="C20" i="15"/>
  <c r="E20" i="15"/>
  <c r="G19" i="15"/>
  <c r="C19" i="15"/>
  <c r="G18" i="15"/>
  <c r="C18" i="15"/>
  <c r="E18" i="15"/>
  <c r="G17" i="15"/>
  <c r="C17" i="15"/>
  <c r="E17" i="15"/>
  <c r="G16" i="15"/>
  <c r="C16" i="15"/>
  <c r="E16" i="15"/>
  <c r="G15" i="15"/>
  <c r="C15" i="15"/>
  <c r="G177" i="15"/>
  <c r="C177" i="15"/>
  <c r="E177" i="15"/>
  <c r="G14" i="15"/>
  <c r="C14" i="15"/>
  <c r="G13" i="15"/>
  <c r="C13" i="15"/>
  <c r="G12" i="15"/>
  <c r="C12" i="15"/>
  <c r="G11" i="15"/>
  <c r="C11" i="15"/>
  <c r="E11" i="15"/>
  <c r="G176" i="15"/>
  <c r="C176" i="15"/>
  <c r="G175" i="15"/>
  <c r="C175" i="15"/>
  <c r="E175" i="15"/>
  <c r="G174" i="15"/>
  <c r="C174" i="15"/>
  <c r="G173" i="15"/>
  <c r="C173" i="15"/>
  <c r="E173" i="15"/>
  <c r="G172" i="15"/>
  <c r="C172" i="15"/>
  <c r="G171" i="15"/>
  <c r="C171" i="15"/>
  <c r="E171" i="15"/>
  <c r="G170" i="15"/>
  <c r="C170" i="15"/>
  <c r="G169" i="15"/>
  <c r="C169" i="15"/>
  <c r="E169" i="15"/>
  <c r="G168" i="15"/>
  <c r="C168" i="15"/>
  <c r="E168" i="15"/>
  <c r="G167" i="15"/>
  <c r="C167" i="15"/>
  <c r="E167" i="15"/>
  <c r="G166" i="15"/>
  <c r="C166" i="15"/>
  <c r="E166" i="15"/>
  <c r="G165" i="15"/>
  <c r="C165" i="15"/>
  <c r="G164" i="15"/>
  <c r="C164" i="15"/>
  <c r="E164" i="15"/>
  <c r="G163" i="15"/>
  <c r="C163" i="15"/>
  <c r="E163" i="15"/>
  <c r="G162" i="15"/>
  <c r="C162" i="15"/>
  <c r="E162" i="15"/>
  <c r="G161" i="15"/>
  <c r="C161" i="15"/>
  <c r="E161" i="15"/>
  <c r="G160" i="15"/>
  <c r="C160" i="15"/>
  <c r="G159" i="15"/>
  <c r="C159" i="15"/>
  <c r="A147" i="15"/>
  <c r="H147" i="15"/>
  <c r="B147" i="15"/>
  <c r="D147" i="15"/>
  <c r="A148" i="15"/>
  <c r="H148" i="15"/>
  <c r="B148" i="15"/>
  <c r="D148" i="15"/>
  <c r="A149" i="15"/>
  <c r="H149" i="15"/>
  <c r="B149" i="15"/>
  <c r="D149" i="15"/>
  <c r="A150" i="15"/>
  <c r="H150" i="15"/>
  <c r="B150" i="15"/>
  <c r="D150" i="15"/>
  <c r="A151" i="15"/>
  <c r="H151" i="15"/>
  <c r="B151" i="15"/>
  <c r="D151" i="15"/>
  <c r="A152" i="15"/>
  <c r="H152" i="15"/>
  <c r="B152" i="15"/>
  <c r="D152" i="15"/>
  <c r="A153" i="15"/>
  <c r="H153" i="15"/>
  <c r="B153" i="15"/>
  <c r="D153" i="15"/>
  <c r="A154" i="15"/>
  <c r="H154" i="15"/>
  <c r="B154" i="15"/>
  <c r="D154" i="15"/>
  <c r="A155" i="15"/>
  <c r="H155" i="15"/>
  <c r="B155" i="15"/>
  <c r="D155" i="15"/>
  <c r="A156" i="15"/>
  <c r="H156" i="15"/>
  <c r="B156" i="15"/>
  <c r="D156" i="15"/>
  <c r="A157" i="15"/>
  <c r="H157" i="15"/>
  <c r="B157" i="15"/>
  <c r="D157" i="15"/>
  <c r="A158" i="15"/>
  <c r="H158" i="15"/>
  <c r="B158" i="15"/>
  <c r="D158" i="15"/>
  <c r="H146" i="15"/>
  <c r="B146" i="15"/>
  <c r="D146" i="15"/>
  <c r="A146" i="15"/>
  <c r="H145" i="15"/>
  <c r="B145" i="15"/>
  <c r="D145" i="15"/>
  <c r="A145" i="15"/>
  <c r="H144" i="15"/>
  <c r="B144" i="15"/>
  <c r="D144" i="15"/>
  <c r="A144" i="15"/>
  <c r="H143" i="15"/>
  <c r="D143" i="15"/>
  <c r="B143" i="15"/>
  <c r="A143" i="15"/>
  <c r="H142" i="15"/>
  <c r="B142" i="15"/>
  <c r="D142" i="15"/>
  <c r="A142" i="15"/>
  <c r="H200" i="15"/>
  <c r="D200" i="15"/>
  <c r="B200" i="15"/>
  <c r="A200" i="15"/>
  <c r="H199" i="15"/>
  <c r="B199" i="15"/>
  <c r="D199" i="15"/>
  <c r="A199" i="15"/>
  <c r="H198" i="15"/>
  <c r="D198" i="15"/>
  <c r="B198" i="15"/>
  <c r="A198" i="15"/>
  <c r="H197" i="15"/>
  <c r="B197" i="15"/>
  <c r="D197" i="15"/>
  <c r="A197" i="15"/>
  <c r="H141" i="15"/>
  <c r="B141" i="15"/>
  <c r="D141" i="15"/>
  <c r="A141" i="15"/>
  <c r="H196" i="15"/>
  <c r="B196" i="15"/>
  <c r="D196" i="15"/>
  <c r="A196" i="15"/>
  <c r="H140" i="15"/>
  <c r="D140" i="15"/>
  <c r="B140" i="15"/>
  <c r="A140" i="15"/>
  <c r="H195" i="15"/>
  <c r="B195" i="15"/>
  <c r="D195" i="15"/>
  <c r="A195" i="15"/>
  <c r="H139" i="15"/>
  <c r="B139" i="15"/>
  <c r="D139" i="15"/>
  <c r="A139" i="15"/>
  <c r="H138" i="15"/>
  <c r="B138" i="15"/>
  <c r="D138" i="15"/>
  <c r="A138" i="15"/>
  <c r="H194" i="15"/>
  <c r="D194" i="15"/>
  <c r="B194" i="15"/>
  <c r="A194" i="15"/>
  <c r="H193" i="15"/>
  <c r="B193" i="15"/>
  <c r="D193" i="15"/>
  <c r="A193" i="15"/>
  <c r="H137" i="15"/>
  <c r="D137" i="15"/>
  <c r="B137" i="15"/>
  <c r="A137" i="15"/>
  <c r="H192" i="15"/>
  <c r="B192" i="15"/>
  <c r="D192" i="15"/>
  <c r="A192" i="15"/>
  <c r="H191" i="15"/>
  <c r="D191" i="15"/>
  <c r="B191" i="15"/>
  <c r="A191" i="15"/>
  <c r="H190" i="15"/>
  <c r="B190" i="15"/>
  <c r="D190" i="15"/>
  <c r="A190" i="15"/>
  <c r="H189" i="15"/>
  <c r="D189" i="15"/>
  <c r="B189" i="15"/>
  <c r="A189" i="15"/>
  <c r="H136" i="15"/>
  <c r="B136" i="15"/>
  <c r="D136" i="15"/>
  <c r="A136" i="15"/>
  <c r="H135" i="15"/>
  <c r="B135" i="15"/>
  <c r="D135" i="15"/>
  <c r="A135" i="15"/>
  <c r="H134" i="15"/>
  <c r="B134" i="15"/>
  <c r="D134" i="15"/>
  <c r="A134" i="15"/>
  <c r="H133" i="15"/>
  <c r="B133" i="15"/>
  <c r="D133" i="15"/>
  <c r="A133" i="15"/>
  <c r="H132" i="15"/>
  <c r="B132" i="15"/>
  <c r="D132" i="15"/>
  <c r="A132" i="15"/>
  <c r="H131" i="15"/>
  <c r="B131" i="15"/>
  <c r="D131" i="15"/>
  <c r="A131" i="15"/>
  <c r="H130" i="15"/>
  <c r="B130" i="15"/>
  <c r="D130" i="15"/>
  <c r="A130" i="15"/>
  <c r="H129" i="15"/>
  <c r="B129" i="15"/>
  <c r="D129" i="15"/>
  <c r="A129" i="15"/>
  <c r="H128" i="15"/>
  <c r="B128" i="15"/>
  <c r="D128" i="15"/>
  <c r="A128" i="15"/>
  <c r="H127" i="15"/>
  <c r="D127" i="15"/>
  <c r="B127" i="15"/>
  <c r="A127" i="15"/>
  <c r="H126" i="15"/>
  <c r="B126" i="15"/>
  <c r="D126" i="15"/>
  <c r="A126" i="15"/>
  <c r="H125" i="15"/>
  <c r="B125" i="15"/>
  <c r="D125" i="15"/>
  <c r="A125" i="15"/>
  <c r="H124" i="15"/>
  <c r="B124" i="15"/>
  <c r="D124" i="15"/>
  <c r="A124" i="15"/>
  <c r="H123" i="15"/>
  <c r="B123" i="15"/>
  <c r="D123" i="15"/>
  <c r="A123" i="15"/>
  <c r="H122" i="15"/>
  <c r="B122" i="15"/>
  <c r="D122" i="15"/>
  <c r="A122" i="15"/>
  <c r="H121" i="15"/>
  <c r="D121" i="15"/>
  <c r="B121" i="15"/>
  <c r="A121" i="15"/>
  <c r="H120" i="15"/>
  <c r="B120" i="15"/>
  <c r="D120" i="15"/>
  <c r="A120" i="15"/>
  <c r="H119" i="15"/>
  <c r="B119" i="15"/>
  <c r="D119" i="15"/>
  <c r="A119" i="15"/>
  <c r="H118" i="15"/>
  <c r="B118" i="15"/>
  <c r="D118" i="15"/>
  <c r="A118" i="15"/>
  <c r="H117" i="15"/>
  <c r="B117" i="15"/>
  <c r="D117" i="15"/>
  <c r="A117" i="15"/>
  <c r="H116" i="15"/>
  <c r="B116" i="15"/>
  <c r="D116" i="15"/>
  <c r="A116" i="15"/>
  <c r="H188" i="15"/>
  <c r="D188" i="15"/>
  <c r="B188" i="15"/>
  <c r="A188" i="15"/>
  <c r="H187" i="15"/>
  <c r="B187" i="15"/>
  <c r="D187" i="15"/>
  <c r="A187" i="15"/>
  <c r="H186" i="15"/>
  <c r="B186" i="15"/>
  <c r="D186" i="15"/>
  <c r="A186" i="15"/>
  <c r="H115" i="15"/>
  <c r="B115" i="15"/>
  <c r="D115" i="15"/>
  <c r="A115" i="15"/>
  <c r="H185" i="15"/>
  <c r="B185" i="15"/>
  <c r="D185" i="15"/>
  <c r="A185" i="15"/>
  <c r="H114" i="15"/>
  <c r="B114" i="15"/>
  <c r="D114" i="15"/>
  <c r="A114" i="15"/>
  <c r="H113" i="15"/>
  <c r="D113" i="15"/>
  <c r="B113" i="15"/>
  <c r="A113" i="15"/>
  <c r="H112" i="15"/>
  <c r="B112" i="15"/>
  <c r="D112" i="15"/>
  <c r="A112" i="15"/>
  <c r="H111" i="15"/>
  <c r="B111" i="15"/>
  <c r="D111" i="15"/>
  <c r="A111" i="15"/>
  <c r="H110" i="15"/>
  <c r="B110" i="15"/>
  <c r="D110" i="15"/>
  <c r="A110" i="15"/>
  <c r="H109" i="15"/>
  <c r="D109" i="15"/>
  <c r="B109" i="15"/>
  <c r="A109" i="15"/>
  <c r="H108" i="15"/>
  <c r="B108" i="15"/>
  <c r="D108" i="15"/>
  <c r="A108" i="15"/>
  <c r="H107" i="15"/>
  <c r="D107" i="15"/>
  <c r="B107" i="15"/>
  <c r="A107" i="15"/>
  <c r="H106" i="15"/>
  <c r="B106" i="15"/>
  <c r="D106" i="15"/>
  <c r="A106" i="15"/>
  <c r="H105" i="15"/>
  <c r="B105" i="15"/>
  <c r="D105" i="15"/>
  <c r="A105" i="15"/>
  <c r="H104" i="15"/>
  <c r="B104" i="15"/>
  <c r="D104" i="15"/>
  <c r="A104" i="15"/>
  <c r="H184" i="15"/>
  <c r="B184" i="15"/>
  <c r="D184" i="15"/>
  <c r="A184" i="15"/>
  <c r="H103" i="15"/>
  <c r="B103" i="15"/>
  <c r="D103" i="15"/>
  <c r="A103" i="15"/>
  <c r="H102" i="15"/>
  <c r="B102" i="15"/>
  <c r="D102" i="15"/>
  <c r="A102" i="15"/>
  <c r="H101" i="15"/>
  <c r="B101" i="15"/>
  <c r="D101" i="15"/>
  <c r="A101" i="15"/>
  <c r="H100" i="15"/>
  <c r="B100" i="15"/>
  <c r="D100" i="15"/>
  <c r="A100" i="15"/>
  <c r="H99" i="15"/>
  <c r="B99" i="15"/>
  <c r="D99" i="15"/>
  <c r="A99" i="15"/>
  <c r="H98" i="15"/>
  <c r="B98" i="15"/>
  <c r="D98" i="15"/>
  <c r="A98" i="15"/>
  <c r="H97" i="15"/>
  <c r="B97" i="15"/>
  <c r="D97" i="15"/>
  <c r="A97" i="15"/>
  <c r="H96" i="15"/>
  <c r="D96" i="15"/>
  <c r="B96" i="15"/>
  <c r="A96" i="15"/>
  <c r="H95" i="15"/>
  <c r="B95" i="15"/>
  <c r="D95" i="15"/>
  <c r="A95" i="15"/>
  <c r="H94" i="15"/>
  <c r="D94" i="15"/>
  <c r="B94" i="15"/>
  <c r="A94" i="15"/>
  <c r="H93" i="15"/>
  <c r="B93" i="15"/>
  <c r="D93" i="15"/>
  <c r="A93" i="15"/>
  <c r="H92" i="15"/>
  <c r="D92" i="15"/>
  <c r="B92" i="15"/>
  <c r="A92" i="15"/>
  <c r="H91" i="15"/>
  <c r="B91" i="15"/>
  <c r="D91" i="15"/>
  <c r="A91" i="15"/>
  <c r="H90" i="15"/>
  <c r="B90" i="15"/>
  <c r="D90" i="15"/>
  <c r="A90" i="15"/>
  <c r="H89" i="15"/>
  <c r="B89" i="15"/>
  <c r="D89" i="15"/>
  <c r="A89" i="15"/>
  <c r="H88" i="15"/>
  <c r="D88" i="15"/>
  <c r="B88" i="15"/>
  <c r="A88" i="15"/>
  <c r="H87" i="15"/>
  <c r="B87" i="15"/>
  <c r="D87" i="15"/>
  <c r="A87" i="15"/>
  <c r="H86" i="15"/>
  <c r="B86" i="15"/>
  <c r="D86" i="15"/>
  <c r="A86" i="15"/>
  <c r="H85" i="15"/>
  <c r="B85" i="15"/>
  <c r="D85" i="15"/>
  <c r="A85" i="15"/>
  <c r="H84" i="15"/>
  <c r="D84" i="15"/>
  <c r="B84" i="15"/>
  <c r="A84" i="15"/>
  <c r="H83" i="15"/>
  <c r="B83" i="15"/>
  <c r="D83" i="15"/>
  <c r="A83" i="15"/>
  <c r="H82" i="15"/>
  <c r="D82" i="15"/>
  <c r="B82" i="15"/>
  <c r="A82" i="15"/>
  <c r="H81" i="15"/>
  <c r="B81" i="15"/>
  <c r="D81" i="15"/>
  <c r="A81" i="15"/>
  <c r="H80" i="15"/>
  <c r="D80" i="15"/>
  <c r="B80" i="15"/>
  <c r="A80" i="15"/>
  <c r="H79" i="15"/>
  <c r="B79" i="15"/>
  <c r="D79" i="15"/>
  <c r="A79" i="15"/>
  <c r="H78" i="15"/>
  <c r="B78" i="15"/>
  <c r="D78" i="15"/>
  <c r="A78" i="15"/>
  <c r="H77" i="15"/>
  <c r="B77" i="15"/>
  <c r="D77" i="15"/>
  <c r="A77" i="15"/>
  <c r="H76" i="15"/>
  <c r="B76" i="15"/>
  <c r="D76" i="15"/>
  <c r="A76" i="15"/>
  <c r="H75" i="15"/>
  <c r="B75" i="15"/>
  <c r="D75" i="15"/>
  <c r="A75" i="15"/>
  <c r="H74" i="15"/>
  <c r="D74" i="15"/>
  <c r="B74" i="15"/>
  <c r="A74" i="15"/>
  <c r="H73" i="15"/>
  <c r="B73" i="15"/>
  <c r="D73" i="15"/>
  <c r="A73" i="15"/>
  <c r="H72" i="15"/>
  <c r="B72" i="15"/>
  <c r="D72" i="15"/>
  <c r="A72" i="15"/>
  <c r="H71" i="15"/>
  <c r="B71" i="15"/>
  <c r="D71" i="15"/>
  <c r="A71" i="15"/>
  <c r="H70" i="15"/>
  <c r="B70" i="15"/>
  <c r="D70" i="15"/>
  <c r="A70" i="15"/>
  <c r="H69" i="15"/>
  <c r="B69" i="15"/>
  <c r="D69" i="15"/>
  <c r="A69" i="15"/>
  <c r="H68" i="15"/>
  <c r="B68" i="15"/>
  <c r="D68" i="15"/>
  <c r="A68" i="15"/>
  <c r="H67" i="15"/>
  <c r="B67" i="15"/>
  <c r="D67" i="15"/>
  <c r="A67" i="15"/>
  <c r="H66" i="15"/>
  <c r="D66" i="15"/>
  <c r="B66" i="15"/>
  <c r="A66" i="15"/>
  <c r="H65" i="15"/>
  <c r="B65" i="15"/>
  <c r="D65" i="15"/>
  <c r="A65" i="15"/>
  <c r="H64" i="15"/>
  <c r="D64" i="15"/>
  <c r="B64" i="15"/>
  <c r="A64" i="15"/>
  <c r="H63" i="15"/>
  <c r="B63" i="15"/>
  <c r="D63" i="15"/>
  <c r="A63" i="15"/>
  <c r="H62" i="15"/>
  <c r="B62" i="15"/>
  <c r="D62" i="15"/>
  <c r="A62" i="15"/>
  <c r="H61" i="15"/>
  <c r="B61" i="15"/>
  <c r="D61" i="15"/>
  <c r="A61" i="15"/>
  <c r="H60" i="15"/>
  <c r="B60" i="15"/>
  <c r="D60" i="15"/>
  <c r="A60" i="15"/>
  <c r="H59" i="15"/>
  <c r="B59" i="15"/>
  <c r="D59" i="15"/>
  <c r="A59" i="15"/>
  <c r="H58" i="15"/>
  <c r="D58" i="15"/>
  <c r="B58" i="15"/>
  <c r="A58" i="15"/>
  <c r="H57" i="15"/>
  <c r="F57" i="15"/>
  <c r="D57" i="15"/>
  <c r="B57" i="15"/>
  <c r="A57" i="15"/>
  <c r="H56" i="15"/>
  <c r="B56" i="15"/>
  <c r="F56" i="15"/>
  <c r="D56" i="15"/>
  <c r="A56" i="15"/>
  <c r="H55" i="15"/>
  <c r="F55" i="15"/>
  <c r="D55" i="15"/>
  <c r="B55" i="15"/>
  <c r="A55" i="15"/>
  <c r="H54" i="15"/>
  <c r="B54" i="15"/>
  <c r="F54" i="15"/>
  <c r="D54" i="15"/>
  <c r="A54" i="15"/>
  <c r="H53" i="15"/>
  <c r="B53" i="15"/>
  <c r="F53" i="15"/>
  <c r="D53" i="15"/>
  <c r="A53" i="15"/>
  <c r="H52" i="15"/>
  <c r="B52" i="15"/>
  <c r="D52" i="15"/>
  <c r="A52" i="15"/>
  <c r="H51" i="15"/>
  <c r="B51" i="15"/>
  <c r="D51" i="15"/>
  <c r="A51" i="15"/>
  <c r="H50" i="15"/>
  <c r="B50" i="15"/>
  <c r="D50" i="15"/>
  <c r="A50" i="15"/>
  <c r="H49" i="15"/>
  <c r="B49" i="15"/>
  <c r="D49" i="15"/>
  <c r="A49" i="15"/>
  <c r="H48" i="15"/>
  <c r="B48" i="15"/>
  <c r="D48" i="15"/>
  <c r="A48" i="15"/>
  <c r="H47" i="15"/>
  <c r="B47" i="15"/>
  <c r="D47" i="15"/>
  <c r="A47" i="15"/>
  <c r="H183" i="15"/>
  <c r="B183" i="15"/>
  <c r="D183" i="15"/>
  <c r="A183" i="15"/>
  <c r="H46" i="15"/>
  <c r="B46" i="15"/>
  <c r="D46" i="15"/>
  <c r="A46" i="15"/>
  <c r="H45" i="15"/>
  <c r="B45" i="15"/>
  <c r="D45" i="15"/>
  <c r="A45" i="15"/>
  <c r="H44" i="15"/>
  <c r="B44" i="15"/>
  <c r="D44" i="15"/>
  <c r="A44" i="15"/>
  <c r="H43" i="15"/>
  <c r="B43" i="15"/>
  <c r="D43" i="15"/>
  <c r="A43" i="15"/>
  <c r="H42" i="15"/>
  <c r="B42" i="15"/>
  <c r="D42" i="15"/>
  <c r="A42" i="15"/>
  <c r="H182" i="15"/>
  <c r="B182" i="15"/>
  <c r="D182" i="15"/>
  <c r="A182" i="15"/>
  <c r="H41" i="15"/>
  <c r="B41" i="15"/>
  <c r="D41" i="15"/>
  <c r="A41" i="15"/>
  <c r="H40" i="15"/>
  <c r="B40" i="15"/>
  <c r="D40" i="15"/>
  <c r="A40" i="15"/>
  <c r="H39" i="15"/>
  <c r="B39" i="15"/>
  <c r="D39" i="15"/>
  <c r="A39" i="15"/>
  <c r="H38" i="15"/>
  <c r="B38" i="15"/>
  <c r="D38" i="15"/>
  <c r="A38" i="15"/>
  <c r="H181" i="15"/>
  <c r="B181" i="15"/>
  <c r="D181" i="15"/>
  <c r="A181" i="15"/>
  <c r="H37" i="15"/>
  <c r="B37" i="15"/>
  <c r="D37" i="15"/>
  <c r="A37" i="15"/>
  <c r="H36" i="15"/>
  <c r="B36" i="15"/>
  <c r="D36" i="15"/>
  <c r="A36" i="15"/>
  <c r="H35" i="15"/>
  <c r="B35" i="15"/>
  <c r="D35" i="15"/>
  <c r="A35" i="15"/>
  <c r="H180" i="15"/>
  <c r="B180" i="15"/>
  <c r="D180" i="15"/>
  <c r="A180" i="15"/>
  <c r="H179" i="15"/>
  <c r="B179" i="15"/>
  <c r="D179" i="15"/>
  <c r="A179" i="15"/>
  <c r="H34" i="15"/>
  <c r="B34" i="15"/>
  <c r="D34" i="15"/>
  <c r="A34" i="15"/>
  <c r="H33" i="15"/>
  <c r="B33" i="15"/>
  <c r="D33" i="15"/>
  <c r="A33" i="15"/>
  <c r="H32" i="15"/>
  <c r="B32" i="15"/>
  <c r="D32" i="15"/>
  <c r="A32" i="15"/>
  <c r="H31" i="15"/>
  <c r="B31" i="15"/>
  <c r="D31" i="15"/>
  <c r="A31" i="15"/>
  <c r="H30" i="15"/>
  <c r="B30" i="15"/>
  <c r="D30" i="15"/>
  <c r="A30" i="15"/>
  <c r="H29" i="15"/>
  <c r="B29" i="15"/>
  <c r="D29" i="15"/>
  <c r="A29" i="15"/>
  <c r="H28" i="15"/>
  <c r="B28" i="15"/>
  <c r="D28" i="15"/>
  <c r="A28" i="15"/>
  <c r="H27" i="15"/>
  <c r="B27" i="15"/>
  <c r="D27" i="15"/>
  <c r="A27" i="15"/>
  <c r="H26" i="15"/>
  <c r="B26" i="15"/>
  <c r="D26" i="15"/>
  <c r="A26" i="15"/>
  <c r="H25" i="15"/>
  <c r="B25" i="15"/>
  <c r="D25" i="15"/>
  <c r="A25" i="15"/>
  <c r="H24" i="15"/>
  <c r="B24" i="15"/>
  <c r="D24" i="15"/>
  <c r="A24" i="15"/>
  <c r="H23" i="15"/>
  <c r="B23" i="15"/>
  <c r="D23" i="15"/>
  <c r="A23" i="15"/>
  <c r="H22" i="15"/>
  <c r="B22" i="15"/>
  <c r="D22" i="15"/>
  <c r="A22" i="15"/>
  <c r="H21" i="15"/>
  <c r="B21" i="15"/>
  <c r="D21" i="15"/>
  <c r="A21" i="15"/>
  <c r="H178" i="15"/>
  <c r="B178" i="15"/>
  <c r="D178" i="15"/>
  <c r="A178" i="15"/>
  <c r="H20" i="15"/>
  <c r="B20" i="15"/>
  <c r="D20" i="15"/>
  <c r="A20" i="15"/>
  <c r="H19" i="15"/>
  <c r="B19" i="15"/>
  <c r="D19" i="15"/>
  <c r="A19" i="15"/>
  <c r="H18" i="15"/>
  <c r="B18" i="15"/>
  <c r="D18" i="15"/>
  <c r="A18" i="15"/>
  <c r="H17" i="15"/>
  <c r="B17" i="15"/>
  <c r="D17" i="15"/>
  <c r="A17" i="15"/>
  <c r="H16" i="15"/>
  <c r="B16" i="15"/>
  <c r="D16" i="15"/>
  <c r="A16" i="15"/>
  <c r="H15" i="15"/>
  <c r="B15" i="15"/>
  <c r="D15" i="15"/>
  <c r="A15" i="15"/>
  <c r="H177" i="15"/>
  <c r="B177" i="15"/>
  <c r="D177" i="15"/>
  <c r="A177" i="15"/>
  <c r="H14" i="15"/>
  <c r="B14" i="15"/>
  <c r="D14" i="15"/>
  <c r="A14" i="15"/>
  <c r="H13" i="15"/>
  <c r="B13" i="15"/>
  <c r="D13" i="15"/>
  <c r="A13" i="15"/>
  <c r="H12" i="15"/>
  <c r="B12" i="15"/>
  <c r="D12" i="15"/>
  <c r="A12" i="15"/>
  <c r="H11" i="15"/>
  <c r="B11" i="15"/>
  <c r="D11" i="15"/>
  <c r="A11" i="15"/>
  <c r="H176" i="15"/>
  <c r="B176" i="15"/>
  <c r="D176" i="15"/>
  <c r="A176" i="15"/>
  <c r="H175" i="15"/>
  <c r="B175" i="15"/>
  <c r="D175" i="15"/>
  <c r="A175" i="15"/>
  <c r="H174" i="15"/>
  <c r="B174" i="15"/>
  <c r="D174" i="15"/>
  <c r="A174" i="15"/>
  <c r="H173" i="15"/>
  <c r="B173" i="15"/>
  <c r="D173" i="15"/>
  <c r="A173" i="15"/>
  <c r="H172" i="15"/>
  <c r="B172" i="15"/>
  <c r="D172" i="15"/>
  <c r="A172" i="15"/>
  <c r="H171" i="15"/>
  <c r="B171" i="15"/>
  <c r="D171" i="15"/>
  <c r="A171" i="15"/>
  <c r="H170" i="15"/>
  <c r="B170" i="15"/>
  <c r="D170" i="15"/>
  <c r="A170" i="15"/>
  <c r="H169" i="15"/>
  <c r="B169" i="15"/>
  <c r="D169" i="15"/>
  <c r="A169" i="15"/>
  <c r="H168" i="15"/>
  <c r="B168" i="15"/>
  <c r="D168" i="15"/>
  <c r="A168" i="15"/>
  <c r="H167" i="15"/>
  <c r="B167" i="15"/>
  <c r="D167" i="15"/>
  <c r="A167" i="15"/>
  <c r="H166" i="15"/>
  <c r="B166" i="15"/>
  <c r="D166" i="15"/>
  <c r="A166" i="15"/>
  <c r="H165" i="15"/>
  <c r="B165" i="15"/>
  <c r="D165" i="15"/>
  <c r="A165" i="15"/>
  <c r="H164" i="15"/>
  <c r="B164" i="15"/>
  <c r="D164" i="15"/>
  <c r="A164" i="15"/>
  <c r="H163" i="15"/>
  <c r="B163" i="15"/>
  <c r="D163" i="15"/>
  <c r="A163" i="15"/>
  <c r="H162" i="15"/>
  <c r="B162" i="15"/>
  <c r="D162" i="15"/>
  <c r="A162" i="15"/>
  <c r="H161" i="15"/>
  <c r="B161" i="15"/>
  <c r="D161" i="15"/>
  <c r="A161" i="15"/>
  <c r="H160" i="15"/>
  <c r="B160" i="15"/>
  <c r="D160" i="15"/>
  <c r="A160" i="15"/>
  <c r="H159" i="15"/>
  <c r="B159" i="15"/>
  <c r="D159" i="15"/>
  <c r="A159" i="15"/>
  <c r="Q220" i="14"/>
  <c r="Q215" i="14"/>
  <c r="Q217" i="14"/>
  <c r="Q216" i="14"/>
  <c r="Q212" i="14"/>
  <c r="Q218" i="14"/>
  <c r="Q210" i="14"/>
  <c r="Q211" i="14"/>
  <c r="Q214" i="14"/>
  <c r="Q213" i="14"/>
  <c r="Q219" i="14"/>
  <c r="Q209" i="14"/>
  <c r="Q208" i="14"/>
  <c r="Q207" i="14"/>
  <c r="E22" i="14"/>
  <c r="F22" i="14" s="1"/>
  <c r="G22" i="14" s="1"/>
  <c r="F78" i="14"/>
  <c r="G78" i="14"/>
  <c r="J78" i="14" s="1"/>
  <c r="F81" i="14"/>
  <c r="G81" i="14" s="1"/>
  <c r="I81" i="14" s="1"/>
  <c r="F99" i="14"/>
  <c r="G99" i="14" s="1"/>
  <c r="J99" i="14" s="1"/>
  <c r="F103" i="14"/>
  <c r="G103" i="14" s="1"/>
  <c r="J103" i="14" s="1"/>
  <c r="F106" i="14"/>
  <c r="G106" i="14" s="1"/>
  <c r="J106" i="14" s="1"/>
  <c r="F112" i="14"/>
  <c r="G112" i="14" s="1"/>
  <c r="J112" i="14" s="1"/>
  <c r="F113" i="14"/>
  <c r="G113" i="14" s="1"/>
  <c r="J113" i="14" s="1"/>
  <c r="G115" i="14"/>
  <c r="J115" i="14" s="1"/>
  <c r="F116" i="14"/>
  <c r="G116" i="14" s="1"/>
  <c r="J116" i="14" s="1"/>
  <c r="F129" i="14"/>
  <c r="F136" i="14"/>
  <c r="G136" i="14"/>
  <c r="I136" i="14" s="1"/>
  <c r="F138" i="14"/>
  <c r="G138" i="14" s="1"/>
  <c r="I138" i="14" s="1"/>
  <c r="F150" i="14"/>
  <c r="G150" i="14" s="1"/>
  <c r="I150" i="14" s="1"/>
  <c r="F153" i="14"/>
  <c r="F154" i="14"/>
  <c r="G154" i="14"/>
  <c r="I154" i="14"/>
  <c r="F155" i="14"/>
  <c r="G155" i="14" s="1"/>
  <c r="I155" i="14" s="1"/>
  <c r="C17" i="14"/>
  <c r="Q206" i="14"/>
  <c r="Q201" i="14"/>
  <c r="Q203" i="14"/>
  <c r="G129" i="14"/>
  <c r="I129" i="14"/>
  <c r="G153" i="14"/>
  <c r="I153" i="14" s="1"/>
  <c r="Q200" i="14"/>
  <c r="Q198" i="14"/>
  <c r="Q132" i="14"/>
  <c r="Q130" i="14"/>
  <c r="Q134" i="14"/>
  <c r="Q181" i="14"/>
  <c r="Q182" i="14"/>
  <c r="I177" i="14"/>
  <c r="Q177" i="14"/>
  <c r="Q178" i="14"/>
  <c r="I179" i="14"/>
  <c r="Q179" i="14"/>
  <c r="Q180" i="14"/>
  <c r="Q183" i="14"/>
  <c r="Q184" i="14"/>
  <c r="Q185" i="14"/>
  <c r="Q190" i="14"/>
  <c r="I193" i="14"/>
  <c r="Q193" i="14"/>
  <c r="I194" i="14"/>
  <c r="Q194" i="14"/>
  <c r="Q80" i="14"/>
  <c r="Q81" i="14"/>
  <c r="Q111" i="14"/>
  <c r="Q127" i="14"/>
  <c r="Q128" i="14"/>
  <c r="Q129" i="14"/>
  <c r="Q135" i="14"/>
  <c r="Q136" i="14"/>
  <c r="Q137" i="14"/>
  <c r="Q138" i="14"/>
  <c r="Q139" i="14"/>
  <c r="Q140" i="14"/>
  <c r="Q141" i="14"/>
  <c r="Q144" i="14"/>
  <c r="Q146" i="14"/>
  <c r="Q147" i="14"/>
  <c r="Q148" i="14"/>
  <c r="Q149" i="14"/>
  <c r="Q150" i="14"/>
  <c r="Q151" i="14"/>
  <c r="Q152" i="14"/>
  <c r="Q153" i="14"/>
  <c r="Q154" i="14"/>
  <c r="Q155" i="14"/>
  <c r="I167" i="14"/>
  <c r="Q167" i="14"/>
  <c r="I172" i="14"/>
  <c r="Q172" i="14"/>
  <c r="Q173" i="14"/>
  <c r="Q174" i="14"/>
  <c r="Q77" i="14"/>
  <c r="Q78" i="14"/>
  <c r="Q86" i="14"/>
  <c r="Q87" i="14"/>
  <c r="Q94" i="14"/>
  <c r="Q95" i="14"/>
  <c r="Q99" i="14"/>
  <c r="Q101" i="14"/>
  <c r="Q102" i="14"/>
  <c r="Q103" i="14"/>
  <c r="Q104" i="14"/>
  <c r="Q106" i="14"/>
  <c r="Q107" i="14"/>
  <c r="Q110" i="14"/>
  <c r="Q112" i="14"/>
  <c r="Q113" i="14"/>
  <c r="Q114" i="14"/>
  <c r="Q115" i="14"/>
  <c r="Q116" i="14"/>
  <c r="Q117" i="14"/>
  <c r="Q118" i="14"/>
  <c r="Q120" i="14"/>
  <c r="Q122" i="14"/>
  <c r="Q133" i="14"/>
  <c r="Q22" i="14"/>
  <c r="Q131" i="14"/>
  <c r="Q143" i="14"/>
  <c r="Q40" i="14"/>
  <c r="Q41" i="14"/>
  <c r="Q42" i="14"/>
  <c r="Q43" i="14"/>
  <c r="Q44" i="14"/>
  <c r="Q45" i="14"/>
  <c r="Q46" i="14"/>
  <c r="Q47" i="14"/>
  <c r="Q48" i="14"/>
  <c r="Q49" i="14"/>
  <c r="Q50" i="14"/>
  <c r="Q52" i="14"/>
  <c r="Q53" i="14"/>
  <c r="Q54" i="14"/>
  <c r="Q55" i="14"/>
  <c r="Q56" i="14"/>
  <c r="Q57" i="14"/>
  <c r="Q58" i="14"/>
  <c r="Q59" i="14"/>
  <c r="Q60" i="14"/>
  <c r="Q61" i="14"/>
  <c r="Q62" i="14"/>
  <c r="Q63" i="14"/>
  <c r="Q64" i="14"/>
  <c r="Q65" i="14"/>
  <c r="Q68" i="14"/>
  <c r="Q69" i="14"/>
  <c r="Q70" i="14"/>
  <c r="Q71" i="14"/>
  <c r="Q72" i="14"/>
  <c r="Q73" i="14"/>
  <c r="Q74" i="14"/>
  <c r="Q75" i="14"/>
  <c r="Q79" i="14"/>
  <c r="Q84" i="14"/>
  <c r="Q85" i="14"/>
  <c r="Q88" i="14"/>
  <c r="Q89" i="14"/>
  <c r="Q90" i="14"/>
  <c r="Q91" i="14"/>
  <c r="Q92" i="14"/>
  <c r="Q93" i="14"/>
  <c r="Q96" i="14"/>
  <c r="Q97" i="14"/>
  <c r="Q98" i="14"/>
  <c r="Q100" i="14"/>
  <c r="Q105" i="14"/>
  <c r="Q108" i="14"/>
  <c r="Q109" i="14"/>
  <c r="Q119" i="14"/>
  <c r="Q121" i="14"/>
  <c r="Q123" i="14"/>
  <c r="Q124" i="14"/>
  <c r="Q125" i="14"/>
  <c r="Q126" i="14"/>
  <c r="Q142" i="14"/>
  <c r="Q156" i="14"/>
  <c r="Q157" i="14"/>
  <c r="Q158" i="14"/>
  <c r="Q159" i="14"/>
  <c r="Q160" i="14"/>
  <c r="Q161" i="14"/>
  <c r="Q162" i="14"/>
  <c r="Q163" i="14"/>
  <c r="Q164" i="14"/>
  <c r="Q165" i="14"/>
  <c r="Q166" i="14"/>
  <c r="Q168" i="14"/>
  <c r="Q169" i="14"/>
  <c r="Q170" i="14"/>
  <c r="Q171" i="14"/>
  <c r="Q175" i="14"/>
  <c r="Q176" i="14"/>
  <c r="Q197" i="14"/>
  <c r="I82" i="14"/>
  <c r="Q82" i="14"/>
  <c r="E22" i="13"/>
  <c r="F22" i="13"/>
  <c r="G22" i="13"/>
  <c r="K22" i="13"/>
  <c r="E23" i="13"/>
  <c r="F23" i="13"/>
  <c r="G23" i="13"/>
  <c r="K23" i="13"/>
  <c r="E24" i="13"/>
  <c r="F24" i="13"/>
  <c r="G24" i="13"/>
  <c r="K24" i="13"/>
  <c r="E25" i="13"/>
  <c r="F25" i="13"/>
  <c r="G25" i="13"/>
  <c r="K25" i="13"/>
  <c r="E26" i="13"/>
  <c r="F26" i="13"/>
  <c r="G26" i="13"/>
  <c r="E27" i="13"/>
  <c r="F27" i="13"/>
  <c r="G27" i="13"/>
  <c r="K27" i="13"/>
  <c r="E29" i="13"/>
  <c r="F29" i="13"/>
  <c r="G29" i="13"/>
  <c r="R29" i="13"/>
  <c r="E30" i="13"/>
  <c r="F30" i="13"/>
  <c r="G30" i="13"/>
  <c r="K30" i="13"/>
  <c r="E31" i="13"/>
  <c r="F31" i="13"/>
  <c r="G31" i="13"/>
  <c r="K31" i="13"/>
  <c r="E33" i="13"/>
  <c r="F33" i="13"/>
  <c r="G33" i="13"/>
  <c r="K33" i="13"/>
  <c r="E34" i="13"/>
  <c r="F34" i="13"/>
  <c r="G34" i="13"/>
  <c r="R34" i="13"/>
  <c r="E35" i="13"/>
  <c r="F35" i="13"/>
  <c r="G35" i="13"/>
  <c r="E36" i="13"/>
  <c r="F36" i="13"/>
  <c r="G36" i="13"/>
  <c r="E37" i="13"/>
  <c r="F37" i="13"/>
  <c r="G37" i="13"/>
  <c r="K37" i="13"/>
  <c r="E38" i="13"/>
  <c r="F38" i="13"/>
  <c r="G38" i="13"/>
  <c r="E39" i="13"/>
  <c r="F39" i="13"/>
  <c r="G39" i="13"/>
  <c r="K39" i="13"/>
  <c r="E40" i="13"/>
  <c r="F40" i="13"/>
  <c r="G40" i="13"/>
  <c r="E41" i="13"/>
  <c r="F41" i="13"/>
  <c r="G41" i="13"/>
  <c r="K41" i="13"/>
  <c r="E42" i="13"/>
  <c r="F42" i="13"/>
  <c r="G42" i="13"/>
  <c r="K42" i="13"/>
  <c r="E43" i="13"/>
  <c r="F43" i="13"/>
  <c r="G43" i="13"/>
  <c r="E44" i="13"/>
  <c r="F44" i="13"/>
  <c r="G44" i="13"/>
  <c r="K44" i="13"/>
  <c r="E45" i="13"/>
  <c r="F45" i="13"/>
  <c r="G45" i="13"/>
  <c r="E46" i="13"/>
  <c r="F46" i="13"/>
  <c r="G46" i="13"/>
  <c r="E47" i="13"/>
  <c r="F47" i="13"/>
  <c r="G47" i="13"/>
  <c r="K47" i="13"/>
  <c r="E48" i="13"/>
  <c r="F48" i="13"/>
  <c r="G48" i="13"/>
  <c r="K48" i="13"/>
  <c r="E49" i="13"/>
  <c r="F49" i="13"/>
  <c r="G49" i="13"/>
  <c r="E50" i="13"/>
  <c r="F50" i="13"/>
  <c r="G50" i="13"/>
  <c r="K50" i="13"/>
  <c r="E51" i="13"/>
  <c r="F51" i="13"/>
  <c r="G51" i="13"/>
  <c r="E52" i="13"/>
  <c r="F52" i="13"/>
  <c r="G52" i="13"/>
  <c r="K52" i="13"/>
  <c r="E53" i="13"/>
  <c r="F53" i="13"/>
  <c r="G53" i="13"/>
  <c r="K53" i="13"/>
  <c r="E54" i="13"/>
  <c r="F54" i="13"/>
  <c r="G54" i="13"/>
  <c r="K54" i="13"/>
  <c r="E55" i="13"/>
  <c r="F55" i="13"/>
  <c r="G55" i="13"/>
  <c r="J55" i="13"/>
  <c r="E56" i="13"/>
  <c r="F56" i="13"/>
  <c r="G56" i="13"/>
  <c r="E57" i="13"/>
  <c r="F57" i="13"/>
  <c r="G57" i="13"/>
  <c r="K57" i="13"/>
  <c r="E58" i="13"/>
  <c r="F58" i="13"/>
  <c r="G58" i="13"/>
  <c r="I58" i="13"/>
  <c r="E59" i="13"/>
  <c r="F59" i="13"/>
  <c r="G59" i="13"/>
  <c r="E60" i="13"/>
  <c r="F60" i="13"/>
  <c r="G60" i="13"/>
  <c r="N60" i="13"/>
  <c r="E61" i="13"/>
  <c r="F61" i="13"/>
  <c r="G61" i="13"/>
  <c r="K61" i="13"/>
  <c r="E62" i="13"/>
  <c r="F62" i="13"/>
  <c r="G62" i="13"/>
  <c r="K62" i="13"/>
  <c r="E63" i="13"/>
  <c r="F63" i="13"/>
  <c r="G63" i="13"/>
  <c r="J63" i="13"/>
  <c r="E64" i="13"/>
  <c r="F64" i="13"/>
  <c r="G64" i="13"/>
  <c r="E65" i="13"/>
  <c r="F65" i="13"/>
  <c r="G65" i="13"/>
  <c r="K65" i="13"/>
  <c r="E66" i="13"/>
  <c r="F66" i="13"/>
  <c r="G66" i="13"/>
  <c r="K66" i="13"/>
  <c r="E67" i="13"/>
  <c r="F67" i="13"/>
  <c r="G67" i="13"/>
  <c r="K67" i="13"/>
  <c r="E68" i="13"/>
  <c r="F68" i="13"/>
  <c r="G68" i="13"/>
  <c r="K68" i="13"/>
  <c r="E69" i="13"/>
  <c r="F69" i="13"/>
  <c r="G69" i="13"/>
  <c r="E70" i="13"/>
  <c r="F70" i="13"/>
  <c r="G70" i="13"/>
  <c r="K70" i="13"/>
  <c r="E71" i="13"/>
  <c r="F71" i="13"/>
  <c r="G71" i="13"/>
  <c r="J71" i="13"/>
  <c r="E72" i="13"/>
  <c r="F72" i="13"/>
  <c r="G72" i="13"/>
  <c r="E73" i="13"/>
  <c r="F73" i="13"/>
  <c r="G73" i="13"/>
  <c r="K73" i="13"/>
  <c r="E74" i="13"/>
  <c r="F74" i="13"/>
  <c r="G74" i="13"/>
  <c r="K74" i="13"/>
  <c r="E75" i="13"/>
  <c r="F75" i="13"/>
  <c r="G75" i="13"/>
  <c r="E76" i="13"/>
  <c r="F76" i="13"/>
  <c r="G76" i="13"/>
  <c r="J76" i="13"/>
  <c r="E77" i="13"/>
  <c r="F77" i="13"/>
  <c r="G77" i="13"/>
  <c r="K77" i="13"/>
  <c r="E78" i="13"/>
  <c r="F78" i="13"/>
  <c r="G78" i="13"/>
  <c r="E79" i="13"/>
  <c r="F79" i="13"/>
  <c r="G79" i="13"/>
  <c r="J79" i="13"/>
  <c r="E80" i="13"/>
  <c r="F80" i="13"/>
  <c r="G80" i="13"/>
  <c r="E81" i="13"/>
  <c r="F81" i="13"/>
  <c r="G81" i="13"/>
  <c r="J81" i="13"/>
  <c r="E82" i="13"/>
  <c r="F82" i="13"/>
  <c r="G82" i="13"/>
  <c r="K82" i="13"/>
  <c r="E83" i="13"/>
  <c r="F83" i="13"/>
  <c r="G83" i="13"/>
  <c r="J83" i="13"/>
  <c r="E84" i="13"/>
  <c r="F84" i="13"/>
  <c r="G84" i="13"/>
  <c r="J84" i="13"/>
  <c r="E85" i="13"/>
  <c r="F85" i="13"/>
  <c r="G85" i="13"/>
  <c r="E86" i="13"/>
  <c r="F86" i="13"/>
  <c r="G86" i="13"/>
  <c r="K86" i="13"/>
  <c r="E87" i="13"/>
  <c r="F87" i="13"/>
  <c r="G87" i="13"/>
  <c r="J87" i="13"/>
  <c r="E88" i="13"/>
  <c r="F88" i="13"/>
  <c r="G88" i="13"/>
  <c r="E89" i="13"/>
  <c r="F89" i="13"/>
  <c r="G89" i="13"/>
  <c r="J89" i="13"/>
  <c r="E90" i="13"/>
  <c r="F90" i="13"/>
  <c r="G90" i="13"/>
  <c r="J90" i="13"/>
  <c r="E91" i="13"/>
  <c r="F91" i="13"/>
  <c r="G91" i="13"/>
  <c r="J91" i="13"/>
  <c r="E92" i="13"/>
  <c r="F92" i="13"/>
  <c r="G92" i="13"/>
  <c r="J92" i="13"/>
  <c r="E93" i="13"/>
  <c r="F93" i="13"/>
  <c r="G93" i="13"/>
  <c r="J93" i="13"/>
  <c r="E94" i="13"/>
  <c r="F94" i="13"/>
  <c r="G94" i="13"/>
  <c r="E95" i="13"/>
  <c r="F95" i="13"/>
  <c r="G95" i="13"/>
  <c r="J95" i="13"/>
  <c r="E96" i="13"/>
  <c r="F96" i="13"/>
  <c r="G96" i="13"/>
  <c r="K96" i="13"/>
  <c r="E97" i="13"/>
  <c r="F97" i="13"/>
  <c r="G97" i="13"/>
  <c r="J97" i="13"/>
  <c r="E98" i="13"/>
  <c r="F98" i="13"/>
  <c r="G98" i="13"/>
  <c r="K98" i="13"/>
  <c r="E99" i="13"/>
  <c r="F99" i="13"/>
  <c r="G99" i="13"/>
  <c r="J99" i="13"/>
  <c r="E100" i="13"/>
  <c r="F100" i="13"/>
  <c r="G100" i="13"/>
  <c r="K100" i="13"/>
  <c r="E101" i="13"/>
  <c r="F101" i="13"/>
  <c r="G101" i="13"/>
  <c r="E102" i="13"/>
  <c r="F102" i="13"/>
  <c r="G102" i="13"/>
  <c r="K102" i="13"/>
  <c r="E103" i="13"/>
  <c r="F103" i="13"/>
  <c r="G103" i="13"/>
  <c r="K103" i="13"/>
  <c r="E104" i="13"/>
  <c r="F104" i="13"/>
  <c r="G104" i="13"/>
  <c r="E105" i="13"/>
  <c r="F105" i="13"/>
  <c r="G105" i="13"/>
  <c r="I105" i="13"/>
  <c r="E106" i="13"/>
  <c r="F106" i="13"/>
  <c r="G106" i="13"/>
  <c r="I106" i="13"/>
  <c r="E107" i="13"/>
  <c r="F107" i="13"/>
  <c r="G107" i="13"/>
  <c r="E108" i="13"/>
  <c r="F108" i="13"/>
  <c r="G108" i="13"/>
  <c r="K108" i="13"/>
  <c r="E109" i="13"/>
  <c r="F109" i="13"/>
  <c r="G109" i="13"/>
  <c r="L109" i="13"/>
  <c r="E110" i="13"/>
  <c r="F110" i="13"/>
  <c r="G110" i="13"/>
  <c r="L110" i="13"/>
  <c r="E111" i="13"/>
  <c r="F111" i="13"/>
  <c r="G111" i="13"/>
  <c r="L111" i="13"/>
  <c r="E112" i="13"/>
  <c r="F112" i="13"/>
  <c r="G112" i="13"/>
  <c r="E113" i="13"/>
  <c r="F113" i="13"/>
  <c r="G113" i="13"/>
  <c r="N113" i="13"/>
  <c r="E114" i="13"/>
  <c r="F114" i="13"/>
  <c r="G114" i="13"/>
  <c r="I114" i="13"/>
  <c r="E115" i="13"/>
  <c r="F115" i="13"/>
  <c r="G115" i="13"/>
  <c r="I115" i="13"/>
  <c r="E116" i="13"/>
  <c r="F116" i="13"/>
  <c r="G116" i="13"/>
  <c r="I116" i="13"/>
  <c r="E117" i="13"/>
  <c r="F117" i="13"/>
  <c r="G117" i="13"/>
  <c r="I117" i="13"/>
  <c r="E118" i="13"/>
  <c r="F118" i="13"/>
  <c r="G118" i="13"/>
  <c r="I118" i="13"/>
  <c r="E119" i="13"/>
  <c r="F119" i="13"/>
  <c r="G119" i="13"/>
  <c r="I119" i="13"/>
  <c r="E120" i="13"/>
  <c r="F120" i="13"/>
  <c r="G120" i="13"/>
  <c r="I120" i="13"/>
  <c r="E121" i="13"/>
  <c r="F121" i="13"/>
  <c r="G121" i="13"/>
  <c r="L121" i="13"/>
  <c r="E122" i="13"/>
  <c r="F122" i="13"/>
  <c r="G122" i="13"/>
  <c r="K122" i="13"/>
  <c r="E123" i="13"/>
  <c r="F123" i="13"/>
  <c r="G123" i="13"/>
  <c r="E124" i="13"/>
  <c r="F124" i="13"/>
  <c r="G124" i="13"/>
  <c r="I124" i="13"/>
  <c r="E125" i="13"/>
  <c r="F125" i="13"/>
  <c r="G125" i="13"/>
  <c r="I125" i="13"/>
  <c r="E126" i="13"/>
  <c r="F126" i="13"/>
  <c r="G126" i="13"/>
  <c r="E127" i="13"/>
  <c r="F127" i="13"/>
  <c r="G127" i="13"/>
  <c r="I127" i="13"/>
  <c r="E128" i="13"/>
  <c r="F128" i="13"/>
  <c r="G128" i="13"/>
  <c r="I128" i="13"/>
  <c r="E129" i="13"/>
  <c r="F129" i="13"/>
  <c r="G129" i="13"/>
  <c r="I129" i="13"/>
  <c r="E130" i="13"/>
  <c r="F130" i="13"/>
  <c r="G130" i="13"/>
  <c r="I130" i="13"/>
  <c r="E131" i="13"/>
  <c r="F131" i="13"/>
  <c r="G131" i="13"/>
  <c r="I131" i="13"/>
  <c r="E132" i="13"/>
  <c r="F132" i="13"/>
  <c r="G132" i="13"/>
  <c r="I132" i="13"/>
  <c r="E133" i="13"/>
  <c r="F133" i="13"/>
  <c r="G133" i="13"/>
  <c r="E134" i="13"/>
  <c r="F134" i="13"/>
  <c r="G134" i="13"/>
  <c r="I134" i="13"/>
  <c r="E135" i="13"/>
  <c r="F135" i="13"/>
  <c r="G135" i="13"/>
  <c r="L135" i="13"/>
  <c r="E136" i="13"/>
  <c r="F136" i="13"/>
  <c r="G136" i="13"/>
  <c r="E137" i="13"/>
  <c r="F137" i="13"/>
  <c r="G137" i="13"/>
  <c r="L137" i="13"/>
  <c r="E138" i="13"/>
  <c r="F138" i="13"/>
  <c r="G138" i="13"/>
  <c r="L138" i="13"/>
  <c r="E139" i="13"/>
  <c r="F139" i="13"/>
  <c r="G139" i="13"/>
  <c r="E140" i="13"/>
  <c r="F140" i="13"/>
  <c r="G140" i="13"/>
  <c r="L140" i="13"/>
  <c r="E141" i="13"/>
  <c r="F141" i="13"/>
  <c r="G141" i="13"/>
  <c r="L141" i="13"/>
  <c r="E142" i="13"/>
  <c r="F142" i="13"/>
  <c r="G142" i="13"/>
  <c r="L142" i="13"/>
  <c r="E143" i="13"/>
  <c r="F143" i="13"/>
  <c r="G143" i="13"/>
  <c r="L143" i="13"/>
  <c r="E144" i="13"/>
  <c r="F144" i="13"/>
  <c r="G144" i="13"/>
  <c r="E145" i="13"/>
  <c r="F145" i="13"/>
  <c r="G145" i="13"/>
  <c r="L145" i="13"/>
  <c r="E146" i="13"/>
  <c r="F146" i="13"/>
  <c r="G146" i="13"/>
  <c r="L146" i="13"/>
  <c r="E147" i="13"/>
  <c r="F147" i="13"/>
  <c r="G147" i="13"/>
  <c r="I147" i="13"/>
  <c r="E148" i="13"/>
  <c r="F148" i="13"/>
  <c r="G148" i="13"/>
  <c r="L148" i="13"/>
  <c r="E149" i="13"/>
  <c r="F149" i="13"/>
  <c r="G149" i="13"/>
  <c r="L149" i="13"/>
  <c r="E150" i="13"/>
  <c r="F150" i="13"/>
  <c r="G150" i="13"/>
  <c r="L150" i="13"/>
  <c r="E151" i="13"/>
  <c r="F151" i="13"/>
  <c r="G151" i="13"/>
  <c r="E152" i="13"/>
  <c r="F152" i="13"/>
  <c r="G152" i="13"/>
  <c r="I152" i="13"/>
  <c r="E153" i="13"/>
  <c r="F153" i="13"/>
  <c r="G153" i="13"/>
  <c r="I153" i="13"/>
  <c r="E154" i="13"/>
  <c r="F154" i="13"/>
  <c r="G154" i="13"/>
  <c r="I154" i="13"/>
  <c r="E155" i="13"/>
  <c r="F155" i="13"/>
  <c r="G155" i="13"/>
  <c r="L155" i="13"/>
  <c r="E156" i="13"/>
  <c r="F156" i="13"/>
  <c r="G156" i="13"/>
  <c r="L156" i="13"/>
  <c r="E157" i="13"/>
  <c r="F157" i="13"/>
  <c r="G157" i="13"/>
  <c r="I157" i="13"/>
  <c r="E158" i="13"/>
  <c r="F158" i="13"/>
  <c r="G158" i="13"/>
  <c r="E159" i="13"/>
  <c r="F159" i="13"/>
  <c r="G159" i="13"/>
  <c r="I159" i="13"/>
  <c r="E160" i="13"/>
  <c r="F160" i="13"/>
  <c r="G160" i="13"/>
  <c r="I160" i="13"/>
  <c r="E161" i="13"/>
  <c r="F161" i="13"/>
  <c r="G161" i="13"/>
  <c r="N161" i="13"/>
  <c r="E162" i="13"/>
  <c r="F162" i="13"/>
  <c r="G162" i="13"/>
  <c r="N162" i="13"/>
  <c r="E163" i="13"/>
  <c r="F163" i="13"/>
  <c r="G163" i="13"/>
  <c r="I163" i="13"/>
  <c r="E164" i="13"/>
  <c r="F164" i="13"/>
  <c r="G164" i="13"/>
  <c r="I164" i="13"/>
  <c r="E165" i="13"/>
  <c r="F165" i="13"/>
  <c r="G165" i="13"/>
  <c r="E166" i="13"/>
  <c r="F166" i="13"/>
  <c r="G166" i="13"/>
  <c r="I166" i="13"/>
  <c r="E167" i="13"/>
  <c r="F167" i="13"/>
  <c r="G167" i="13"/>
  <c r="I167" i="13"/>
  <c r="E168" i="13"/>
  <c r="F168" i="13"/>
  <c r="G168" i="13"/>
  <c r="E169" i="13"/>
  <c r="F169" i="13"/>
  <c r="G169" i="13"/>
  <c r="L169" i="13"/>
  <c r="E28" i="13"/>
  <c r="F28" i="13"/>
  <c r="E32" i="13"/>
  <c r="F32" i="13"/>
  <c r="C18" i="13"/>
  <c r="E21" i="13"/>
  <c r="F21" i="13"/>
  <c r="G21" i="13"/>
  <c r="R21" i="13"/>
  <c r="Q21" i="13"/>
  <c r="Q22" i="13"/>
  <c r="R22" i="13"/>
  <c r="Q23" i="13"/>
  <c r="R23" i="13"/>
  <c r="Q24" i="13"/>
  <c r="Q25" i="13"/>
  <c r="R25" i="13"/>
  <c r="Q26" i="13"/>
  <c r="Q27" i="13"/>
  <c r="R27" i="13"/>
  <c r="Q28" i="13"/>
  <c r="R28" i="13"/>
  <c r="K29" i="13"/>
  <c r="Q29" i="13"/>
  <c r="Q30" i="13"/>
  <c r="R30" i="13"/>
  <c r="Q31" i="13"/>
  <c r="R31" i="13"/>
  <c r="Q32" i="13"/>
  <c r="R32" i="13"/>
  <c r="Q33" i="13"/>
  <c r="R33" i="13"/>
  <c r="K34" i="13"/>
  <c r="Q34" i="13"/>
  <c r="K35" i="13"/>
  <c r="Q35" i="13"/>
  <c r="R35" i="13"/>
  <c r="Q36" i="13"/>
  <c r="Q37" i="13"/>
  <c r="R37" i="13"/>
  <c r="K38" i="13"/>
  <c r="Q38" i="13"/>
  <c r="R38" i="13"/>
  <c r="Q39" i="13"/>
  <c r="R39" i="13"/>
  <c r="K40" i="13"/>
  <c r="Q40" i="13"/>
  <c r="R40" i="13"/>
  <c r="Q41" i="13"/>
  <c r="R41" i="13"/>
  <c r="Q42" i="13"/>
  <c r="K43" i="13"/>
  <c r="Q43" i="13"/>
  <c r="R43" i="13"/>
  <c r="Q44" i="13"/>
  <c r="R44" i="13"/>
  <c r="K45" i="13"/>
  <c r="Q45" i="13"/>
  <c r="R45" i="13"/>
  <c r="K46" i="13"/>
  <c r="Q46" i="13"/>
  <c r="R46" i="13"/>
  <c r="Q47" i="13"/>
  <c r="R47" i="13"/>
  <c r="Q48" i="13"/>
  <c r="R48" i="13"/>
  <c r="K49" i="13"/>
  <c r="Q49" i="13"/>
  <c r="R49" i="13"/>
  <c r="Q50" i="13"/>
  <c r="K51" i="13"/>
  <c r="Q51" i="13"/>
  <c r="R51" i="13"/>
  <c r="Q52" i="13"/>
  <c r="R52" i="13"/>
  <c r="Q53" i="13"/>
  <c r="Q54" i="13"/>
  <c r="R54" i="13"/>
  <c r="Q55" i="13"/>
  <c r="R55" i="13"/>
  <c r="J56" i="13"/>
  <c r="Q56" i="13"/>
  <c r="R56" i="13"/>
  <c r="Q57" i="13"/>
  <c r="R57" i="13"/>
  <c r="Q58" i="13"/>
  <c r="R58" i="13"/>
  <c r="I59" i="13"/>
  <c r="Q59" i="13"/>
  <c r="R59" i="13"/>
  <c r="Q60" i="13"/>
  <c r="Q61" i="13"/>
  <c r="R61" i="13"/>
  <c r="Q62" i="13"/>
  <c r="R62" i="13"/>
  <c r="Q63" i="13"/>
  <c r="R63" i="13"/>
  <c r="J64" i="13"/>
  <c r="Q64" i="13"/>
  <c r="R64" i="13"/>
  <c r="Q65" i="13"/>
  <c r="R65" i="13"/>
  <c r="Q66" i="13"/>
  <c r="R66" i="13"/>
  <c r="Q67" i="13"/>
  <c r="R67" i="13"/>
  <c r="Q68" i="13"/>
  <c r="R68" i="13"/>
  <c r="K69" i="13"/>
  <c r="Q69" i="13"/>
  <c r="R69" i="13"/>
  <c r="Q70" i="13"/>
  <c r="R70" i="13"/>
  <c r="Q71" i="13"/>
  <c r="R71" i="13"/>
  <c r="J72" i="13"/>
  <c r="Q72" i="13"/>
  <c r="R72" i="13"/>
  <c r="Q73" i="13"/>
  <c r="R73" i="13"/>
  <c r="Q74" i="13"/>
  <c r="R74" i="13"/>
  <c r="K75" i="13"/>
  <c r="Q75" i="13"/>
  <c r="R75" i="13"/>
  <c r="Q76" i="13"/>
  <c r="Q77" i="13"/>
  <c r="R77" i="13"/>
  <c r="J78" i="13"/>
  <c r="Q78" i="13"/>
  <c r="R78" i="13"/>
  <c r="Q79" i="13"/>
  <c r="R79" i="13"/>
  <c r="J80" i="13"/>
  <c r="Q80" i="13"/>
  <c r="R80" i="13"/>
  <c r="Q81" i="13"/>
  <c r="R81" i="13"/>
  <c r="Q82" i="13"/>
  <c r="R82" i="13"/>
  <c r="Q83" i="13"/>
  <c r="R83" i="13"/>
  <c r="Q84" i="13"/>
  <c r="R84" i="13"/>
  <c r="K85" i="13"/>
  <c r="Q85" i="13"/>
  <c r="R85" i="13"/>
  <c r="Q86" i="13"/>
  <c r="Q87" i="13"/>
  <c r="R87" i="13"/>
  <c r="I88" i="13"/>
  <c r="Q88" i="13"/>
  <c r="R88" i="13"/>
  <c r="Q89" i="13"/>
  <c r="Q90" i="13"/>
  <c r="R90" i="13"/>
  <c r="Q91" i="13"/>
  <c r="R91" i="13"/>
  <c r="Q92" i="13"/>
  <c r="Q93" i="13"/>
  <c r="R93" i="13"/>
  <c r="J94" i="13"/>
  <c r="Q94" i="13"/>
  <c r="R94" i="13"/>
  <c r="Q95" i="13"/>
  <c r="Q96" i="13"/>
  <c r="R96" i="13"/>
  <c r="Q97" i="13"/>
  <c r="R97" i="13"/>
  <c r="Q98" i="13"/>
  <c r="R98" i="13"/>
  <c r="Q99" i="13"/>
  <c r="R99" i="13"/>
  <c r="Q100" i="13"/>
  <c r="R100" i="13"/>
  <c r="K101" i="13"/>
  <c r="Q101" i="13"/>
  <c r="R101" i="13"/>
  <c r="Q102" i="13"/>
  <c r="R102" i="13"/>
  <c r="Q103" i="13"/>
  <c r="R103" i="13"/>
  <c r="I104" i="13"/>
  <c r="Q104" i="13"/>
  <c r="R104" i="13"/>
  <c r="Q105" i="13"/>
  <c r="R105" i="13"/>
  <c r="Q106" i="13"/>
  <c r="R106" i="13"/>
  <c r="N107" i="13"/>
  <c r="Q107" i="13"/>
  <c r="R107" i="13"/>
  <c r="Q108" i="13"/>
  <c r="R108" i="13"/>
  <c r="Q109" i="13"/>
  <c r="R109" i="13"/>
  <c r="Q110" i="13"/>
  <c r="R110" i="13"/>
  <c r="Q111" i="13"/>
  <c r="R111" i="13"/>
  <c r="J112" i="13"/>
  <c r="Q112" i="13"/>
  <c r="R112" i="13"/>
  <c r="Q113" i="13"/>
  <c r="R113" i="13"/>
  <c r="Q114" i="13"/>
  <c r="Q115" i="13"/>
  <c r="R115" i="13"/>
  <c r="Q116" i="13"/>
  <c r="R116" i="13"/>
  <c r="Q117" i="13"/>
  <c r="R117" i="13"/>
  <c r="Q118" i="13"/>
  <c r="R118" i="13"/>
  <c r="Q119" i="13"/>
  <c r="R119" i="13"/>
  <c r="Q120" i="13"/>
  <c r="R120" i="13"/>
  <c r="Q121" i="13"/>
  <c r="R121" i="13"/>
  <c r="Q122" i="13"/>
  <c r="L123" i="13"/>
  <c r="Q123" i="13"/>
  <c r="R123" i="13"/>
  <c r="Q124" i="13"/>
  <c r="R124" i="13"/>
  <c r="Q125" i="13"/>
  <c r="I126" i="13"/>
  <c r="Q126" i="13"/>
  <c r="R126" i="13"/>
  <c r="Q127" i="13"/>
  <c r="R127" i="13"/>
  <c r="Q128" i="13"/>
  <c r="R128" i="13"/>
  <c r="Q129" i="13"/>
  <c r="R129" i="13"/>
  <c r="Q130" i="13"/>
  <c r="R130" i="13"/>
  <c r="Q131" i="13"/>
  <c r="R131" i="13"/>
  <c r="Q132" i="13"/>
  <c r="R132" i="13"/>
  <c r="I133" i="13"/>
  <c r="Q133" i="13"/>
  <c r="R133" i="13"/>
  <c r="Q134" i="13"/>
  <c r="R134" i="13"/>
  <c r="Q135" i="13"/>
  <c r="R135" i="13"/>
  <c r="L136" i="13"/>
  <c r="Q136" i="13"/>
  <c r="R136" i="13"/>
  <c r="Q137" i="13"/>
  <c r="R137" i="13"/>
  <c r="Q138" i="13"/>
  <c r="L139" i="13"/>
  <c r="Q139" i="13"/>
  <c r="R139" i="13"/>
  <c r="Q140" i="13"/>
  <c r="R140" i="13"/>
  <c r="Q141" i="13"/>
  <c r="Q142" i="13"/>
  <c r="R142" i="13"/>
  <c r="Q143" i="13"/>
  <c r="R143" i="13"/>
  <c r="L144" i="13"/>
  <c r="Q144" i="13"/>
  <c r="R144" i="13"/>
  <c r="Q145" i="13"/>
  <c r="R145" i="13"/>
  <c r="Q146" i="13"/>
  <c r="R146" i="13"/>
  <c r="Q147" i="13"/>
  <c r="R147" i="13"/>
  <c r="Q148" i="13"/>
  <c r="R148" i="13"/>
  <c r="Q149" i="13"/>
  <c r="R149" i="13"/>
  <c r="Q150" i="13"/>
  <c r="Q151" i="13"/>
  <c r="Q152" i="13"/>
  <c r="R152" i="13"/>
  <c r="Q153" i="13"/>
  <c r="R153" i="13"/>
  <c r="Q154" i="13"/>
  <c r="R154" i="13"/>
  <c r="Q155" i="13"/>
  <c r="Q156" i="13"/>
  <c r="R156" i="13"/>
  <c r="Q157" i="13"/>
  <c r="R157" i="13"/>
  <c r="I158" i="13"/>
  <c r="Q158" i="13"/>
  <c r="R158" i="13"/>
  <c r="Q159" i="13"/>
  <c r="R159" i="13"/>
  <c r="Q160" i="13"/>
  <c r="R160" i="13"/>
  <c r="Q161" i="13"/>
  <c r="R161" i="13"/>
  <c r="Q162" i="13"/>
  <c r="R162" i="13"/>
  <c r="Q163" i="13"/>
  <c r="R163" i="13"/>
  <c r="Q164" i="13"/>
  <c r="I165" i="13"/>
  <c r="Q165" i="13"/>
  <c r="R165" i="13"/>
  <c r="Q166" i="13"/>
  <c r="R166" i="13"/>
  <c r="Q167" i="13"/>
  <c r="I168" i="13"/>
  <c r="Q168" i="13"/>
  <c r="R168" i="13"/>
  <c r="Q169" i="13"/>
  <c r="R169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202" i="13"/>
  <c r="D203" i="13"/>
  <c r="D204" i="13"/>
  <c r="D205" i="13"/>
  <c r="D206" i="13"/>
  <c r="D207" i="13"/>
  <c r="D208" i="13"/>
  <c r="D209" i="13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C7" i="10"/>
  <c r="D202" i="10"/>
  <c r="C8" i="10"/>
  <c r="D208" i="10"/>
  <c r="D207" i="10"/>
  <c r="D206" i="10"/>
  <c r="D205" i="10"/>
  <c r="D204" i="10"/>
  <c r="D203" i="10"/>
  <c r="D200" i="10"/>
  <c r="D199" i="10"/>
  <c r="D198" i="10"/>
  <c r="D197" i="10"/>
  <c r="D196" i="10"/>
  <c r="D195" i="10"/>
  <c r="D192" i="10"/>
  <c r="D191" i="10"/>
  <c r="D190" i="10"/>
  <c r="D189" i="10"/>
  <c r="D188" i="10"/>
  <c r="D187" i="10"/>
  <c r="D184" i="10"/>
  <c r="D183" i="10"/>
  <c r="D182" i="10"/>
  <c r="D181" i="10"/>
  <c r="D180" i="10"/>
  <c r="D179" i="10"/>
  <c r="D176" i="10"/>
  <c r="D175" i="10"/>
  <c r="D174" i="10"/>
  <c r="D173" i="10"/>
  <c r="D172" i="10"/>
  <c r="C7" i="11"/>
  <c r="D207" i="11"/>
  <c r="D204" i="11"/>
  <c r="D198" i="11"/>
  <c r="D194" i="11"/>
  <c r="D188" i="11"/>
  <c r="D182" i="11"/>
  <c r="D178" i="11"/>
  <c r="D172" i="11"/>
  <c r="E24" i="11"/>
  <c r="F24" i="11"/>
  <c r="E26" i="11"/>
  <c r="F26" i="11"/>
  <c r="E28" i="11"/>
  <c r="F28" i="11"/>
  <c r="E40" i="11"/>
  <c r="F40" i="11"/>
  <c r="E42" i="11"/>
  <c r="F42" i="11"/>
  <c r="E44" i="11"/>
  <c r="F44" i="11"/>
  <c r="E47" i="11"/>
  <c r="F47" i="11"/>
  <c r="E56" i="11"/>
  <c r="F56" i="11"/>
  <c r="E58" i="11"/>
  <c r="F58" i="11"/>
  <c r="E60" i="11"/>
  <c r="F60" i="11"/>
  <c r="E61" i="11"/>
  <c r="F61" i="11"/>
  <c r="E65" i="11"/>
  <c r="F65" i="11"/>
  <c r="E72" i="11"/>
  <c r="F72" i="11"/>
  <c r="E74" i="11"/>
  <c r="F74" i="11"/>
  <c r="E76" i="11"/>
  <c r="F76" i="11"/>
  <c r="E79" i="11"/>
  <c r="F79" i="11"/>
  <c r="G79" i="11"/>
  <c r="E85" i="11"/>
  <c r="F85" i="11"/>
  <c r="E87" i="11"/>
  <c r="F87" i="11"/>
  <c r="G87" i="11"/>
  <c r="E88" i="11"/>
  <c r="F88" i="11"/>
  <c r="E89" i="11"/>
  <c r="F89" i="11"/>
  <c r="G89" i="11"/>
  <c r="E90" i="11"/>
  <c r="F90" i="11"/>
  <c r="E92" i="11"/>
  <c r="F92" i="11"/>
  <c r="E93" i="11"/>
  <c r="F93" i="11"/>
  <c r="E95" i="11"/>
  <c r="F95" i="11"/>
  <c r="G95" i="11"/>
  <c r="E97" i="11"/>
  <c r="F97" i="11"/>
  <c r="G97" i="11"/>
  <c r="E101" i="11"/>
  <c r="F101" i="11"/>
  <c r="E103" i="11"/>
  <c r="F103" i="11"/>
  <c r="G103" i="11"/>
  <c r="E104" i="11"/>
  <c r="F104" i="11"/>
  <c r="E105" i="11"/>
  <c r="F105" i="11"/>
  <c r="G105" i="11"/>
  <c r="E106" i="11"/>
  <c r="F106" i="11"/>
  <c r="E108" i="11"/>
  <c r="F108" i="11"/>
  <c r="E109" i="11"/>
  <c r="F109" i="11"/>
  <c r="E111" i="11"/>
  <c r="F111" i="11"/>
  <c r="G111" i="11"/>
  <c r="E113" i="11"/>
  <c r="F113" i="11"/>
  <c r="G113" i="11"/>
  <c r="E117" i="11"/>
  <c r="F117" i="11"/>
  <c r="E119" i="11"/>
  <c r="F119" i="11"/>
  <c r="G119" i="11"/>
  <c r="E120" i="11"/>
  <c r="F120" i="11"/>
  <c r="E121" i="11"/>
  <c r="F121" i="11"/>
  <c r="G121" i="11"/>
  <c r="E122" i="11"/>
  <c r="F122" i="11"/>
  <c r="E124" i="11"/>
  <c r="F124" i="11"/>
  <c r="E125" i="11"/>
  <c r="F125" i="11"/>
  <c r="E127" i="11"/>
  <c r="F127" i="11"/>
  <c r="G127" i="11"/>
  <c r="E129" i="11"/>
  <c r="F129" i="11"/>
  <c r="G129" i="11"/>
  <c r="E133" i="11"/>
  <c r="F133" i="11"/>
  <c r="E135" i="11"/>
  <c r="F135" i="11"/>
  <c r="G135" i="11"/>
  <c r="E136" i="11"/>
  <c r="F136" i="11"/>
  <c r="E137" i="11"/>
  <c r="F137" i="11"/>
  <c r="G137" i="11"/>
  <c r="E138" i="11"/>
  <c r="F138" i="11"/>
  <c r="E140" i="11"/>
  <c r="F140" i="11"/>
  <c r="E141" i="11"/>
  <c r="F141" i="11"/>
  <c r="E143" i="11"/>
  <c r="F143" i="11"/>
  <c r="G143" i="11"/>
  <c r="E145" i="11"/>
  <c r="F145" i="11"/>
  <c r="G145" i="11"/>
  <c r="E149" i="11"/>
  <c r="F149" i="11"/>
  <c r="E151" i="11"/>
  <c r="F151" i="11"/>
  <c r="G151" i="11"/>
  <c r="E152" i="11"/>
  <c r="F152" i="11"/>
  <c r="E153" i="11"/>
  <c r="F153" i="11"/>
  <c r="G153" i="11"/>
  <c r="E154" i="11"/>
  <c r="F154" i="11"/>
  <c r="E156" i="11"/>
  <c r="F156" i="11"/>
  <c r="E157" i="11"/>
  <c r="F157" i="11"/>
  <c r="E158" i="11"/>
  <c r="F158" i="11"/>
  <c r="G158" i="11"/>
  <c r="E159" i="11"/>
  <c r="F159" i="11"/>
  <c r="E160" i="11"/>
  <c r="F160" i="11"/>
  <c r="G160" i="11"/>
  <c r="I160" i="11"/>
  <c r="E162" i="11"/>
  <c r="F162" i="11"/>
  <c r="G162" i="11"/>
  <c r="E163" i="11"/>
  <c r="F163" i="11"/>
  <c r="E164" i="11"/>
  <c r="F164" i="11"/>
  <c r="G164" i="11"/>
  <c r="I164" i="11"/>
  <c r="E166" i="11"/>
  <c r="F166" i="11"/>
  <c r="G166" i="11"/>
  <c r="E167" i="11"/>
  <c r="F167" i="11"/>
  <c r="E168" i="11"/>
  <c r="F168" i="11"/>
  <c r="G168" i="11"/>
  <c r="I168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J79" i="11"/>
  <c r="Q79" i="11"/>
  <c r="Q80" i="11"/>
  <c r="Q81" i="11"/>
  <c r="Q82" i="11"/>
  <c r="Q83" i="11"/>
  <c r="Q84" i="11"/>
  <c r="Q85" i="11"/>
  <c r="Q86" i="11"/>
  <c r="J87" i="11"/>
  <c r="Q87" i="11"/>
  <c r="Q88" i="11"/>
  <c r="J89" i="11"/>
  <c r="Q89" i="11"/>
  <c r="Q90" i="11"/>
  <c r="Q91" i="11"/>
  <c r="Q92" i="11"/>
  <c r="Q93" i="11"/>
  <c r="Q94" i="11"/>
  <c r="J95" i="11"/>
  <c r="Q95" i="11"/>
  <c r="Q96" i="11"/>
  <c r="J97" i="11"/>
  <c r="Q97" i="11"/>
  <c r="Q98" i="11"/>
  <c r="Q99" i="11"/>
  <c r="Q100" i="11"/>
  <c r="Q101" i="11"/>
  <c r="Q102" i="11"/>
  <c r="K103" i="11"/>
  <c r="Q103" i="11"/>
  <c r="Q104" i="11"/>
  <c r="I105" i="11"/>
  <c r="Q105" i="11"/>
  <c r="Q106" i="11"/>
  <c r="Q107" i="11"/>
  <c r="Q108" i="11"/>
  <c r="Q109" i="11"/>
  <c r="Q110" i="11"/>
  <c r="L111" i="11"/>
  <c r="Q111" i="11"/>
  <c r="Q112" i="11"/>
  <c r="N113" i="11"/>
  <c r="Q113" i="11"/>
  <c r="Q114" i="11"/>
  <c r="Q115" i="11"/>
  <c r="Q116" i="11"/>
  <c r="Q117" i="11"/>
  <c r="Q118" i="11"/>
  <c r="I119" i="11"/>
  <c r="Q119" i="11"/>
  <c r="Q120" i="11"/>
  <c r="L121" i="11"/>
  <c r="Q121" i="11"/>
  <c r="Q122" i="11"/>
  <c r="Q123" i="11"/>
  <c r="Q124" i="11"/>
  <c r="Q125" i="11"/>
  <c r="Q126" i="11"/>
  <c r="I127" i="11"/>
  <c r="Q127" i="11"/>
  <c r="Q128" i="11"/>
  <c r="I129" i="11"/>
  <c r="Q129" i="11"/>
  <c r="Q130" i="11"/>
  <c r="Q131" i="11"/>
  <c r="Q132" i="11"/>
  <c r="Q133" i="11"/>
  <c r="Q134" i="11"/>
  <c r="L135" i="11"/>
  <c r="Q135" i="11"/>
  <c r="Q136" i="11"/>
  <c r="L137" i="11"/>
  <c r="Q137" i="11"/>
  <c r="Q138" i="11"/>
  <c r="Q139" i="11"/>
  <c r="Q140" i="11"/>
  <c r="Q141" i="11"/>
  <c r="Q142" i="11"/>
  <c r="L143" i="11"/>
  <c r="Q143" i="11"/>
  <c r="Q144" i="11"/>
  <c r="L145" i="11"/>
  <c r="Q145" i="11"/>
  <c r="Q146" i="11"/>
  <c r="Q147" i="11"/>
  <c r="Q148" i="11"/>
  <c r="Q149" i="11"/>
  <c r="Q150" i="11"/>
  <c r="L151" i="11"/>
  <c r="Q151" i="11"/>
  <c r="Q152" i="11"/>
  <c r="I153" i="11"/>
  <c r="Q153" i="11"/>
  <c r="Q154" i="11"/>
  <c r="Q155" i="11"/>
  <c r="Q156" i="11"/>
  <c r="Q157" i="11"/>
  <c r="I158" i="11"/>
  <c r="Q158" i="11"/>
  <c r="Q159" i="11"/>
  <c r="Q160" i="11"/>
  <c r="Q161" i="11"/>
  <c r="N162" i="11"/>
  <c r="Q162" i="11"/>
  <c r="Q163" i="11"/>
  <c r="Q164" i="11"/>
  <c r="Q165" i="11"/>
  <c r="I166" i="11"/>
  <c r="Q166" i="11"/>
  <c r="Q167" i="11"/>
  <c r="Q168" i="11"/>
  <c r="Q169" i="11"/>
  <c r="AA21" i="9"/>
  <c r="AB21" i="9"/>
  <c r="AC21" i="9"/>
  <c r="AA22" i="9"/>
  <c r="AB22" i="9"/>
  <c r="AC22" i="9"/>
  <c r="AA23" i="9"/>
  <c r="AB23" i="9"/>
  <c r="AC23" i="9"/>
  <c r="AA24" i="9"/>
  <c r="AB24" i="9"/>
  <c r="AC24" i="9"/>
  <c r="AA25" i="9"/>
  <c r="AB25" i="9"/>
  <c r="AC25" i="9"/>
  <c r="AA26" i="9"/>
  <c r="AB26" i="9"/>
  <c r="AC26" i="9"/>
  <c r="AA27" i="9"/>
  <c r="AB27" i="9"/>
  <c r="AC27" i="9"/>
  <c r="AA28" i="9"/>
  <c r="AB28" i="9"/>
  <c r="AC28" i="9"/>
  <c r="AA29" i="9"/>
  <c r="AB29" i="9"/>
  <c r="AC29" i="9"/>
  <c r="AA30" i="9"/>
  <c r="AB30" i="9"/>
  <c r="AC30" i="9"/>
  <c r="AA31" i="9"/>
  <c r="AB31" i="9"/>
  <c r="AC31" i="9"/>
  <c r="AA32" i="9"/>
  <c r="AB32" i="9"/>
  <c r="AC32" i="9"/>
  <c r="D25" i="9"/>
  <c r="E25" i="9"/>
  <c r="F25" i="9"/>
  <c r="G25" i="9"/>
  <c r="H17" i="9"/>
  <c r="H18" i="9"/>
  <c r="D26" i="9"/>
  <c r="E26" i="9"/>
  <c r="F26" i="9"/>
  <c r="G26" i="9"/>
  <c r="D27" i="9"/>
  <c r="D28" i="9"/>
  <c r="D29" i="9"/>
  <c r="D30" i="9"/>
  <c r="D31" i="9"/>
  <c r="D32" i="9"/>
  <c r="AM21" i="9"/>
  <c r="AM22" i="9"/>
  <c r="AM23" i="9"/>
  <c r="AH24" i="9"/>
  <c r="AM24" i="9"/>
  <c r="AM25" i="9"/>
  <c r="AM26" i="9"/>
  <c r="AM27" i="9"/>
  <c r="AM28" i="9"/>
  <c r="AM29" i="9"/>
  <c r="AM30" i="9"/>
  <c r="AM31" i="9"/>
  <c r="AH32" i="9"/>
  <c r="AM32" i="9"/>
  <c r="E21" i="10"/>
  <c r="F21" i="10"/>
  <c r="G21" i="10"/>
  <c r="N21" i="10"/>
  <c r="Q21" i="10"/>
  <c r="E22" i="10"/>
  <c r="F22" i="10"/>
  <c r="G22" i="10"/>
  <c r="N22" i="10"/>
  <c r="Q22" i="10"/>
  <c r="E23" i="10"/>
  <c r="F23" i="10"/>
  <c r="G23" i="10"/>
  <c r="N23" i="10"/>
  <c r="Q23" i="10"/>
  <c r="E24" i="10"/>
  <c r="F24" i="10"/>
  <c r="G24" i="10"/>
  <c r="N24" i="10"/>
  <c r="Q24" i="10"/>
  <c r="E25" i="10"/>
  <c r="F25" i="10"/>
  <c r="G25" i="10"/>
  <c r="I25" i="10"/>
  <c r="Q25" i="10"/>
  <c r="E26" i="10"/>
  <c r="F26" i="10"/>
  <c r="G26" i="10"/>
  <c r="I26" i="10"/>
  <c r="Q26" i="10"/>
  <c r="E27" i="10"/>
  <c r="F27" i="10"/>
  <c r="G27" i="10"/>
  <c r="I27" i="10"/>
  <c r="Q27" i="10"/>
  <c r="E28" i="10"/>
  <c r="F28" i="10"/>
  <c r="G28" i="10"/>
  <c r="I28" i="10"/>
  <c r="Q28" i="10"/>
  <c r="E29" i="10"/>
  <c r="F29" i="10"/>
  <c r="G29" i="10"/>
  <c r="I29" i="10"/>
  <c r="Q29" i="10"/>
  <c r="E30" i="10"/>
  <c r="F30" i="10"/>
  <c r="G30" i="10"/>
  <c r="I30" i="10"/>
  <c r="Q30" i="10"/>
  <c r="E31" i="10"/>
  <c r="F31" i="10"/>
  <c r="G31" i="10"/>
  <c r="I31" i="10"/>
  <c r="Q31" i="10"/>
  <c r="E32" i="10"/>
  <c r="F32" i="10"/>
  <c r="G32" i="10"/>
  <c r="I32" i="10"/>
  <c r="Q32" i="10"/>
  <c r="E33" i="10"/>
  <c r="F33" i="10"/>
  <c r="G33" i="10"/>
  <c r="I33" i="10"/>
  <c r="Q33" i="10"/>
  <c r="E34" i="10"/>
  <c r="F34" i="10"/>
  <c r="G34" i="10"/>
  <c r="I34" i="10"/>
  <c r="Q34" i="10"/>
  <c r="E35" i="10"/>
  <c r="F35" i="10"/>
  <c r="G35" i="10"/>
  <c r="I35" i="10"/>
  <c r="Q35" i="10"/>
  <c r="E36" i="10"/>
  <c r="F36" i="10"/>
  <c r="G36" i="10"/>
  <c r="I36" i="10"/>
  <c r="Q36" i="10"/>
  <c r="E37" i="10"/>
  <c r="F37" i="10"/>
  <c r="G37" i="10"/>
  <c r="I37" i="10"/>
  <c r="Q37" i="10"/>
  <c r="E38" i="10"/>
  <c r="F38" i="10"/>
  <c r="G38" i="10"/>
  <c r="I38" i="10"/>
  <c r="Q38" i="10"/>
  <c r="E39" i="10"/>
  <c r="F39" i="10"/>
  <c r="G39" i="10"/>
  <c r="I39" i="10"/>
  <c r="Q39" i="10"/>
  <c r="E40" i="10"/>
  <c r="F40" i="10"/>
  <c r="G40" i="10"/>
  <c r="I40" i="10"/>
  <c r="Q40" i="10"/>
  <c r="E41" i="10"/>
  <c r="F41" i="10"/>
  <c r="G41" i="10"/>
  <c r="I41" i="10"/>
  <c r="Q41" i="10"/>
  <c r="E42" i="10"/>
  <c r="F42" i="10"/>
  <c r="G42" i="10"/>
  <c r="I42" i="10"/>
  <c r="Q42" i="10"/>
  <c r="E43" i="10"/>
  <c r="F43" i="10"/>
  <c r="G43" i="10"/>
  <c r="I43" i="10"/>
  <c r="Q43" i="10"/>
  <c r="E44" i="10"/>
  <c r="F44" i="10"/>
  <c r="G44" i="10"/>
  <c r="I44" i="10"/>
  <c r="Q44" i="10"/>
  <c r="E45" i="10"/>
  <c r="F45" i="10"/>
  <c r="G45" i="10"/>
  <c r="I45" i="10"/>
  <c r="Q45" i="10"/>
  <c r="E46" i="10"/>
  <c r="F46" i="10"/>
  <c r="G46" i="10"/>
  <c r="I46" i="10"/>
  <c r="Q46" i="10"/>
  <c r="E47" i="10"/>
  <c r="F47" i="10"/>
  <c r="G47" i="10"/>
  <c r="I47" i="10"/>
  <c r="Q47" i="10"/>
  <c r="E48" i="10"/>
  <c r="F48" i="10"/>
  <c r="G48" i="10"/>
  <c r="I48" i="10"/>
  <c r="Q48" i="10"/>
  <c r="E49" i="10"/>
  <c r="F49" i="10"/>
  <c r="G49" i="10"/>
  <c r="I49" i="10"/>
  <c r="Q49" i="10"/>
  <c r="E50" i="10"/>
  <c r="F50" i="10"/>
  <c r="G50" i="10"/>
  <c r="I50" i="10"/>
  <c r="Q50" i="10"/>
  <c r="E51" i="10"/>
  <c r="F51" i="10"/>
  <c r="G51" i="10"/>
  <c r="I51" i="10"/>
  <c r="Q51" i="10"/>
  <c r="E52" i="10"/>
  <c r="F52" i="10"/>
  <c r="G52" i="10"/>
  <c r="I52" i="10"/>
  <c r="Q52" i="10"/>
  <c r="E53" i="10"/>
  <c r="F53" i="10"/>
  <c r="G53" i="10"/>
  <c r="I53" i="10"/>
  <c r="Q53" i="10"/>
  <c r="E54" i="10"/>
  <c r="F54" i="10"/>
  <c r="G54" i="10"/>
  <c r="I54" i="10"/>
  <c r="Q54" i="10"/>
  <c r="E55" i="10"/>
  <c r="F55" i="10"/>
  <c r="G55" i="10"/>
  <c r="I55" i="10"/>
  <c r="Q55" i="10"/>
  <c r="E56" i="10"/>
  <c r="F56" i="10"/>
  <c r="G56" i="10"/>
  <c r="I56" i="10"/>
  <c r="Q56" i="10"/>
  <c r="E57" i="10"/>
  <c r="F57" i="10"/>
  <c r="G57" i="10"/>
  <c r="I57" i="10"/>
  <c r="Q57" i="10"/>
  <c r="E58" i="10"/>
  <c r="F58" i="10"/>
  <c r="G58" i="10"/>
  <c r="I58" i="10"/>
  <c r="Q58" i="10"/>
  <c r="E59" i="10"/>
  <c r="F59" i="10"/>
  <c r="G59" i="10"/>
  <c r="I59" i="10"/>
  <c r="Q59" i="10"/>
  <c r="E60" i="10"/>
  <c r="F60" i="10"/>
  <c r="G60" i="10"/>
  <c r="I60" i="10"/>
  <c r="Q60" i="10"/>
  <c r="E61" i="10"/>
  <c r="F61" i="10"/>
  <c r="G61" i="10"/>
  <c r="I61" i="10"/>
  <c r="Q61" i="10"/>
  <c r="E62" i="10"/>
  <c r="F62" i="10"/>
  <c r="G62" i="10"/>
  <c r="I62" i="10"/>
  <c r="Q62" i="10"/>
  <c r="E63" i="10"/>
  <c r="F63" i="10"/>
  <c r="G63" i="10"/>
  <c r="J63" i="10"/>
  <c r="Q63" i="10"/>
  <c r="E64" i="10"/>
  <c r="F64" i="10"/>
  <c r="G64" i="10"/>
  <c r="J64" i="10"/>
  <c r="Q64" i="10"/>
  <c r="E65" i="10"/>
  <c r="F65" i="10"/>
  <c r="G65" i="10"/>
  <c r="J65" i="10"/>
  <c r="Q65" i="10"/>
  <c r="E66" i="10"/>
  <c r="F66" i="10"/>
  <c r="G66" i="10"/>
  <c r="J66" i="10"/>
  <c r="Q66" i="10"/>
  <c r="E67" i="10"/>
  <c r="F67" i="10"/>
  <c r="G67" i="10"/>
  <c r="J67" i="10"/>
  <c r="Q67" i="10"/>
  <c r="E68" i="10"/>
  <c r="F68" i="10"/>
  <c r="G68" i="10"/>
  <c r="J68" i="10"/>
  <c r="Q68" i="10"/>
  <c r="E69" i="10"/>
  <c r="F69" i="10"/>
  <c r="G69" i="10"/>
  <c r="J69" i="10"/>
  <c r="Q69" i="10"/>
  <c r="E70" i="10"/>
  <c r="F70" i="10"/>
  <c r="G70" i="10"/>
  <c r="J70" i="10"/>
  <c r="Q70" i="10"/>
  <c r="E71" i="10"/>
  <c r="F71" i="10"/>
  <c r="G71" i="10"/>
  <c r="J71" i="10"/>
  <c r="Q71" i="10"/>
  <c r="E72" i="10"/>
  <c r="F72" i="10"/>
  <c r="G72" i="10"/>
  <c r="J72" i="10"/>
  <c r="Q72" i="10"/>
  <c r="E73" i="10"/>
  <c r="F73" i="10"/>
  <c r="G73" i="10"/>
  <c r="J73" i="10"/>
  <c r="Q73" i="10"/>
  <c r="E74" i="10"/>
  <c r="F74" i="10"/>
  <c r="G74" i="10"/>
  <c r="J74" i="10"/>
  <c r="Q74" i="10"/>
  <c r="E75" i="10"/>
  <c r="F75" i="10"/>
  <c r="G75" i="10"/>
  <c r="J75" i="10"/>
  <c r="Q75" i="10"/>
  <c r="E76" i="10"/>
  <c r="F76" i="10"/>
  <c r="G76" i="10"/>
  <c r="J76" i="10"/>
  <c r="Q76" i="10"/>
  <c r="E77" i="10"/>
  <c r="F77" i="10"/>
  <c r="G77" i="10"/>
  <c r="J77" i="10"/>
  <c r="Q77" i="10"/>
  <c r="E78" i="10"/>
  <c r="F78" i="10"/>
  <c r="G78" i="10"/>
  <c r="J78" i="10"/>
  <c r="Q78" i="10"/>
  <c r="E79" i="10"/>
  <c r="F79" i="10"/>
  <c r="G79" i="10"/>
  <c r="J79" i="10"/>
  <c r="Q79" i="10"/>
  <c r="E80" i="10"/>
  <c r="F80" i="10"/>
  <c r="G80" i="10"/>
  <c r="J80" i="10"/>
  <c r="Q80" i="10"/>
  <c r="E81" i="10"/>
  <c r="F81" i="10"/>
  <c r="G81" i="10"/>
  <c r="J81" i="10"/>
  <c r="Q81" i="10"/>
  <c r="E82" i="10"/>
  <c r="F82" i="10"/>
  <c r="G82" i="10"/>
  <c r="J82" i="10"/>
  <c r="Q82" i="10"/>
  <c r="E83" i="10"/>
  <c r="F83" i="10"/>
  <c r="G83" i="10"/>
  <c r="J83" i="10"/>
  <c r="Q83" i="10"/>
  <c r="E84" i="10"/>
  <c r="F84" i="10"/>
  <c r="G84" i="10"/>
  <c r="J84" i="10"/>
  <c r="Q84" i="10"/>
  <c r="E85" i="10"/>
  <c r="F85" i="10"/>
  <c r="G85" i="10"/>
  <c r="J85" i="10"/>
  <c r="Q85" i="10"/>
  <c r="E86" i="10"/>
  <c r="F86" i="10"/>
  <c r="G86" i="10"/>
  <c r="J86" i="10"/>
  <c r="Q86" i="10"/>
  <c r="E87" i="10"/>
  <c r="F87" i="10"/>
  <c r="G87" i="10"/>
  <c r="Q87" i="10"/>
  <c r="E88" i="10"/>
  <c r="F88" i="10"/>
  <c r="G88" i="10"/>
  <c r="K88" i="10"/>
  <c r="Q88" i="10"/>
  <c r="E89" i="10"/>
  <c r="F89" i="10"/>
  <c r="G89" i="10"/>
  <c r="K89" i="10"/>
  <c r="Q89" i="10"/>
  <c r="E90" i="10"/>
  <c r="F90" i="10"/>
  <c r="G90" i="10"/>
  <c r="K90" i="10"/>
  <c r="Q90" i="10"/>
  <c r="E91" i="10"/>
  <c r="F91" i="10"/>
  <c r="G91" i="10"/>
  <c r="K91" i="10"/>
  <c r="Q91" i="10"/>
  <c r="E92" i="10"/>
  <c r="F92" i="10"/>
  <c r="G92" i="10"/>
  <c r="K92" i="10"/>
  <c r="Q92" i="10"/>
  <c r="E93" i="10"/>
  <c r="F93" i="10"/>
  <c r="G93" i="10"/>
  <c r="K93" i="10"/>
  <c r="Q93" i="10"/>
  <c r="E94" i="10"/>
  <c r="F94" i="10"/>
  <c r="G94" i="10"/>
  <c r="K94" i="10"/>
  <c r="Q94" i="10"/>
  <c r="E95" i="10"/>
  <c r="F95" i="10"/>
  <c r="G95" i="10"/>
  <c r="K95" i="10"/>
  <c r="Q95" i="10"/>
  <c r="E96" i="10"/>
  <c r="F96" i="10"/>
  <c r="G96" i="10"/>
  <c r="K96" i="10"/>
  <c r="Q96" i="10"/>
  <c r="E97" i="10"/>
  <c r="F97" i="10"/>
  <c r="G97" i="10"/>
  <c r="K97" i="10"/>
  <c r="Q97" i="10"/>
  <c r="E98" i="10"/>
  <c r="F98" i="10"/>
  <c r="G98" i="10"/>
  <c r="K98" i="10"/>
  <c r="Q98" i="10"/>
  <c r="E99" i="10"/>
  <c r="F99" i="10"/>
  <c r="G99" i="10"/>
  <c r="K99" i="10"/>
  <c r="Q99" i="10"/>
  <c r="E100" i="10"/>
  <c r="F100" i="10"/>
  <c r="G100" i="10"/>
  <c r="K100" i="10"/>
  <c r="Q100" i="10"/>
  <c r="E101" i="10"/>
  <c r="F101" i="10"/>
  <c r="G101" i="10"/>
  <c r="K101" i="10"/>
  <c r="Q101" i="10"/>
  <c r="E102" i="10"/>
  <c r="F102" i="10"/>
  <c r="G102" i="10"/>
  <c r="K102" i="10"/>
  <c r="Q102" i="10"/>
  <c r="E103" i="10"/>
  <c r="F103" i="10"/>
  <c r="G103" i="10"/>
  <c r="K103" i="10"/>
  <c r="Q103" i="10"/>
  <c r="E104" i="10"/>
  <c r="F104" i="10"/>
  <c r="G104" i="10"/>
  <c r="K104" i="10"/>
  <c r="Q104" i="10"/>
  <c r="E105" i="10"/>
  <c r="F105" i="10"/>
  <c r="G105" i="10"/>
  <c r="K105" i="10"/>
  <c r="Q105" i="10"/>
  <c r="E106" i="10"/>
  <c r="F106" i="10"/>
  <c r="G106" i="10"/>
  <c r="K106" i="10"/>
  <c r="Q106" i="10"/>
  <c r="E107" i="10"/>
  <c r="F107" i="10"/>
  <c r="G107" i="10"/>
  <c r="K107" i="10"/>
  <c r="Q107" i="10"/>
  <c r="E108" i="10"/>
  <c r="F108" i="10"/>
  <c r="G108" i="10"/>
  <c r="K108" i="10"/>
  <c r="Q108" i="10"/>
  <c r="E109" i="10"/>
  <c r="F109" i="10"/>
  <c r="G109" i="10"/>
  <c r="K109" i="10"/>
  <c r="Q109" i="10"/>
  <c r="E110" i="10"/>
  <c r="F110" i="10"/>
  <c r="G110" i="10"/>
  <c r="K110" i="10"/>
  <c r="Q110" i="10"/>
  <c r="E111" i="10"/>
  <c r="F111" i="10"/>
  <c r="G111" i="10"/>
  <c r="K111" i="10"/>
  <c r="Q111" i="10"/>
  <c r="E112" i="10"/>
  <c r="F112" i="10"/>
  <c r="G112" i="10"/>
  <c r="K112" i="10"/>
  <c r="Q112" i="10"/>
  <c r="E113" i="10"/>
  <c r="F113" i="10"/>
  <c r="G113" i="10"/>
  <c r="K113" i="10"/>
  <c r="Q113" i="10"/>
  <c r="E114" i="10"/>
  <c r="F114" i="10"/>
  <c r="G114" i="10"/>
  <c r="K114" i="10"/>
  <c r="Q114" i="10"/>
  <c r="E115" i="10"/>
  <c r="F115" i="10"/>
  <c r="G115" i="10"/>
  <c r="K115" i="10"/>
  <c r="Q115" i="10"/>
  <c r="E116" i="10"/>
  <c r="F116" i="10"/>
  <c r="G116" i="10"/>
  <c r="K116" i="10"/>
  <c r="Q116" i="10"/>
  <c r="E117" i="10"/>
  <c r="F117" i="10"/>
  <c r="G117" i="10"/>
  <c r="K117" i="10"/>
  <c r="Q117" i="10"/>
  <c r="E118" i="10"/>
  <c r="F118" i="10"/>
  <c r="G118" i="10"/>
  <c r="K118" i="10"/>
  <c r="Q118" i="10"/>
  <c r="E119" i="10"/>
  <c r="F119" i="10"/>
  <c r="G119" i="10"/>
  <c r="K119" i="10"/>
  <c r="Q119" i="10"/>
  <c r="E120" i="10"/>
  <c r="F120" i="10"/>
  <c r="G120" i="10"/>
  <c r="K120" i="10"/>
  <c r="Q120" i="10"/>
  <c r="E121" i="10"/>
  <c r="F121" i="10"/>
  <c r="G121" i="10"/>
  <c r="K121" i="10"/>
  <c r="Q121" i="10"/>
  <c r="E122" i="10"/>
  <c r="F122" i="10"/>
  <c r="G122" i="10"/>
  <c r="K122" i="10"/>
  <c r="Q122" i="10"/>
  <c r="E123" i="10"/>
  <c r="F123" i="10"/>
  <c r="G123" i="10"/>
  <c r="K123" i="10"/>
  <c r="Q123" i="10"/>
  <c r="E124" i="10"/>
  <c r="F124" i="10"/>
  <c r="G124" i="10"/>
  <c r="K124" i="10"/>
  <c r="Q124" i="10"/>
  <c r="E125" i="10"/>
  <c r="F125" i="10"/>
  <c r="G125" i="10"/>
  <c r="K125" i="10"/>
  <c r="Q125" i="10"/>
  <c r="E126" i="10"/>
  <c r="F126" i="10"/>
  <c r="G126" i="10"/>
  <c r="K126" i="10"/>
  <c r="Q126" i="10"/>
  <c r="E127" i="10"/>
  <c r="F127" i="10"/>
  <c r="G127" i="10"/>
  <c r="K127" i="10"/>
  <c r="Q127" i="10"/>
  <c r="E128" i="10"/>
  <c r="F128" i="10"/>
  <c r="G128" i="10"/>
  <c r="K128" i="10"/>
  <c r="Q128" i="10"/>
  <c r="E129" i="10"/>
  <c r="F129" i="10"/>
  <c r="G129" i="10"/>
  <c r="K129" i="10"/>
  <c r="Q129" i="10"/>
  <c r="E130" i="10"/>
  <c r="F130" i="10"/>
  <c r="G130" i="10"/>
  <c r="K130" i="10"/>
  <c r="Q130" i="10"/>
  <c r="E131" i="10"/>
  <c r="F131" i="10"/>
  <c r="G131" i="10"/>
  <c r="K131" i="10"/>
  <c r="Q131" i="10"/>
  <c r="E132" i="10"/>
  <c r="F132" i="10"/>
  <c r="G132" i="10"/>
  <c r="K132" i="10"/>
  <c r="Q132" i="10"/>
  <c r="E133" i="10"/>
  <c r="F133" i="10"/>
  <c r="G133" i="10"/>
  <c r="K133" i="10"/>
  <c r="Q133" i="10"/>
  <c r="E134" i="10"/>
  <c r="F134" i="10"/>
  <c r="G134" i="10"/>
  <c r="K134" i="10"/>
  <c r="Q134" i="10"/>
  <c r="E135" i="10"/>
  <c r="F135" i="10"/>
  <c r="G135" i="10"/>
  <c r="K135" i="10"/>
  <c r="Q135" i="10"/>
  <c r="E136" i="10"/>
  <c r="F136" i="10"/>
  <c r="G136" i="10"/>
  <c r="K136" i="10"/>
  <c r="Q136" i="10"/>
  <c r="E137" i="10"/>
  <c r="F137" i="10"/>
  <c r="G137" i="10"/>
  <c r="K137" i="10"/>
  <c r="Q137" i="10"/>
  <c r="E138" i="10"/>
  <c r="F138" i="10"/>
  <c r="G138" i="10"/>
  <c r="K138" i="10"/>
  <c r="Q138" i="10"/>
  <c r="E139" i="10"/>
  <c r="F139" i="10"/>
  <c r="G139" i="10"/>
  <c r="K139" i="10"/>
  <c r="Q139" i="10"/>
  <c r="E140" i="10"/>
  <c r="F140" i="10"/>
  <c r="G140" i="10"/>
  <c r="K140" i="10"/>
  <c r="Q140" i="10"/>
  <c r="E141" i="10"/>
  <c r="F141" i="10"/>
  <c r="G141" i="10"/>
  <c r="K141" i="10"/>
  <c r="Q141" i="10"/>
  <c r="E142" i="10"/>
  <c r="F142" i="10"/>
  <c r="G142" i="10"/>
  <c r="K142" i="10"/>
  <c r="Q142" i="10"/>
  <c r="E143" i="10"/>
  <c r="F143" i="10"/>
  <c r="G143" i="10"/>
  <c r="K143" i="10"/>
  <c r="Q143" i="10"/>
  <c r="E144" i="10"/>
  <c r="F144" i="10"/>
  <c r="G144" i="10"/>
  <c r="K144" i="10"/>
  <c r="Q144" i="10"/>
  <c r="E145" i="10"/>
  <c r="F145" i="10"/>
  <c r="G145" i="10"/>
  <c r="L145" i="10"/>
  <c r="Q145" i="10"/>
  <c r="E146" i="10"/>
  <c r="F146" i="10"/>
  <c r="G146" i="10"/>
  <c r="L146" i="10"/>
  <c r="Q146" i="10"/>
  <c r="E147" i="10"/>
  <c r="F147" i="10"/>
  <c r="G147" i="10"/>
  <c r="L147" i="10"/>
  <c r="Q147" i="10"/>
  <c r="E148" i="10"/>
  <c r="F148" i="10"/>
  <c r="G148" i="10"/>
  <c r="L148" i="10"/>
  <c r="Q148" i="10"/>
  <c r="E149" i="10"/>
  <c r="F149" i="10"/>
  <c r="G149" i="10"/>
  <c r="L149" i="10"/>
  <c r="Q149" i="10"/>
  <c r="E150" i="10"/>
  <c r="F150" i="10"/>
  <c r="G150" i="10"/>
  <c r="L150" i="10"/>
  <c r="Q150" i="10"/>
  <c r="E151" i="10"/>
  <c r="F151" i="10"/>
  <c r="G151" i="10"/>
  <c r="L151" i="10"/>
  <c r="Q151" i="10"/>
  <c r="E152" i="10"/>
  <c r="F152" i="10"/>
  <c r="G152" i="10"/>
  <c r="L152" i="10"/>
  <c r="Q152" i="10"/>
  <c r="E153" i="10"/>
  <c r="F153" i="10"/>
  <c r="G153" i="10"/>
  <c r="L153" i="10"/>
  <c r="Q153" i="10"/>
  <c r="E154" i="10"/>
  <c r="F154" i="10"/>
  <c r="G154" i="10"/>
  <c r="L154" i="10"/>
  <c r="Q154" i="10"/>
  <c r="E155" i="10"/>
  <c r="F155" i="10"/>
  <c r="G155" i="10"/>
  <c r="L155" i="10"/>
  <c r="Q155" i="10"/>
  <c r="E156" i="10"/>
  <c r="F156" i="10"/>
  <c r="G156" i="10"/>
  <c r="L156" i="10"/>
  <c r="Q156" i="10"/>
  <c r="E157" i="10"/>
  <c r="F157" i="10"/>
  <c r="G157" i="10"/>
  <c r="L157" i="10"/>
  <c r="Q157" i="10"/>
  <c r="E158" i="10"/>
  <c r="F158" i="10"/>
  <c r="G158" i="10"/>
  <c r="L158" i="10"/>
  <c r="Q158" i="10"/>
  <c r="E159" i="10"/>
  <c r="F159" i="10"/>
  <c r="G159" i="10"/>
  <c r="L159" i="10"/>
  <c r="Q159" i="10"/>
  <c r="E160" i="10"/>
  <c r="F160" i="10"/>
  <c r="G160" i="10"/>
  <c r="L160" i="10"/>
  <c r="Q160" i="10"/>
  <c r="E161" i="10"/>
  <c r="F161" i="10"/>
  <c r="G161" i="10"/>
  <c r="L161" i="10"/>
  <c r="Q161" i="10"/>
  <c r="E162" i="10"/>
  <c r="F162" i="10"/>
  <c r="G162" i="10"/>
  <c r="L162" i="10"/>
  <c r="Q162" i="10"/>
  <c r="E163" i="10"/>
  <c r="F163" i="10"/>
  <c r="G163" i="10"/>
  <c r="L163" i="10"/>
  <c r="Q163" i="10"/>
  <c r="E164" i="10"/>
  <c r="F164" i="10"/>
  <c r="G164" i="10"/>
  <c r="L164" i="10"/>
  <c r="Q164" i="10"/>
  <c r="E165" i="10"/>
  <c r="F165" i="10"/>
  <c r="G165" i="10"/>
  <c r="L165" i="10"/>
  <c r="Q165" i="10"/>
  <c r="E166" i="10"/>
  <c r="F166" i="10"/>
  <c r="G166" i="10"/>
  <c r="L166" i="10"/>
  <c r="Q166" i="10"/>
  <c r="E167" i="10"/>
  <c r="F167" i="10"/>
  <c r="G167" i="10"/>
  <c r="L167" i="10"/>
  <c r="Q167" i="10"/>
  <c r="E168" i="10"/>
  <c r="F168" i="10"/>
  <c r="G168" i="10"/>
  <c r="L168" i="10"/>
  <c r="Q168" i="10"/>
  <c r="E169" i="10"/>
  <c r="F169" i="10"/>
  <c r="G169" i="10"/>
  <c r="N169" i="10"/>
  <c r="Q169" i="10"/>
  <c r="AA21" i="8"/>
  <c r="AB21" i="8"/>
  <c r="AC21" i="8"/>
  <c r="AA22" i="8"/>
  <c r="AB22" i="8"/>
  <c r="AC22" i="8"/>
  <c r="AH22" i="8"/>
  <c r="AA23" i="8"/>
  <c r="AB23" i="8"/>
  <c r="AC23" i="8"/>
  <c r="AH23" i="8"/>
  <c r="AA24" i="8"/>
  <c r="AB24" i="8"/>
  <c r="AC24" i="8"/>
  <c r="AH24" i="8"/>
  <c r="AA25" i="8"/>
  <c r="AB25" i="8"/>
  <c r="AC25" i="8"/>
  <c r="AH25" i="8"/>
  <c r="AA26" i="8"/>
  <c r="AB26" i="8"/>
  <c r="AC26" i="8"/>
  <c r="AH26" i="8"/>
  <c r="AA27" i="8"/>
  <c r="AB27" i="8"/>
  <c r="AC27" i="8"/>
  <c r="AH27" i="8"/>
  <c r="AA28" i="8"/>
  <c r="AB28" i="8"/>
  <c r="AC28" i="8"/>
  <c r="AH28" i="8"/>
  <c r="AA29" i="8"/>
  <c r="AB29" i="8"/>
  <c r="AC29" i="8"/>
  <c r="AA30" i="8"/>
  <c r="AB30" i="8"/>
  <c r="AC30" i="8"/>
  <c r="AH30" i="8"/>
  <c r="AA31" i="8"/>
  <c r="AB31" i="8"/>
  <c r="AC31" i="8"/>
  <c r="AA32" i="8"/>
  <c r="AB32" i="8"/>
  <c r="AC32" i="8"/>
  <c r="AH32" i="8"/>
  <c r="D25" i="8"/>
  <c r="D26" i="8"/>
  <c r="E26" i="8"/>
  <c r="F26" i="8"/>
  <c r="D27" i="8"/>
  <c r="D28" i="8"/>
  <c r="D29" i="8"/>
  <c r="D30" i="8"/>
  <c r="D31" i="8"/>
  <c r="D32" i="8"/>
  <c r="AH21" i="8"/>
  <c r="AM21" i="8"/>
  <c r="AM22" i="8"/>
  <c r="AM23" i="8"/>
  <c r="AM24" i="8"/>
  <c r="AM25" i="8"/>
  <c r="AM26" i="8"/>
  <c r="AM27" i="8"/>
  <c r="AM28" i="8"/>
  <c r="AH29" i="8"/>
  <c r="AM29" i="8"/>
  <c r="AM30" i="8"/>
  <c r="AH31" i="8"/>
  <c r="AM31" i="8"/>
  <c r="AM32" i="8"/>
  <c r="E22" i="2"/>
  <c r="F22" i="2"/>
  <c r="G22" i="2"/>
  <c r="E23" i="2"/>
  <c r="F23" i="2"/>
  <c r="G23" i="2"/>
  <c r="K23" i="2"/>
  <c r="E24" i="2"/>
  <c r="F24" i="2"/>
  <c r="G24" i="2"/>
  <c r="K24" i="2"/>
  <c r="E25" i="2"/>
  <c r="F25" i="2"/>
  <c r="G25" i="2"/>
  <c r="K25" i="2"/>
  <c r="E26" i="2"/>
  <c r="F26" i="2"/>
  <c r="G26" i="2"/>
  <c r="E27" i="2"/>
  <c r="F27" i="2"/>
  <c r="G27" i="2"/>
  <c r="R27" i="2"/>
  <c r="E29" i="2"/>
  <c r="F29" i="2"/>
  <c r="G29" i="2"/>
  <c r="E30" i="2"/>
  <c r="F30" i="2"/>
  <c r="G30" i="2"/>
  <c r="E31" i="2"/>
  <c r="F31" i="2"/>
  <c r="G31" i="2"/>
  <c r="R31" i="2"/>
  <c r="E33" i="2"/>
  <c r="F33" i="2"/>
  <c r="G33" i="2"/>
  <c r="E34" i="2"/>
  <c r="F34" i="2"/>
  <c r="G34" i="2"/>
  <c r="K34" i="2"/>
  <c r="E35" i="2"/>
  <c r="F35" i="2"/>
  <c r="G35" i="2"/>
  <c r="E36" i="2"/>
  <c r="F36" i="2"/>
  <c r="G36" i="2"/>
  <c r="K36" i="2"/>
  <c r="E37" i="2"/>
  <c r="F37" i="2"/>
  <c r="G37" i="2"/>
  <c r="K37" i="2"/>
  <c r="E38" i="2"/>
  <c r="F38" i="2"/>
  <c r="G38" i="2"/>
  <c r="K38" i="2"/>
  <c r="E39" i="2"/>
  <c r="F39" i="2"/>
  <c r="G39" i="2"/>
  <c r="R39" i="2"/>
  <c r="E40" i="2"/>
  <c r="F40" i="2"/>
  <c r="G40" i="2"/>
  <c r="K40" i="2"/>
  <c r="E41" i="2"/>
  <c r="F41" i="2"/>
  <c r="G41" i="2"/>
  <c r="E42" i="2"/>
  <c r="F42" i="2"/>
  <c r="G42" i="2"/>
  <c r="K42" i="2"/>
  <c r="E43" i="2"/>
  <c r="F43" i="2"/>
  <c r="G43" i="2"/>
  <c r="R43" i="2"/>
  <c r="E44" i="2"/>
  <c r="F44" i="2"/>
  <c r="G44" i="2"/>
  <c r="K44" i="2"/>
  <c r="E45" i="2"/>
  <c r="F45" i="2"/>
  <c r="G45" i="2"/>
  <c r="E46" i="2"/>
  <c r="F46" i="2"/>
  <c r="G46" i="2"/>
  <c r="K46" i="2"/>
  <c r="E47" i="2"/>
  <c r="F47" i="2"/>
  <c r="G47" i="2"/>
  <c r="R47" i="2"/>
  <c r="E48" i="2"/>
  <c r="F48" i="2"/>
  <c r="G48" i="2"/>
  <c r="K48" i="2"/>
  <c r="E49" i="2"/>
  <c r="F49" i="2"/>
  <c r="G49" i="2"/>
  <c r="E50" i="2"/>
  <c r="F50" i="2"/>
  <c r="G50" i="2"/>
  <c r="K50" i="2"/>
  <c r="E51" i="2"/>
  <c r="F51" i="2"/>
  <c r="G51" i="2"/>
  <c r="E52" i="2"/>
  <c r="F52" i="2"/>
  <c r="G52" i="2"/>
  <c r="K52" i="2"/>
  <c r="E53" i="2"/>
  <c r="F53" i="2"/>
  <c r="G53" i="2"/>
  <c r="K53" i="2"/>
  <c r="E54" i="2"/>
  <c r="F54" i="2"/>
  <c r="G54" i="2"/>
  <c r="K54" i="2"/>
  <c r="E55" i="2"/>
  <c r="F55" i="2"/>
  <c r="G55" i="2"/>
  <c r="R55" i="2"/>
  <c r="E56" i="2"/>
  <c r="F56" i="2"/>
  <c r="G56" i="2"/>
  <c r="J56" i="2"/>
  <c r="E57" i="2"/>
  <c r="F57" i="2"/>
  <c r="G57" i="2"/>
  <c r="E58" i="2"/>
  <c r="F58" i="2"/>
  <c r="G58" i="2"/>
  <c r="I58" i="2"/>
  <c r="E59" i="2"/>
  <c r="F59" i="2"/>
  <c r="G59" i="2"/>
  <c r="E60" i="2"/>
  <c r="F60" i="2"/>
  <c r="G60" i="2"/>
  <c r="N60" i="2"/>
  <c r="E61" i="2"/>
  <c r="F61" i="2"/>
  <c r="G61" i="2"/>
  <c r="E62" i="2"/>
  <c r="F62" i="2"/>
  <c r="G62" i="2"/>
  <c r="K62" i="2"/>
  <c r="E63" i="2"/>
  <c r="F63" i="2"/>
  <c r="G63" i="2"/>
  <c r="R63" i="2"/>
  <c r="E64" i="2"/>
  <c r="F64" i="2"/>
  <c r="G64" i="2"/>
  <c r="J64" i="2"/>
  <c r="E65" i="2"/>
  <c r="F65" i="2"/>
  <c r="G65" i="2"/>
  <c r="K65" i="2"/>
  <c r="E66" i="2"/>
  <c r="F66" i="2"/>
  <c r="G66" i="2"/>
  <c r="K66" i="2"/>
  <c r="E67" i="2"/>
  <c r="F67" i="2"/>
  <c r="G67" i="2"/>
  <c r="E68" i="2"/>
  <c r="F68" i="2"/>
  <c r="G68" i="2"/>
  <c r="K68" i="2"/>
  <c r="E69" i="2"/>
  <c r="F69" i="2"/>
  <c r="G69" i="2"/>
  <c r="E70" i="2"/>
  <c r="F70" i="2"/>
  <c r="G70" i="2"/>
  <c r="K70" i="2"/>
  <c r="E71" i="2"/>
  <c r="F71" i="2"/>
  <c r="G71" i="2"/>
  <c r="E72" i="2"/>
  <c r="F72" i="2"/>
  <c r="G72" i="2"/>
  <c r="J72" i="2"/>
  <c r="E73" i="2"/>
  <c r="F73" i="2"/>
  <c r="G73" i="2"/>
  <c r="K73" i="2"/>
  <c r="E74" i="2"/>
  <c r="F74" i="2"/>
  <c r="G74" i="2"/>
  <c r="K74" i="2"/>
  <c r="E75" i="2"/>
  <c r="F75" i="2"/>
  <c r="G75" i="2"/>
  <c r="E76" i="2"/>
  <c r="F76" i="2"/>
  <c r="G76" i="2"/>
  <c r="J76" i="2"/>
  <c r="E77" i="2"/>
  <c r="F77" i="2"/>
  <c r="G77" i="2"/>
  <c r="E78" i="2"/>
  <c r="F78" i="2"/>
  <c r="G78" i="2"/>
  <c r="J78" i="2"/>
  <c r="E79" i="2"/>
  <c r="F79" i="2"/>
  <c r="G79" i="2"/>
  <c r="E80" i="2"/>
  <c r="F80" i="2"/>
  <c r="G80" i="2"/>
  <c r="J80" i="2"/>
  <c r="E81" i="2"/>
  <c r="F81" i="2"/>
  <c r="G81" i="2"/>
  <c r="J81" i="2"/>
  <c r="E82" i="2"/>
  <c r="F82" i="2"/>
  <c r="G82" i="2"/>
  <c r="K82" i="2"/>
  <c r="E83" i="2"/>
  <c r="F83" i="2"/>
  <c r="G83" i="2"/>
  <c r="E84" i="2"/>
  <c r="F84" i="2"/>
  <c r="G84" i="2"/>
  <c r="J84" i="2"/>
  <c r="E85" i="2"/>
  <c r="F85" i="2"/>
  <c r="G85" i="2"/>
  <c r="E86" i="2"/>
  <c r="F86" i="2"/>
  <c r="G86" i="2"/>
  <c r="K86" i="2"/>
  <c r="E87" i="2"/>
  <c r="F87" i="2"/>
  <c r="G87" i="2"/>
  <c r="E88" i="2"/>
  <c r="F88" i="2"/>
  <c r="G88" i="2"/>
  <c r="I88" i="2"/>
  <c r="E89" i="2"/>
  <c r="F89" i="2"/>
  <c r="G89" i="2"/>
  <c r="J89" i="2"/>
  <c r="E90" i="2"/>
  <c r="F90" i="2"/>
  <c r="G90" i="2"/>
  <c r="J90" i="2"/>
  <c r="E91" i="2"/>
  <c r="F91" i="2"/>
  <c r="G91" i="2"/>
  <c r="R91" i="2"/>
  <c r="E92" i="2"/>
  <c r="F92" i="2"/>
  <c r="G92" i="2"/>
  <c r="J92" i="2"/>
  <c r="E93" i="2"/>
  <c r="F93" i="2"/>
  <c r="G93" i="2"/>
  <c r="E94" i="2"/>
  <c r="F94" i="2"/>
  <c r="G94" i="2"/>
  <c r="J94" i="2"/>
  <c r="E95" i="2"/>
  <c r="F95" i="2"/>
  <c r="G95" i="2"/>
  <c r="E96" i="2"/>
  <c r="F96" i="2"/>
  <c r="G96" i="2"/>
  <c r="K96" i="2"/>
  <c r="E97" i="2"/>
  <c r="F97" i="2"/>
  <c r="G97" i="2"/>
  <c r="E98" i="2"/>
  <c r="F98" i="2"/>
  <c r="G98" i="2"/>
  <c r="K98" i="2"/>
  <c r="E99" i="2"/>
  <c r="F99" i="2"/>
  <c r="G99" i="2"/>
  <c r="E100" i="2"/>
  <c r="F100" i="2"/>
  <c r="G100" i="2"/>
  <c r="K100" i="2"/>
  <c r="E101" i="2"/>
  <c r="F101" i="2"/>
  <c r="G101" i="2"/>
  <c r="K101" i="2"/>
  <c r="E102" i="2"/>
  <c r="F102" i="2"/>
  <c r="G102" i="2"/>
  <c r="K102" i="2"/>
  <c r="E103" i="2"/>
  <c r="F103" i="2"/>
  <c r="G103" i="2"/>
  <c r="R103" i="2"/>
  <c r="E104" i="2"/>
  <c r="F104" i="2"/>
  <c r="G104" i="2"/>
  <c r="I104" i="2"/>
  <c r="E105" i="2"/>
  <c r="F105" i="2"/>
  <c r="G105" i="2"/>
  <c r="E106" i="2"/>
  <c r="F106" i="2"/>
  <c r="G106" i="2"/>
  <c r="I106" i="2"/>
  <c r="E107" i="2"/>
  <c r="F107" i="2"/>
  <c r="G107" i="2"/>
  <c r="R107" i="2"/>
  <c r="E108" i="2"/>
  <c r="F108" i="2"/>
  <c r="G108" i="2"/>
  <c r="K108" i="2"/>
  <c r="E109" i="2"/>
  <c r="F109" i="2"/>
  <c r="G109" i="2"/>
  <c r="E110" i="2"/>
  <c r="F110" i="2"/>
  <c r="G110" i="2"/>
  <c r="L110" i="2"/>
  <c r="E111" i="2"/>
  <c r="F111" i="2"/>
  <c r="G111" i="2"/>
  <c r="E112" i="2"/>
  <c r="F112" i="2"/>
  <c r="G112" i="2"/>
  <c r="J112" i="2"/>
  <c r="E113" i="2"/>
  <c r="F113" i="2"/>
  <c r="G113" i="2"/>
  <c r="E114" i="2"/>
  <c r="F114" i="2"/>
  <c r="G114" i="2"/>
  <c r="I114" i="2"/>
  <c r="E115" i="2"/>
  <c r="F115" i="2"/>
  <c r="G115" i="2"/>
  <c r="E116" i="2"/>
  <c r="F116" i="2"/>
  <c r="G116" i="2"/>
  <c r="I116" i="2"/>
  <c r="E117" i="2"/>
  <c r="F117" i="2"/>
  <c r="G117" i="2"/>
  <c r="I117" i="2"/>
  <c r="E118" i="2"/>
  <c r="F118" i="2"/>
  <c r="G118" i="2"/>
  <c r="I118" i="2"/>
  <c r="E119" i="2"/>
  <c r="F119" i="2"/>
  <c r="G119" i="2"/>
  <c r="E120" i="2"/>
  <c r="F120" i="2"/>
  <c r="G120" i="2"/>
  <c r="I120" i="2"/>
  <c r="E121" i="2"/>
  <c r="F121" i="2"/>
  <c r="G121" i="2"/>
  <c r="E122" i="2"/>
  <c r="F122" i="2"/>
  <c r="G122" i="2"/>
  <c r="K122" i="2"/>
  <c r="E123" i="2"/>
  <c r="F123" i="2"/>
  <c r="G123" i="2"/>
  <c r="E124" i="2"/>
  <c r="F124" i="2"/>
  <c r="G124" i="2"/>
  <c r="I124" i="2"/>
  <c r="E125" i="2"/>
  <c r="F125" i="2"/>
  <c r="G125" i="2"/>
  <c r="E126" i="2"/>
  <c r="F126" i="2"/>
  <c r="G126" i="2"/>
  <c r="I126" i="2"/>
  <c r="E127" i="2"/>
  <c r="F127" i="2"/>
  <c r="G127" i="2"/>
  <c r="E128" i="2"/>
  <c r="F128" i="2"/>
  <c r="G128" i="2"/>
  <c r="I128" i="2"/>
  <c r="E129" i="2"/>
  <c r="F129" i="2"/>
  <c r="G129" i="2"/>
  <c r="E130" i="2"/>
  <c r="F130" i="2"/>
  <c r="G130" i="2"/>
  <c r="I130" i="2"/>
  <c r="E131" i="2"/>
  <c r="F131" i="2"/>
  <c r="G131" i="2"/>
  <c r="E132" i="2"/>
  <c r="F132" i="2"/>
  <c r="G132" i="2"/>
  <c r="I132" i="2"/>
  <c r="E133" i="2"/>
  <c r="F133" i="2"/>
  <c r="G133" i="2"/>
  <c r="E134" i="2"/>
  <c r="F134" i="2"/>
  <c r="G134" i="2"/>
  <c r="I134" i="2"/>
  <c r="E135" i="2"/>
  <c r="F135" i="2"/>
  <c r="G135" i="2"/>
  <c r="E136" i="2"/>
  <c r="F136" i="2"/>
  <c r="G136" i="2"/>
  <c r="L136" i="2"/>
  <c r="E137" i="2"/>
  <c r="F137" i="2"/>
  <c r="G137" i="2"/>
  <c r="R137" i="2"/>
  <c r="E138" i="2"/>
  <c r="F138" i="2"/>
  <c r="G138" i="2"/>
  <c r="L138" i="2"/>
  <c r="E139" i="2"/>
  <c r="F139" i="2"/>
  <c r="G139" i="2"/>
  <c r="R139" i="2"/>
  <c r="E140" i="2"/>
  <c r="F140" i="2"/>
  <c r="G140" i="2"/>
  <c r="L140" i="2"/>
  <c r="E141" i="2"/>
  <c r="F141" i="2"/>
  <c r="G141" i="2"/>
  <c r="L141" i="2"/>
  <c r="E142" i="2"/>
  <c r="F142" i="2"/>
  <c r="G142" i="2"/>
  <c r="L142" i="2"/>
  <c r="E143" i="2"/>
  <c r="F143" i="2"/>
  <c r="G143" i="2"/>
  <c r="E144" i="2"/>
  <c r="F144" i="2"/>
  <c r="G144" i="2"/>
  <c r="L144" i="2"/>
  <c r="E145" i="2"/>
  <c r="F145" i="2"/>
  <c r="G145" i="2"/>
  <c r="E146" i="2"/>
  <c r="F146" i="2"/>
  <c r="G146" i="2"/>
  <c r="L146" i="2"/>
  <c r="E147" i="2"/>
  <c r="F147" i="2"/>
  <c r="G147" i="2"/>
  <c r="E148" i="2"/>
  <c r="F148" i="2"/>
  <c r="G148" i="2"/>
  <c r="L148" i="2"/>
  <c r="E149" i="2"/>
  <c r="F149" i="2"/>
  <c r="G149" i="2"/>
  <c r="L149" i="2"/>
  <c r="E150" i="2"/>
  <c r="F150" i="2"/>
  <c r="G150" i="2"/>
  <c r="L150" i="2"/>
  <c r="E151" i="2"/>
  <c r="F151" i="2"/>
  <c r="G151" i="2"/>
  <c r="E152" i="2"/>
  <c r="F152" i="2"/>
  <c r="G152" i="2"/>
  <c r="I152" i="2"/>
  <c r="E153" i="2"/>
  <c r="F153" i="2"/>
  <c r="G153" i="2"/>
  <c r="E154" i="2"/>
  <c r="F154" i="2"/>
  <c r="G154" i="2"/>
  <c r="I154" i="2"/>
  <c r="E155" i="2"/>
  <c r="F155" i="2"/>
  <c r="G155" i="2"/>
  <c r="E156" i="2"/>
  <c r="F156" i="2"/>
  <c r="G156" i="2"/>
  <c r="L156" i="2"/>
  <c r="E157" i="2"/>
  <c r="F157" i="2"/>
  <c r="G157" i="2"/>
  <c r="E158" i="2"/>
  <c r="F158" i="2"/>
  <c r="G158" i="2"/>
  <c r="I158" i="2"/>
  <c r="E159" i="2"/>
  <c r="F159" i="2"/>
  <c r="G159" i="2"/>
  <c r="E160" i="2"/>
  <c r="F160" i="2"/>
  <c r="G160" i="2"/>
  <c r="I160" i="2"/>
  <c r="E161" i="2"/>
  <c r="F161" i="2"/>
  <c r="G161" i="2"/>
  <c r="R161" i="2"/>
  <c r="E162" i="2"/>
  <c r="F162" i="2"/>
  <c r="G162" i="2"/>
  <c r="N162" i="2"/>
  <c r="E163" i="2"/>
  <c r="F163" i="2"/>
  <c r="G163" i="2"/>
  <c r="E164" i="2"/>
  <c r="F164" i="2"/>
  <c r="G164" i="2"/>
  <c r="I164" i="2"/>
  <c r="E165" i="2"/>
  <c r="F165" i="2"/>
  <c r="G165" i="2"/>
  <c r="E166" i="2"/>
  <c r="F166" i="2"/>
  <c r="G166" i="2"/>
  <c r="I166" i="2"/>
  <c r="E167" i="2"/>
  <c r="F167" i="2"/>
  <c r="G167" i="2"/>
  <c r="E168" i="2"/>
  <c r="F168" i="2"/>
  <c r="G168" i="2"/>
  <c r="I168" i="2"/>
  <c r="E169" i="2"/>
  <c r="F169" i="2"/>
  <c r="G169" i="2"/>
  <c r="E28" i="2"/>
  <c r="F28" i="2"/>
  <c r="E32" i="2"/>
  <c r="F32" i="2"/>
  <c r="C11" i="2"/>
  <c r="E21" i="2"/>
  <c r="F21" i="2"/>
  <c r="G21" i="2"/>
  <c r="R21" i="2"/>
  <c r="Q21" i="2"/>
  <c r="Q22" i="2"/>
  <c r="Q23" i="2"/>
  <c r="R23" i="2"/>
  <c r="Q24" i="2"/>
  <c r="R24" i="2"/>
  <c r="Q25" i="2"/>
  <c r="Q26" i="2"/>
  <c r="K27" i="2"/>
  <c r="Q27" i="2"/>
  <c r="Q28" i="2"/>
  <c r="R28" i="2"/>
  <c r="Q29" i="2"/>
  <c r="K30" i="2"/>
  <c r="Q30" i="2"/>
  <c r="R30" i="2"/>
  <c r="K31" i="2"/>
  <c r="Q31" i="2"/>
  <c r="Q32" i="2"/>
  <c r="R32" i="2"/>
  <c r="K33" i="2"/>
  <c r="Q33" i="2"/>
  <c r="R33" i="2"/>
  <c r="Q34" i="2"/>
  <c r="K35" i="2"/>
  <c r="Q35" i="2"/>
  <c r="R35" i="2"/>
  <c r="Q36" i="2"/>
  <c r="R36" i="2"/>
  <c r="Q37" i="2"/>
  <c r="R37" i="2"/>
  <c r="Q38" i="2"/>
  <c r="R38" i="2"/>
  <c r="K39" i="2"/>
  <c r="Q39" i="2"/>
  <c r="Q40" i="2"/>
  <c r="R40" i="2"/>
  <c r="K41" i="2"/>
  <c r="Q41" i="2"/>
  <c r="R41" i="2"/>
  <c r="Q42" i="2"/>
  <c r="K43" i="2"/>
  <c r="Q43" i="2"/>
  <c r="Q44" i="2"/>
  <c r="R44" i="2"/>
  <c r="K45" i="2"/>
  <c r="Q45" i="2"/>
  <c r="R45" i="2"/>
  <c r="Q46" i="2"/>
  <c r="R46" i="2"/>
  <c r="K47" i="2"/>
  <c r="Q47" i="2"/>
  <c r="Q48" i="2"/>
  <c r="R48" i="2"/>
  <c r="K49" i="2"/>
  <c r="Q49" i="2"/>
  <c r="R49" i="2"/>
  <c r="Q50" i="2"/>
  <c r="K51" i="2"/>
  <c r="Q51" i="2"/>
  <c r="R51" i="2"/>
  <c r="Q52" i="2"/>
  <c r="R52" i="2"/>
  <c r="Q53" i="2"/>
  <c r="R53" i="2"/>
  <c r="Q54" i="2"/>
  <c r="R54" i="2"/>
  <c r="J55" i="2"/>
  <c r="Q55" i="2"/>
  <c r="Q56" i="2"/>
  <c r="R56" i="2"/>
  <c r="K57" i="2"/>
  <c r="Q57" i="2"/>
  <c r="R57" i="2"/>
  <c r="Q58" i="2"/>
  <c r="I59" i="2"/>
  <c r="Q59" i="2"/>
  <c r="R59" i="2"/>
  <c r="Q60" i="2"/>
  <c r="R60" i="2"/>
  <c r="K61" i="2"/>
  <c r="Q61" i="2"/>
  <c r="R61" i="2"/>
  <c r="Q62" i="2"/>
  <c r="R62" i="2"/>
  <c r="J63" i="2"/>
  <c r="Q63" i="2"/>
  <c r="Q64" i="2"/>
  <c r="R64" i="2"/>
  <c r="Q65" i="2"/>
  <c r="R65" i="2"/>
  <c r="Q66" i="2"/>
  <c r="R66" i="2"/>
  <c r="K67" i="2"/>
  <c r="Q67" i="2"/>
  <c r="R67" i="2"/>
  <c r="Q68" i="2"/>
  <c r="R68" i="2"/>
  <c r="K69" i="2"/>
  <c r="Q69" i="2"/>
  <c r="R69" i="2"/>
  <c r="Q70" i="2"/>
  <c r="R70" i="2"/>
  <c r="J71" i="2"/>
  <c r="Q71" i="2"/>
  <c r="R71" i="2"/>
  <c r="Q72" i="2"/>
  <c r="R72" i="2"/>
  <c r="Q73" i="2"/>
  <c r="R73" i="2"/>
  <c r="Q74" i="2"/>
  <c r="R74" i="2"/>
  <c r="K75" i="2"/>
  <c r="Q75" i="2"/>
  <c r="R75" i="2"/>
  <c r="Q76" i="2"/>
  <c r="R76" i="2"/>
  <c r="K77" i="2"/>
  <c r="Q77" i="2"/>
  <c r="R77" i="2"/>
  <c r="Q78" i="2"/>
  <c r="J79" i="2"/>
  <c r="Q79" i="2"/>
  <c r="R79" i="2"/>
  <c r="Q80" i="2"/>
  <c r="R80" i="2"/>
  <c r="Q81" i="2"/>
  <c r="R81" i="2"/>
  <c r="Q82" i="2"/>
  <c r="R82" i="2"/>
  <c r="J83" i="2"/>
  <c r="Q83" i="2"/>
  <c r="R83" i="2"/>
  <c r="Q84" i="2"/>
  <c r="R84" i="2"/>
  <c r="K85" i="2"/>
  <c r="Q85" i="2"/>
  <c r="R85" i="2"/>
  <c r="Q86" i="2"/>
  <c r="R86" i="2"/>
  <c r="J87" i="2"/>
  <c r="Q87" i="2"/>
  <c r="R87" i="2"/>
  <c r="Q88" i="2"/>
  <c r="R88" i="2"/>
  <c r="Q89" i="2"/>
  <c r="R89" i="2"/>
  <c r="Q90" i="2"/>
  <c r="R90" i="2"/>
  <c r="J91" i="2"/>
  <c r="Q91" i="2"/>
  <c r="Q92" i="2"/>
  <c r="R92" i="2"/>
  <c r="J93" i="2"/>
  <c r="Q93" i="2"/>
  <c r="R93" i="2"/>
  <c r="Q94" i="2"/>
  <c r="R94" i="2"/>
  <c r="J95" i="2"/>
  <c r="Q95" i="2"/>
  <c r="R95" i="2"/>
  <c r="Q96" i="2"/>
  <c r="R96" i="2"/>
  <c r="J97" i="2"/>
  <c r="Q97" i="2"/>
  <c r="R97" i="2"/>
  <c r="Q98" i="2"/>
  <c r="J99" i="2"/>
  <c r="Q99" i="2"/>
  <c r="R99" i="2"/>
  <c r="Q100" i="2"/>
  <c r="R100" i="2"/>
  <c r="Q101" i="2"/>
  <c r="R101" i="2"/>
  <c r="Q102" i="2"/>
  <c r="R102" i="2"/>
  <c r="K103" i="2"/>
  <c r="Q103" i="2"/>
  <c r="Q104" i="2"/>
  <c r="R104" i="2"/>
  <c r="I105" i="2"/>
  <c r="Q105" i="2"/>
  <c r="R105" i="2"/>
  <c r="Q106" i="2"/>
  <c r="N107" i="2"/>
  <c r="Q107" i="2"/>
  <c r="Q108" i="2"/>
  <c r="R108" i="2"/>
  <c r="L109" i="2"/>
  <c r="Q109" i="2"/>
  <c r="R109" i="2"/>
  <c r="Q110" i="2"/>
  <c r="R110" i="2"/>
  <c r="L111" i="2"/>
  <c r="Q111" i="2"/>
  <c r="R111" i="2"/>
  <c r="Q112" i="2"/>
  <c r="R112" i="2"/>
  <c r="N113" i="2"/>
  <c r="Q113" i="2"/>
  <c r="R113" i="2"/>
  <c r="Q114" i="2"/>
  <c r="I115" i="2"/>
  <c r="Q115" i="2"/>
  <c r="R115" i="2"/>
  <c r="Q116" i="2"/>
  <c r="R116" i="2"/>
  <c r="Q117" i="2"/>
  <c r="R117" i="2"/>
  <c r="Q118" i="2"/>
  <c r="R118" i="2"/>
  <c r="I119" i="2"/>
  <c r="Q119" i="2"/>
  <c r="R119" i="2"/>
  <c r="Q120" i="2"/>
  <c r="R120" i="2"/>
  <c r="L121" i="2"/>
  <c r="Q121" i="2"/>
  <c r="R121" i="2"/>
  <c r="Q122" i="2"/>
  <c r="L123" i="2"/>
  <c r="Q123" i="2"/>
  <c r="R123" i="2"/>
  <c r="Q124" i="2"/>
  <c r="R124" i="2"/>
  <c r="I125" i="2"/>
  <c r="Q125" i="2"/>
  <c r="R125" i="2"/>
  <c r="Q126" i="2"/>
  <c r="R126" i="2"/>
  <c r="I127" i="2"/>
  <c r="Q127" i="2"/>
  <c r="R127" i="2"/>
  <c r="Q128" i="2"/>
  <c r="R128" i="2"/>
  <c r="I129" i="2"/>
  <c r="Q129" i="2"/>
  <c r="R129" i="2"/>
  <c r="Q130" i="2"/>
  <c r="R130" i="2"/>
  <c r="I131" i="2"/>
  <c r="Q131" i="2"/>
  <c r="R131" i="2"/>
  <c r="Q132" i="2"/>
  <c r="R132" i="2"/>
  <c r="I133" i="2"/>
  <c r="Q133" i="2"/>
  <c r="R133" i="2"/>
  <c r="Q134" i="2"/>
  <c r="R134" i="2"/>
  <c r="L135" i="2"/>
  <c r="Q135" i="2"/>
  <c r="R135" i="2"/>
  <c r="Q136" i="2"/>
  <c r="L137" i="2"/>
  <c r="Q137" i="2"/>
  <c r="Q138" i="2"/>
  <c r="R138" i="2"/>
  <c r="L139" i="2"/>
  <c r="Q139" i="2"/>
  <c r="Q140" i="2"/>
  <c r="R140" i="2"/>
  <c r="Q141" i="2"/>
  <c r="R141" i="2"/>
  <c r="Q142" i="2"/>
  <c r="R142" i="2"/>
  <c r="L143" i="2"/>
  <c r="Q143" i="2"/>
  <c r="R143" i="2"/>
  <c r="Q144" i="2"/>
  <c r="R144" i="2"/>
  <c r="L145" i="2"/>
  <c r="Q145" i="2"/>
  <c r="R145" i="2"/>
  <c r="Q146" i="2"/>
  <c r="I147" i="2"/>
  <c r="Q147" i="2"/>
  <c r="R147" i="2"/>
  <c r="Q148" i="2"/>
  <c r="R148" i="2"/>
  <c r="Q149" i="2"/>
  <c r="R149" i="2"/>
  <c r="Q150" i="2"/>
  <c r="R150" i="2"/>
  <c r="L151" i="2"/>
  <c r="Q151" i="2"/>
  <c r="R151" i="2"/>
  <c r="Q152" i="2"/>
  <c r="R152" i="2"/>
  <c r="I153" i="2"/>
  <c r="Q153" i="2"/>
  <c r="R153" i="2"/>
  <c r="Q154" i="2"/>
  <c r="L155" i="2"/>
  <c r="Q155" i="2"/>
  <c r="R155" i="2"/>
  <c r="Q156" i="2"/>
  <c r="R156" i="2"/>
  <c r="I157" i="2"/>
  <c r="Q157" i="2"/>
  <c r="R157" i="2"/>
  <c r="Q158" i="2"/>
  <c r="R158" i="2"/>
  <c r="I159" i="2"/>
  <c r="Q159" i="2"/>
  <c r="R159" i="2"/>
  <c r="Q160" i="2"/>
  <c r="R160" i="2"/>
  <c r="N161" i="2"/>
  <c r="Q161" i="2"/>
  <c r="Q162" i="2"/>
  <c r="R162" i="2"/>
  <c r="I163" i="2"/>
  <c r="Q163" i="2"/>
  <c r="R163" i="2"/>
  <c r="Q164" i="2"/>
  <c r="R164" i="2"/>
  <c r="I165" i="2"/>
  <c r="Q165" i="2"/>
  <c r="R165" i="2"/>
  <c r="Q166" i="2"/>
  <c r="R166" i="2"/>
  <c r="I167" i="2"/>
  <c r="Q167" i="2"/>
  <c r="R167" i="2"/>
  <c r="Q168" i="2"/>
  <c r="L169" i="2"/>
  <c r="Q169" i="2"/>
  <c r="R169" i="2"/>
  <c r="AA21" i="5"/>
  <c r="AB21" i="5"/>
  <c r="AC21" i="5"/>
  <c r="AH21" i="5"/>
  <c r="AA22" i="5"/>
  <c r="AB22" i="5"/>
  <c r="AC22" i="5"/>
  <c r="AA23" i="5"/>
  <c r="AB23" i="5"/>
  <c r="AC23" i="5"/>
  <c r="AA24" i="5"/>
  <c r="AB24" i="5"/>
  <c r="AC24" i="5"/>
  <c r="AH24" i="5"/>
  <c r="AA25" i="5"/>
  <c r="AB25" i="5"/>
  <c r="AC25" i="5"/>
  <c r="AA26" i="5"/>
  <c r="AB26" i="5"/>
  <c r="AC26" i="5"/>
  <c r="AH26" i="5"/>
  <c r="AA27" i="5"/>
  <c r="AB27" i="5"/>
  <c r="AC27" i="5"/>
  <c r="AA28" i="5"/>
  <c r="AB28" i="5"/>
  <c r="AC28" i="5"/>
  <c r="AA29" i="5"/>
  <c r="AB29" i="5"/>
  <c r="AC29" i="5"/>
  <c r="AH29" i="5"/>
  <c r="AA30" i="5"/>
  <c r="AB30" i="5"/>
  <c r="AC30" i="5"/>
  <c r="AH30" i="5"/>
  <c r="AA31" i="5"/>
  <c r="AB31" i="5"/>
  <c r="AC31" i="5"/>
  <c r="AA32" i="5"/>
  <c r="AB32" i="5"/>
  <c r="AC32" i="5"/>
  <c r="AH32" i="5"/>
  <c r="D25" i="5"/>
  <c r="D26" i="5"/>
  <c r="E26" i="5"/>
  <c r="F26" i="5"/>
  <c r="D27" i="5"/>
  <c r="D28" i="5"/>
  <c r="D29" i="5"/>
  <c r="D30" i="5"/>
  <c r="D31" i="5"/>
  <c r="D32" i="5"/>
  <c r="AM21" i="5"/>
  <c r="AH22" i="5"/>
  <c r="AM22" i="5"/>
  <c r="AM23" i="5"/>
  <c r="AM24" i="5"/>
  <c r="AM25" i="5"/>
  <c r="AM26" i="5"/>
  <c r="AH27" i="5"/>
  <c r="AM27" i="5"/>
  <c r="AM28" i="5"/>
  <c r="AM29" i="5"/>
  <c r="AM30" i="5"/>
  <c r="AM31" i="5"/>
  <c r="AM32" i="5"/>
  <c r="H3" i="4"/>
  <c r="H4" i="4"/>
  <c r="H5" i="4"/>
  <c r="H6" i="4"/>
  <c r="C7" i="4"/>
  <c r="P22" i="4"/>
  <c r="Q22" i="4"/>
  <c r="H7" i="4"/>
  <c r="C8" i="4"/>
  <c r="H8" i="4"/>
  <c r="H9" i="4"/>
  <c r="H10" i="4"/>
  <c r="P27" i="4"/>
  <c r="Q27" i="4"/>
  <c r="P29" i="4"/>
  <c r="Q29" i="4"/>
  <c r="P30" i="4"/>
  <c r="Q30" i="4"/>
  <c r="R30" i="4"/>
  <c r="H11" i="4"/>
  <c r="E18" i="4"/>
  <c r="F18" i="4"/>
  <c r="G18" i="4"/>
  <c r="H18" i="4"/>
  <c r="I18" i="4"/>
  <c r="I27" i="4"/>
  <c r="J18" i="4"/>
  <c r="J26" i="4"/>
  <c r="K18" i="4"/>
  <c r="L18" i="4"/>
  <c r="M18" i="4"/>
  <c r="M27" i="4"/>
  <c r="N18" i="4"/>
  <c r="O18" i="4"/>
  <c r="AB21" i="4"/>
  <c r="AB22" i="4"/>
  <c r="AB23" i="4"/>
  <c r="AB24" i="4"/>
  <c r="D25" i="4"/>
  <c r="E25" i="4"/>
  <c r="O25" i="4"/>
  <c r="AB25" i="4"/>
  <c r="D26" i="4"/>
  <c r="F26" i="4"/>
  <c r="E26" i="4"/>
  <c r="K26" i="4"/>
  <c r="AB26" i="4"/>
  <c r="D27" i="4"/>
  <c r="E27" i="4"/>
  <c r="F27" i="4"/>
  <c r="K27" i="4"/>
  <c r="L27" i="4"/>
  <c r="N27" i="4"/>
  <c r="O27" i="4"/>
  <c r="AB27" i="4"/>
  <c r="D28" i="4"/>
  <c r="H28" i="4"/>
  <c r="E28" i="4"/>
  <c r="F28" i="4"/>
  <c r="G28" i="4"/>
  <c r="J28" i="4"/>
  <c r="L28" i="4"/>
  <c r="N28" i="4"/>
  <c r="O28" i="4"/>
  <c r="AB28" i="4"/>
  <c r="AB29" i="4"/>
  <c r="W30" i="4"/>
  <c r="AB30" i="4"/>
  <c r="AB31" i="4"/>
  <c r="AB32" i="4"/>
  <c r="C11" i="10"/>
  <c r="O107" i="10"/>
  <c r="C12" i="10"/>
  <c r="C16" i="10"/>
  <c r="D18" i="10"/>
  <c r="O26" i="10"/>
  <c r="O52" i="10"/>
  <c r="O144" i="10"/>
  <c r="O53" i="10"/>
  <c r="O89" i="10"/>
  <c r="O153" i="10"/>
  <c r="O25" i="10"/>
  <c r="O57" i="10"/>
  <c r="O90" i="10"/>
  <c r="O162" i="10"/>
  <c r="O61" i="10"/>
  <c r="O98" i="10"/>
  <c r="O62" i="10"/>
  <c r="O34" i="10"/>
  <c r="AH25" i="5"/>
  <c r="O167" i="10"/>
  <c r="O159" i="10"/>
  <c r="O151" i="10"/>
  <c r="O143" i="10"/>
  <c r="O135" i="10"/>
  <c r="O127" i="10"/>
  <c r="O119" i="10"/>
  <c r="O111" i="10"/>
  <c r="O103" i="10"/>
  <c r="O95" i="10"/>
  <c r="O87" i="10"/>
  <c r="O79" i="10"/>
  <c r="O71" i="10"/>
  <c r="O63" i="10"/>
  <c r="O55" i="10"/>
  <c r="O47" i="10"/>
  <c r="O39" i="10"/>
  <c r="O31" i="10"/>
  <c r="O161" i="10"/>
  <c r="O152" i="10"/>
  <c r="O142" i="10"/>
  <c r="O133" i="10"/>
  <c r="O124" i="10"/>
  <c r="O115" i="10"/>
  <c r="O106" i="10"/>
  <c r="O97" i="10"/>
  <c r="O88" i="10"/>
  <c r="O78" i="10"/>
  <c r="O69" i="10"/>
  <c r="O60" i="10"/>
  <c r="O51" i="10"/>
  <c r="O42" i="10"/>
  <c r="O33" i="10"/>
  <c r="O24" i="10"/>
  <c r="O158" i="10"/>
  <c r="O140" i="10"/>
  <c r="O122" i="10"/>
  <c r="O113" i="10"/>
  <c r="O104" i="10"/>
  <c r="O76" i="10"/>
  <c r="O67" i="10"/>
  <c r="O58" i="10"/>
  <c r="O30" i="10"/>
  <c r="O22" i="10"/>
  <c r="O169" i="10"/>
  <c r="O160" i="10"/>
  <c r="O150" i="10"/>
  <c r="O141" i="10"/>
  <c r="O132" i="10"/>
  <c r="O123" i="10"/>
  <c r="O114" i="10"/>
  <c r="O105" i="10"/>
  <c r="O96" i="10"/>
  <c r="O86" i="10"/>
  <c r="O77" i="10"/>
  <c r="O68" i="10"/>
  <c r="O59" i="10"/>
  <c r="O50" i="10"/>
  <c r="O41" i="10"/>
  <c r="O32" i="10"/>
  <c r="O23" i="10"/>
  <c r="O168" i="10"/>
  <c r="O131" i="10"/>
  <c r="O85" i="10"/>
  <c r="O40" i="10"/>
  <c r="O148" i="10"/>
  <c r="O130" i="10"/>
  <c r="O112" i="10"/>
  <c r="O93" i="10"/>
  <c r="O75" i="10"/>
  <c r="O48" i="10"/>
  <c r="O29" i="10"/>
  <c r="O145" i="10"/>
  <c r="O149" i="10"/>
  <c r="O94" i="10"/>
  <c r="O49" i="10"/>
  <c r="O157" i="10"/>
  <c r="O121" i="10"/>
  <c r="O84" i="10"/>
  <c r="O38" i="10"/>
  <c r="O136" i="10"/>
  <c r="O166" i="10"/>
  <c r="O139" i="10"/>
  <c r="O102" i="10"/>
  <c r="O66" i="10"/>
  <c r="O21" i="10"/>
  <c r="O126" i="10"/>
  <c r="O165" i="10"/>
  <c r="O156" i="10"/>
  <c r="O147" i="10"/>
  <c r="O138" i="10"/>
  <c r="O129" i="10"/>
  <c r="O120" i="10"/>
  <c r="O110" i="10"/>
  <c r="O101" i="10"/>
  <c r="O92" i="10"/>
  <c r="O83" i="10"/>
  <c r="O74" i="10"/>
  <c r="O65" i="10"/>
  <c r="O56" i="10"/>
  <c r="O46" i="10"/>
  <c r="O37" i="10"/>
  <c r="O28" i="10"/>
  <c r="O154" i="10"/>
  <c r="O117" i="10"/>
  <c r="O99" i="10"/>
  <c r="O164" i="10"/>
  <c r="O155" i="10"/>
  <c r="O146" i="10"/>
  <c r="O137" i="10"/>
  <c r="O128" i="10"/>
  <c r="O118" i="10"/>
  <c r="O109" i="10"/>
  <c r="O100" i="10"/>
  <c r="O91" i="10"/>
  <c r="O82" i="10"/>
  <c r="O73" i="10"/>
  <c r="O64" i="10"/>
  <c r="O54" i="10"/>
  <c r="O45" i="10"/>
  <c r="O36" i="10"/>
  <c r="O27" i="10"/>
  <c r="O163" i="10"/>
  <c r="O108" i="10"/>
  <c r="O35" i="10"/>
  <c r="O70" i="10"/>
  <c r="O116" i="10"/>
  <c r="O43" i="10"/>
  <c r="O72" i="10"/>
  <c r="O125" i="10"/>
  <c r="O80" i="10"/>
  <c r="O134" i="10"/>
  <c r="AH28" i="5"/>
  <c r="AH23" i="5"/>
  <c r="C11" i="5"/>
  <c r="O44" i="10"/>
  <c r="O81" i="10"/>
  <c r="C15" i="10"/>
  <c r="C18" i="10"/>
  <c r="AH31" i="5"/>
  <c r="H27" i="4"/>
  <c r="J27" i="4"/>
  <c r="H26" i="4"/>
  <c r="L25" i="4"/>
  <c r="R29" i="4"/>
  <c r="W29" i="4"/>
  <c r="R22" i="4"/>
  <c r="W22" i="4"/>
  <c r="R78" i="2"/>
  <c r="M25" i="4"/>
  <c r="K25" i="4"/>
  <c r="R32" i="4"/>
  <c r="W32" i="4"/>
  <c r="P26" i="4"/>
  <c r="Q26" i="4"/>
  <c r="R26" i="4"/>
  <c r="W26" i="4"/>
  <c r="G26" i="5"/>
  <c r="C12" i="5"/>
  <c r="C16" i="5"/>
  <c r="D18" i="5"/>
  <c r="R146" i="2"/>
  <c r="R114" i="2"/>
  <c r="R25" i="2"/>
  <c r="K29" i="2"/>
  <c r="R29" i="2"/>
  <c r="P25" i="4"/>
  <c r="Q25" i="4"/>
  <c r="R25" i="4"/>
  <c r="W25" i="4"/>
  <c r="R27" i="4"/>
  <c r="W27" i="4"/>
  <c r="P23" i="4"/>
  <c r="Q23" i="4"/>
  <c r="R23" i="4"/>
  <c r="W23" i="4"/>
  <c r="P31" i="4"/>
  <c r="Q31" i="4"/>
  <c r="J25" i="4"/>
  <c r="G26" i="4"/>
  <c r="O26" i="4"/>
  <c r="I26" i="4"/>
  <c r="K22" i="2"/>
  <c r="R22" i="2"/>
  <c r="C12" i="2"/>
  <c r="C16" i="2"/>
  <c r="D18" i="2"/>
  <c r="N26" i="4"/>
  <c r="I25" i="4"/>
  <c r="P32" i="4"/>
  <c r="Q32" i="4"/>
  <c r="R28" i="4"/>
  <c r="W28" i="4"/>
  <c r="I28" i="4"/>
  <c r="K28" i="4"/>
  <c r="M26" i="4"/>
  <c r="G25" i="4"/>
  <c r="R31" i="4"/>
  <c r="W31" i="4"/>
  <c r="P28" i="4"/>
  <c r="Q28" i="4"/>
  <c r="P21" i="4"/>
  <c r="Q21" i="4"/>
  <c r="R21" i="4"/>
  <c r="E25" i="5"/>
  <c r="F25" i="5"/>
  <c r="G25" i="5"/>
  <c r="H17" i="5"/>
  <c r="H18" i="5"/>
  <c r="R168" i="2"/>
  <c r="R136" i="2"/>
  <c r="O125" i="2"/>
  <c r="R106" i="2"/>
  <c r="R98" i="2"/>
  <c r="O80" i="2"/>
  <c r="R58" i="2"/>
  <c r="R50" i="2"/>
  <c r="R42" i="2"/>
  <c r="O40" i="2"/>
  <c r="R34" i="2"/>
  <c r="M28" i="4"/>
  <c r="G27" i="4"/>
  <c r="L26" i="4"/>
  <c r="P24" i="4"/>
  <c r="Q24" i="4"/>
  <c r="R24" i="4"/>
  <c r="W24" i="4"/>
  <c r="H25" i="5"/>
  <c r="I25" i="5"/>
  <c r="J25" i="5"/>
  <c r="O159" i="2"/>
  <c r="R154" i="2"/>
  <c r="R122" i="2"/>
  <c r="O111" i="2"/>
  <c r="F25" i="4"/>
  <c r="N25" i="4"/>
  <c r="H25" i="4"/>
  <c r="O161" i="2"/>
  <c r="O145" i="2"/>
  <c r="O98" i="2"/>
  <c r="O82" i="2"/>
  <c r="K26" i="2"/>
  <c r="R26" i="2"/>
  <c r="C15" i="2"/>
  <c r="C18" i="2"/>
  <c r="O37" i="2"/>
  <c r="O41" i="2"/>
  <c r="O53" i="2"/>
  <c r="O57" i="2"/>
  <c r="O69" i="2"/>
  <c r="O73" i="2"/>
  <c r="O85" i="2"/>
  <c r="O89" i="2"/>
  <c r="O101" i="2"/>
  <c r="O105" i="2"/>
  <c r="O23" i="2"/>
  <c r="AH26" i="9"/>
  <c r="C11" i="8"/>
  <c r="AH25" i="9"/>
  <c r="C11" i="9"/>
  <c r="C12" i="9"/>
  <c r="C16" i="9"/>
  <c r="D18" i="9"/>
  <c r="AH21" i="9"/>
  <c r="G26" i="8"/>
  <c r="C12" i="8"/>
  <c r="C16" i="8"/>
  <c r="D18" i="8"/>
  <c r="AH31" i="9"/>
  <c r="AH30" i="9"/>
  <c r="E25" i="8"/>
  <c r="F25" i="8"/>
  <c r="G25" i="8"/>
  <c r="H17" i="8"/>
  <c r="H18" i="8"/>
  <c r="AH29" i="9"/>
  <c r="AH23" i="9"/>
  <c r="H26" i="9"/>
  <c r="I26" i="9"/>
  <c r="J26" i="9"/>
  <c r="H27" i="9"/>
  <c r="I27" i="9"/>
  <c r="J27" i="9"/>
  <c r="H25" i="9"/>
  <c r="I25" i="9"/>
  <c r="J25" i="9"/>
  <c r="AH28" i="9"/>
  <c r="AH27" i="9"/>
  <c r="AH22" i="9"/>
  <c r="L151" i="13"/>
  <c r="R151" i="13"/>
  <c r="K26" i="13"/>
  <c r="R26" i="13"/>
  <c r="E169" i="11"/>
  <c r="F169" i="11"/>
  <c r="G169" i="11"/>
  <c r="L169" i="11"/>
  <c r="G163" i="11"/>
  <c r="I163" i="11"/>
  <c r="E161" i="11"/>
  <c r="F161" i="11"/>
  <c r="G161" i="11"/>
  <c r="N161" i="11"/>
  <c r="G154" i="11"/>
  <c r="I154" i="11"/>
  <c r="E148" i="11"/>
  <c r="F148" i="11"/>
  <c r="G148" i="11"/>
  <c r="L148" i="11"/>
  <c r="E144" i="11"/>
  <c r="F144" i="11"/>
  <c r="G140" i="11"/>
  <c r="L140" i="11"/>
  <c r="E130" i="11"/>
  <c r="F130" i="11"/>
  <c r="G130" i="11"/>
  <c r="I130" i="11"/>
  <c r="G122" i="11"/>
  <c r="K122" i="11"/>
  <c r="E116" i="11"/>
  <c r="F116" i="11"/>
  <c r="G116" i="11"/>
  <c r="I116" i="11"/>
  <c r="E112" i="11"/>
  <c r="F112" i="11"/>
  <c r="G108" i="11"/>
  <c r="K108" i="11"/>
  <c r="E98" i="11"/>
  <c r="F98" i="11"/>
  <c r="G98" i="11"/>
  <c r="K98" i="11"/>
  <c r="G90" i="11"/>
  <c r="J90" i="11"/>
  <c r="E84" i="11"/>
  <c r="F84" i="11"/>
  <c r="G84" i="11"/>
  <c r="J84" i="11"/>
  <c r="E80" i="11"/>
  <c r="F80" i="11"/>
  <c r="G76" i="11"/>
  <c r="J76" i="11"/>
  <c r="E66" i="11"/>
  <c r="F66" i="11"/>
  <c r="G66" i="11"/>
  <c r="K66" i="11"/>
  <c r="G58" i="11"/>
  <c r="I58" i="11"/>
  <c r="E52" i="11"/>
  <c r="F52" i="11"/>
  <c r="G52" i="11"/>
  <c r="K52" i="11"/>
  <c r="E48" i="11"/>
  <c r="F48" i="11"/>
  <c r="G44" i="11"/>
  <c r="K44" i="11"/>
  <c r="E34" i="11"/>
  <c r="F34" i="11"/>
  <c r="G34" i="11"/>
  <c r="K34" i="11"/>
  <c r="G30" i="11"/>
  <c r="K30" i="11"/>
  <c r="G26" i="11"/>
  <c r="K26" i="11"/>
  <c r="D174" i="11"/>
  <c r="D186" i="11"/>
  <c r="D196" i="11"/>
  <c r="D206" i="11"/>
  <c r="R150" i="13"/>
  <c r="R141" i="13"/>
  <c r="R138" i="13"/>
  <c r="R114" i="13"/>
  <c r="R76" i="13"/>
  <c r="R53" i="13"/>
  <c r="R50" i="13"/>
  <c r="R42" i="13"/>
  <c r="E73" i="11"/>
  <c r="F73" i="11"/>
  <c r="G73" i="11"/>
  <c r="K73" i="11"/>
  <c r="E69" i="11"/>
  <c r="F69" i="11"/>
  <c r="G69" i="11"/>
  <c r="K69" i="11"/>
  <c r="G65" i="11"/>
  <c r="K65" i="11"/>
  <c r="E55" i="11"/>
  <c r="F55" i="11"/>
  <c r="G51" i="11"/>
  <c r="K51" i="11"/>
  <c r="G47" i="11"/>
  <c r="K47" i="11"/>
  <c r="E41" i="11"/>
  <c r="F41" i="11"/>
  <c r="E37" i="11"/>
  <c r="F37" i="11"/>
  <c r="G37" i="11"/>
  <c r="K37" i="11"/>
  <c r="E23" i="11"/>
  <c r="F23" i="11"/>
  <c r="D175" i="11"/>
  <c r="D187" i="11"/>
  <c r="D197" i="11"/>
  <c r="D209" i="11"/>
  <c r="D201" i="11"/>
  <c r="D193" i="11"/>
  <c r="D185" i="11"/>
  <c r="D177" i="11"/>
  <c r="G21" i="11"/>
  <c r="E27" i="11"/>
  <c r="F27" i="11"/>
  <c r="G27" i="11"/>
  <c r="K27" i="11"/>
  <c r="G29" i="11"/>
  <c r="K29" i="11"/>
  <c r="E35" i="11"/>
  <c r="F35" i="11"/>
  <c r="E43" i="11"/>
  <c r="F43" i="11"/>
  <c r="G43" i="11"/>
  <c r="K43" i="11"/>
  <c r="E51" i="11"/>
  <c r="F51" i="11"/>
  <c r="G53" i="11"/>
  <c r="K53" i="11"/>
  <c r="E59" i="11"/>
  <c r="F59" i="11"/>
  <c r="G61" i="11"/>
  <c r="K61" i="11"/>
  <c r="E67" i="11"/>
  <c r="F67" i="11"/>
  <c r="E75" i="11"/>
  <c r="F75" i="11"/>
  <c r="G75" i="11"/>
  <c r="K75" i="11"/>
  <c r="G77" i="11"/>
  <c r="K77" i="11"/>
  <c r="E83" i="11"/>
  <c r="F83" i="11"/>
  <c r="G83" i="11"/>
  <c r="J83" i="11"/>
  <c r="G85" i="11"/>
  <c r="K85" i="11"/>
  <c r="E91" i="11"/>
  <c r="F91" i="11"/>
  <c r="G91" i="11"/>
  <c r="J91" i="11"/>
  <c r="G93" i="11"/>
  <c r="J93" i="11"/>
  <c r="E99" i="11"/>
  <c r="F99" i="11"/>
  <c r="G99" i="11"/>
  <c r="J99" i="11"/>
  <c r="G101" i="11"/>
  <c r="K101" i="11"/>
  <c r="E107" i="11"/>
  <c r="F107" i="11"/>
  <c r="G107" i="11"/>
  <c r="N107" i="11"/>
  <c r="G109" i="11"/>
  <c r="L109" i="11"/>
  <c r="E115" i="11"/>
  <c r="F115" i="11"/>
  <c r="G115" i="11"/>
  <c r="I115" i="11"/>
  <c r="G117" i="11"/>
  <c r="I117" i="11"/>
  <c r="E123" i="11"/>
  <c r="F123" i="11"/>
  <c r="G123" i="11"/>
  <c r="L123" i="11"/>
  <c r="G125" i="11"/>
  <c r="I125" i="11"/>
  <c r="E131" i="11"/>
  <c r="F131" i="11"/>
  <c r="G131" i="11"/>
  <c r="I131" i="11"/>
  <c r="G133" i="11"/>
  <c r="I133" i="11"/>
  <c r="E139" i="11"/>
  <c r="F139" i="11"/>
  <c r="G139" i="11"/>
  <c r="L139" i="11"/>
  <c r="G141" i="11"/>
  <c r="L141" i="11"/>
  <c r="E147" i="11"/>
  <c r="F147" i="11"/>
  <c r="G147" i="11"/>
  <c r="I147" i="11"/>
  <c r="G149" i="11"/>
  <c r="L149" i="11"/>
  <c r="E155" i="11"/>
  <c r="F155" i="11"/>
  <c r="G155" i="11"/>
  <c r="L155" i="11"/>
  <c r="G157" i="11"/>
  <c r="I157" i="11"/>
  <c r="D208" i="11"/>
  <c r="D200" i="11"/>
  <c r="D192" i="11"/>
  <c r="D184" i="11"/>
  <c r="D176" i="11"/>
  <c r="E22" i="11"/>
  <c r="F22" i="11"/>
  <c r="G22" i="11"/>
  <c r="K22" i="11"/>
  <c r="G24" i="11"/>
  <c r="K24" i="11"/>
  <c r="E30" i="11"/>
  <c r="F30" i="11"/>
  <c r="E38" i="11"/>
  <c r="F38" i="11"/>
  <c r="G38" i="11"/>
  <c r="K38" i="11"/>
  <c r="G40" i="11"/>
  <c r="K40" i="11"/>
  <c r="E46" i="11"/>
  <c r="F46" i="11"/>
  <c r="G46" i="11"/>
  <c r="K46" i="11"/>
  <c r="G48" i="11"/>
  <c r="K48" i="11"/>
  <c r="E54" i="11"/>
  <c r="F54" i="11"/>
  <c r="G54" i="11"/>
  <c r="K54" i="11"/>
  <c r="G56" i="11"/>
  <c r="J56" i="11"/>
  <c r="E62" i="11"/>
  <c r="F62" i="11"/>
  <c r="G62" i="11"/>
  <c r="K62" i="11"/>
  <c r="E70" i="11"/>
  <c r="F70" i="11"/>
  <c r="G70" i="11"/>
  <c r="K70" i="11"/>
  <c r="G72" i="11"/>
  <c r="J72" i="11"/>
  <c r="E78" i="11"/>
  <c r="F78" i="11"/>
  <c r="G80" i="11"/>
  <c r="J80" i="11"/>
  <c r="E86" i="11"/>
  <c r="F86" i="11"/>
  <c r="G86" i="11"/>
  <c r="K86" i="11"/>
  <c r="G88" i="11"/>
  <c r="I88" i="11"/>
  <c r="E94" i="11"/>
  <c r="F94" i="11"/>
  <c r="G94" i="11"/>
  <c r="J94" i="11"/>
  <c r="E102" i="11"/>
  <c r="F102" i="11"/>
  <c r="G102" i="11"/>
  <c r="K102" i="11"/>
  <c r="G104" i="11"/>
  <c r="I104" i="11"/>
  <c r="E110" i="11"/>
  <c r="F110" i="11"/>
  <c r="G110" i="11"/>
  <c r="L110" i="11"/>
  <c r="G112" i="11"/>
  <c r="J112" i="11"/>
  <c r="E118" i="11"/>
  <c r="F118" i="11"/>
  <c r="G118" i="11"/>
  <c r="I118" i="11"/>
  <c r="G120" i="11"/>
  <c r="I120" i="11"/>
  <c r="E126" i="11"/>
  <c r="F126" i="11"/>
  <c r="G126" i="11"/>
  <c r="I126" i="11"/>
  <c r="E134" i="11"/>
  <c r="F134" i="11"/>
  <c r="G134" i="11"/>
  <c r="I134" i="11"/>
  <c r="G136" i="11"/>
  <c r="L136" i="11"/>
  <c r="E142" i="11"/>
  <c r="F142" i="11"/>
  <c r="G142" i="11"/>
  <c r="L142" i="11"/>
  <c r="G144" i="11"/>
  <c r="L144" i="11"/>
  <c r="E150" i="11"/>
  <c r="F150" i="11"/>
  <c r="G150" i="11"/>
  <c r="L150" i="11"/>
  <c r="G152" i="11"/>
  <c r="I152" i="11"/>
  <c r="E33" i="11"/>
  <c r="F33" i="11"/>
  <c r="G33" i="11"/>
  <c r="K33" i="11"/>
  <c r="E29" i="11"/>
  <c r="F29" i="11"/>
  <c r="D179" i="11"/>
  <c r="D189" i="11"/>
  <c r="D199" i="11"/>
  <c r="G167" i="11"/>
  <c r="I167" i="11"/>
  <c r="E165" i="11"/>
  <c r="F165" i="11"/>
  <c r="G165" i="11"/>
  <c r="I165" i="11"/>
  <c r="G159" i="11"/>
  <c r="I159" i="11"/>
  <c r="G156" i="11"/>
  <c r="L156" i="11"/>
  <c r="E146" i="11"/>
  <c r="F146" i="11"/>
  <c r="G146" i="11"/>
  <c r="L146" i="11"/>
  <c r="G138" i="11"/>
  <c r="L138" i="11"/>
  <c r="E132" i="11"/>
  <c r="F132" i="11"/>
  <c r="G132" i="11"/>
  <c r="I132" i="11"/>
  <c r="E128" i="11"/>
  <c r="F128" i="11"/>
  <c r="G128" i="11"/>
  <c r="I128" i="11"/>
  <c r="G124" i="11"/>
  <c r="I124" i="11"/>
  <c r="E114" i="11"/>
  <c r="F114" i="11"/>
  <c r="G114" i="11"/>
  <c r="I114" i="11"/>
  <c r="G106" i="11"/>
  <c r="I106" i="11"/>
  <c r="E100" i="11"/>
  <c r="F100" i="11"/>
  <c r="G100" i="11"/>
  <c r="K100" i="11"/>
  <c r="E96" i="11"/>
  <c r="F96" i="11"/>
  <c r="G96" i="11"/>
  <c r="K96" i="11"/>
  <c r="G92" i="11"/>
  <c r="J92" i="11"/>
  <c r="E82" i="11"/>
  <c r="F82" i="11"/>
  <c r="G82" i="11"/>
  <c r="K82" i="11"/>
  <c r="G78" i="11"/>
  <c r="J78" i="11"/>
  <c r="G74" i="11"/>
  <c r="K74" i="11"/>
  <c r="E68" i="11"/>
  <c r="F68" i="11"/>
  <c r="G68" i="11"/>
  <c r="K68" i="11"/>
  <c r="E64" i="11"/>
  <c r="F64" i="11"/>
  <c r="G64" i="11"/>
  <c r="J64" i="11"/>
  <c r="G60" i="11"/>
  <c r="N60" i="11"/>
  <c r="E50" i="11"/>
  <c r="F50" i="11"/>
  <c r="G50" i="11"/>
  <c r="K50" i="11"/>
  <c r="G42" i="11"/>
  <c r="K42" i="11"/>
  <c r="E36" i="11"/>
  <c r="F36" i="11"/>
  <c r="G36" i="11"/>
  <c r="K36" i="11"/>
  <c r="E32" i="11"/>
  <c r="F32" i="11"/>
  <c r="G32" i="11"/>
  <c r="K32" i="11"/>
  <c r="G28" i="11"/>
  <c r="K28" i="11"/>
  <c r="D180" i="11"/>
  <c r="D190" i="11"/>
  <c r="D202" i="11"/>
  <c r="R167" i="13"/>
  <c r="R164" i="13"/>
  <c r="R155" i="13"/>
  <c r="R125" i="13"/>
  <c r="R122" i="13"/>
  <c r="R95" i="13"/>
  <c r="R92" i="13"/>
  <c r="R89" i="13"/>
  <c r="R86" i="13"/>
  <c r="R60" i="13"/>
  <c r="E71" i="11"/>
  <c r="F71" i="11"/>
  <c r="G71" i="11"/>
  <c r="J71" i="11"/>
  <c r="G67" i="11"/>
  <c r="K67" i="11"/>
  <c r="E57" i="11"/>
  <c r="F57" i="11"/>
  <c r="G57" i="11"/>
  <c r="K57" i="11"/>
  <c r="E53" i="11"/>
  <c r="F53" i="11"/>
  <c r="E39" i="11"/>
  <c r="F39" i="11"/>
  <c r="G39" i="11"/>
  <c r="K39" i="11"/>
  <c r="G35" i="11"/>
  <c r="K35" i="11"/>
  <c r="G31" i="11"/>
  <c r="K31" i="11"/>
  <c r="E25" i="11"/>
  <c r="F25" i="11"/>
  <c r="G25" i="11"/>
  <c r="K25" i="11"/>
  <c r="E21" i="11"/>
  <c r="F21" i="11"/>
  <c r="D181" i="11"/>
  <c r="D191" i="11"/>
  <c r="D203" i="11"/>
  <c r="K36" i="13"/>
  <c r="R36" i="13"/>
  <c r="E81" i="11"/>
  <c r="F81" i="11"/>
  <c r="G81" i="11"/>
  <c r="J81" i="11"/>
  <c r="E77" i="11"/>
  <c r="F77" i="11"/>
  <c r="E63" i="11"/>
  <c r="F63" i="11"/>
  <c r="G63" i="11"/>
  <c r="J63" i="11"/>
  <c r="G59" i="11"/>
  <c r="I59" i="11"/>
  <c r="G55" i="11"/>
  <c r="J55" i="11"/>
  <c r="E49" i="11"/>
  <c r="F49" i="11"/>
  <c r="G49" i="11"/>
  <c r="K49" i="11"/>
  <c r="E45" i="11"/>
  <c r="F45" i="11"/>
  <c r="G45" i="11"/>
  <c r="K45" i="11"/>
  <c r="G41" i="11"/>
  <c r="K41" i="11"/>
  <c r="E31" i="11"/>
  <c r="F31" i="11"/>
  <c r="G23" i="11"/>
  <c r="K23" i="11"/>
  <c r="D173" i="11"/>
  <c r="D183" i="11"/>
  <c r="D195" i="11"/>
  <c r="D205" i="11"/>
  <c r="D177" i="10"/>
  <c r="D185" i="10"/>
  <c r="D193" i="10"/>
  <c r="D201" i="10"/>
  <c r="D209" i="10"/>
  <c r="R24" i="13"/>
  <c r="D178" i="10"/>
  <c r="D186" i="10"/>
  <c r="D194" i="10"/>
  <c r="C12" i="13"/>
  <c r="E100" i="15"/>
  <c r="H26" i="8"/>
  <c r="I26" i="8"/>
  <c r="J26" i="8"/>
  <c r="O139" i="2"/>
  <c r="O62" i="2"/>
  <c r="O128" i="2"/>
  <c r="O167" i="2"/>
  <c r="O36" i="2"/>
  <c r="O92" i="2"/>
  <c r="O156" i="2"/>
  <c r="O154" i="2"/>
  <c r="O30" i="2"/>
  <c r="O103" i="2"/>
  <c r="O87" i="2"/>
  <c r="O71" i="2"/>
  <c r="O55" i="2"/>
  <c r="O39" i="2"/>
  <c r="O90" i="2"/>
  <c r="O152" i="2"/>
  <c r="O118" i="2"/>
  <c r="O166" i="2"/>
  <c r="O88" i="2"/>
  <c r="O132" i="2"/>
  <c r="H26" i="5"/>
  <c r="I26" i="5"/>
  <c r="J26" i="5"/>
  <c r="K17" i="5"/>
  <c r="K18" i="5"/>
  <c r="O146" i="2"/>
  <c r="O70" i="2"/>
  <c r="O137" i="2"/>
  <c r="O119" i="2"/>
  <c r="O44" i="2"/>
  <c r="O100" i="2"/>
  <c r="O165" i="2"/>
  <c r="O163" i="2"/>
  <c r="O48" i="2"/>
  <c r="O96" i="2"/>
  <c r="O155" i="2"/>
  <c r="O78" i="2"/>
  <c r="O144" i="2"/>
  <c r="O126" i="2"/>
  <c r="O52" i="2"/>
  <c r="O108" i="2"/>
  <c r="C11" i="11"/>
  <c r="C12" i="11"/>
  <c r="C16" i="11"/>
  <c r="D18" i="11"/>
  <c r="AK23" i="8"/>
  <c r="AN23" i="8"/>
  <c r="AK27" i="8"/>
  <c r="AN27" i="8"/>
  <c r="AK31" i="8"/>
  <c r="AN31" i="8"/>
  <c r="AK24" i="8"/>
  <c r="AN24" i="8"/>
  <c r="AK28" i="8"/>
  <c r="AN28" i="8"/>
  <c r="AK32" i="8"/>
  <c r="AN32" i="8"/>
  <c r="C15" i="8"/>
  <c r="C18" i="8"/>
  <c r="AK22" i="8"/>
  <c r="AN22" i="8"/>
  <c r="AK26" i="8"/>
  <c r="AN26" i="8"/>
  <c r="AK30" i="8"/>
  <c r="AN30" i="8"/>
  <c r="AK25" i="8"/>
  <c r="AN25" i="8"/>
  <c r="AK21" i="8"/>
  <c r="AN21" i="8"/>
  <c r="AK29" i="8"/>
  <c r="AN29" i="8"/>
  <c r="O27" i="2"/>
  <c r="O99" i="2"/>
  <c r="O83" i="2"/>
  <c r="O67" i="2"/>
  <c r="O51" i="2"/>
  <c r="O35" i="2"/>
  <c r="O42" i="2"/>
  <c r="O106" i="2"/>
  <c r="O168" i="2"/>
  <c r="O127" i="2"/>
  <c r="O141" i="2"/>
  <c r="O21" i="2"/>
  <c r="O162" i="2"/>
  <c r="O86" i="2"/>
  <c r="O153" i="2"/>
  <c r="O135" i="2"/>
  <c r="O60" i="2"/>
  <c r="O117" i="2"/>
  <c r="H27" i="5"/>
  <c r="I27" i="5"/>
  <c r="J27" i="5"/>
  <c r="O34" i="2"/>
  <c r="O31" i="2"/>
  <c r="O97" i="2"/>
  <c r="O81" i="2"/>
  <c r="O65" i="2"/>
  <c r="O49" i="2"/>
  <c r="O33" i="2"/>
  <c r="O50" i="2"/>
  <c r="O113" i="2"/>
  <c r="O134" i="2"/>
  <c r="O56" i="2"/>
  <c r="O104" i="2"/>
  <c r="O148" i="2"/>
  <c r="C11" i="4"/>
  <c r="C12" i="4"/>
  <c r="C16" i="4"/>
  <c r="D18" i="4"/>
  <c r="W21" i="4"/>
  <c r="O25" i="2"/>
  <c r="O94" i="2"/>
  <c r="O160" i="2"/>
  <c r="O142" i="2"/>
  <c r="O138" i="2"/>
  <c r="O68" i="2"/>
  <c r="O124" i="2"/>
  <c r="O115" i="2"/>
  <c r="O29" i="13"/>
  <c r="O26" i="13"/>
  <c r="O33" i="13"/>
  <c r="O35" i="13"/>
  <c r="O37" i="13"/>
  <c r="O39" i="13"/>
  <c r="O28" i="13"/>
  <c r="O31" i="13"/>
  <c r="O38" i="13"/>
  <c r="O21" i="13"/>
  <c r="O24" i="13"/>
  <c r="O34" i="13"/>
  <c r="O27" i="13"/>
  <c r="O32" i="13"/>
  <c r="O41" i="13"/>
  <c r="O43" i="13"/>
  <c r="O45" i="13"/>
  <c r="O47" i="13"/>
  <c r="O49" i="13"/>
  <c r="O51" i="13"/>
  <c r="O53" i="13"/>
  <c r="O55" i="13"/>
  <c r="O57" i="13"/>
  <c r="O59" i="13"/>
  <c r="O61" i="13"/>
  <c r="O63" i="13"/>
  <c r="O65" i="13"/>
  <c r="O67" i="13"/>
  <c r="O69" i="13"/>
  <c r="O71" i="13"/>
  <c r="O73" i="13"/>
  <c r="O75" i="13"/>
  <c r="O77" i="13"/>
  <c r="O79" i="13"/>
  <c r="O81" i="13"/>
  <c r="O83" i="13"/>
  <c r="O85" i="13"/>
  <c r="O87" i="13"/>
  <c r="O89" i="13"/>
  <c r="O91" i="13"/>
  <c r="O93" i="13"/>
  <c r="O95" i="13"/>
  <c r="O97" i="13"/>
  <c r="O99" i="13"/>
  <c r="O101" i="13"/>
  <c r="O103" i="13"/>
  <c r="O105" i="13"/>
  <c r="O107" i="13"/>
  <c r="O109" i="13"/>
  <c r="O111" i="13"/>
  <c r="O113" i="13"/>
  <c r="O115" i="13"/>
  <c r="O117" i="13"/>
  <c r="O119" i="13"/>
  <c r="O121" i="13"/>
  <c r="O123" i="13"/>
  <c r="O125" i="13"/>
  <c r="O127" i="13"/>
  <c r="O129" i="13"/>
  <c r="O131" i="13"/>
  <c r="O133" i="13"/>
  <c r="O135" i="13"/>
  <c r="O137" i="13"/>
  <c r="O139" i="13"/>
  <c r="O141" i="13"/>
  <c r="O143" i="13"/>
  <c r="O145" i="13"/>
  <c r="O147" i="13"/>
  <c r="O149" i="13"/>
  <c r="O151" i="13"/>
  <c r="O153" i="13"/>
  <c r="O155" i="13"/>
  <c r="O157" i="13"/>
  <c r="O159" i="13"/>
  <c r="O161" i="13"/>
  <c r="O163" i="13"/>
  <c r="O165" i="13"/>
  <c r="O167" i="13"/>
  <c r="O169" i="13"/>
  <c r="C16" i="13"/>
  <c r="D18" i="13"/>
  <c r="O22" i="13"/>
  <c r="O30" i="13"/>
  <c r="O40" i="13"/>
  <c r="O54" i="13"/>
  <c r="O112" i="13"/>
  <c r="O136" i="13"/>
  <c r="O142" i="13"/>
  <c r="O148" i="13"/>
  <c r="O60" i="13"/>
  <c r="O66" i="13"/>
  <c r="O80" i="13"/>
  <c r="O86" i="13"/>
  <c r="O92" i="13"/>
  <c r="O98" i="13"/>
  <c r="O122" i="13"/>
  <c r="O164" i="13"/>
  <c r="O23" i="13"/>
  <c r="O46" i="13"/>
  <c r="O72" i="13"/>
  <c r="O104" i="13"/>
  <c r="O110" i="13"/>
  <c r="O116" i="13"/>
  <c r="O128" i="13"/>
  <c r="O134" i="13"/>
  <c r="O152" i="13"/>
  <c r="O158" i="13"/>
  <c r="O44" i="13"/>
  <c r="O52" i="13"/>
  <c r="O58" i="13"/>
  <c r="O78" i="13"/>
  <c r="O84" i="13"/>
  <c r="O140" i="13"/>
  <c r="O146" i="13"/>
  <c r="O64" i="13"/>
  <c r="O70" i="13"/>
  <c r="O90" i="13"/>
  <c r="O96" i="13"/>
  <c r="O102" i="13"/>
  <c r="O120" i="13"/>
  <c r="O132" i="13"/>
  <c r="O156" i="13"/>
  <c r="O162" i="13"/>
  <c r="O42" i="13"/>
  <c r="O50" i="13"/>
  <c r="O76" i="13"/>
  <c r="O108" i="13"/>
  <c r="O114" i="13"/>
  <c r="O126" i="13"/>
  <c r="O138" i="13"/>
  <c r="O150" i="13"/>
  <c r="O168" i="13"/>
  <c r="O25" i="13"/>
  <c r="O36" i="13"/>
  <c r="O56" i="13"/>
  <c r="O62" i="13"/>
  <c r="O68" i="13"/>
  <c r="O82" i="13"/>
  <c r="O100" i="13"/>
  <c r="O144" i="13"/>
  <c r="O48" i="13"/>
  <c r="O74" i="13"/>
  <c r="O88" i="13"/>
  <c r="O94" i="13"/>
  <c r="O106" i="13"/>
  <c r="O118" i="13"/>
  <c r="O124" i="13"/>
  <c r="O130" i="13"/>
  <c r="O154" i="13"/>
  <c r="O160" i="13"/>
  <c r="O166" i="13"/>
  <c r="O29" i="2"/>
  <c r="O95" i="2"/>
  <c r="O79" i="2"/>
  <c r="O63" i="2"/>
  <c r="O47" i="2"/>
  <c r="O24" i="2"/>
  <c r="O58" i="2"/>
  <c r="O120" i="2"/>
  <c r="O143" i="2"/>
  <c r="O157" i="2"/>
  <c r="O114" i="2"/>
  <c r="O38" i="2"/>
  <c r="O102" i="2"/>
  <c r="O169" i="2"/>
  <c r="O76" i="2"/>
  <c r="O133" i="2"/>
  <c r="O122" i="2"/>
  <c r="O22" i="2"/>
  <c r="O93" i="2"/>
  <c r="O77" i="2"/>
  <c r="O61" i="2"/>
  <c r="O45" i="2"/>
  <c r="O66" i="2"/>
  <c r="O129" i="2"/>
  <c r="O150" i="2"/>
  <c r="O32" i="2"/>
  <c r="O64" i="2"/>
  <c r="O109" i="2"/>
  <c r="O164" i="2"/>
  <c r="O123" i="2"/>
  <c r="O46" i="2"/>
  <c r="O112" i="2"/>
  <c r="O151" i="2"/>
  <c r="H27" i="8"/>
  <c r="I27" i="8"/>
  <c r="J27" i="8"/>
  <c r="O140" i="2"/>
  <c r="O131" i="2"/>
  <c r="H25" i="8"/>
  <c r="I25" i="8"/>
  <c r="J25" i="8"/>
  <c r="K17" i="9"/>
  <c r="K18" i="9"/>
  <c r="AK23" i="9"/>
  <c r="AN23" i="9"/>
  <c r="AK32" i="9"/>
  <c r="AN32" i="9"/>
  <c r="AK28" i="9"/>
  <c r="AN28" i="9"/>
  <c r="AK24" i="9"/>
  <c r="AN24" i="9"/>
  <c r="AK29" i="9"/>
  <c r="AN29" i="9"/>
  <c r="C15" i="9"/>
  <c r="C18" i="9"/>
  <c r="AK25" i="9"/>
  <c r="AN25" i="9"/>
  <c r="AK21" i="9"/>
  <c r="AN21" i="9"/>
  <c r="AK30" i="9"/>
  <c r="AN30" i="9"/>
  <c r="AK26" i="9"/>
  <c r="AN26" i="9"/>
  <c r="AK31" i="9"/>
  <c r="AN31" i="9"/>
  <c r="AK22" i="9"/>
  <c r="AN22" i="9"/>
  <c r="AK27" i="9"/>
  <c r="AN27" i="9"/>
  <c r="O107" i="2"/>
  <c r="O91" i="2"/>
  <c r="O75" i="2"/>
  <c r="O59" i="2"/>
  <c r="O43" i="2"/>
  <c r="O28" i="2"/>
  <c r="O74" i="2"/>
  <c r="O136" i="2"/>
  <c r="O72" i="2"/>
  <c r="O116" i="2"/>
  <c r="O130" i="2"/>
  <c r="O54" i="2"/>
  <c r="O121" i="2"/>
  <c r="O110" i="2"/>
  <c r="O158" i="2"/>
  <c r="O26" i="2"/>
  <c r="O84" i="2"/>
  <c r="O149" i="2"/>
  <c r="O147" i="2"/>
  <c r="AK22" i="5"/>
  <c r="AN22" i="5"/>
  <c r="AK26" i="5"/>
  <c r="AN26" i="5"/>
  <c r="AK30" i="5"/>
  <c r="AN30" i="5"/>
  <c r="AK23" i="5"/>
  <c r="AN23" i="5"/>
  <c r="AK27" i="5"/>
  <c r="AN27" i="5"/>
  <c r="AK31" i="5"/>
  <c r="AN31" i="5"/>
  <c r="AK28" i="5"/>
  <c r="AN28" i="5"/>
  <c r="C15" i="5"/>
  <c r="C18" i="5"/>
  <c r="AK24" i="5"/>
  <c r="AN24" i="5"/>
  <c r="AK29" i="5"/>
  <c r="AN29" i="5"/>
  <c r="AK25" i="5"/>
  <c r="AN25" i="5"/>
  <c r="AK21" i="5"/>
  <c r="AN21" i="5"/>
  <c r="C14" i="5"/>
  <c r="AK32" i="5"/>
  <c r="AN32" i="5"/>
  <c r="K28" i="5"/>
  <c r="L28" i="5"/>
  <c r="M28" i="5"/>
  <c r="K25" i="5"/>
  <c r="L25" i="5"/>
  <c r="M25" i="5"/>
  <c r="N17" i="5"/>
  <c r="N18" i="5"/>
  <c r="K27" i="5"/>
  <c r="L27" i="5"/>
  <c r="M27" i="5"/>
  <c r="K26" i="5"/>
  <c r="L26" i="5"/>
  <c r="M26" i="5"/>
  <c r="Z28" i="4"/>
  <c r="Z26" i="4"/>
  <c r="Z27" i="4"/>
  <c r="Z22" i="4"/>
  <c r="Z25" i="4"/>
  <c r="Z30" i="4"/>
  <c r="Z23" i="4"/>
  <c r="Z31" i="4"/>
  <c r="Z21" i="4"/>
  <c r="Z24" i="4"/>
  <c r="Z29" i="4"/>
  <c r="Z32" i="4"/>
  <c r="C15" i="4"/>
  <c r="C18" i="4"/>
  <c r="K25" i="9"/>
  <c r="L25" i="9"/>
  <c r="M25" i="9"/>
  <c r="K26" i="9"/>
  <c r="L26" i="9"/>
  <c r="M26" i="9"/>
  <c r="K27" i="9"/>
  <c r="L27" i="9"/>
  <c r="M27" i="9"/>
  <c r="K28" i="9"/>
  <c r="L28" i="9"/>
  <c r="M28" i="9"/>
  <c r="C14" i="8"/>
  <c r="C14" i="9"/>
  <c r="K17" i="8"/>
  <c r="K18" i="8"/>
  <c r="O21" i="11"/>
  <c r="O29" i="11"/>
  <c r="O37" i="11"/>
  <c r="O45" i="11"/>
  <c r="O53" i="11"/>
  <c r="O61" i="11"/>
  <c r="O69" i="11"/>
  <c r="O77" i="11"/>
  <c r="O85" i="11"/>
  <c r="O93" i="11"/>
  <c r="O101" i="11"/>
  <c r="O109" i="11"/>
  <c r="O117" i="11"/>
  <c r="O125" i="11"/>
  <c r="O133" i="11"/>
  <c r="O141" i="11"/>
  <c r="O149" i="11"/>
  <c r="O157" i="11"/>
  <c r="O165" i="11"/>
  <c r="C15" i="11"/>
  <c r="C18" i="11"/>
  <c r="O25" i="11"/>
  <c r="O33" i="11"/>
  <c r="O41" i="11"/>
  <c r="O49" i="11"/>
  <c r="O57" i="11"/>
  <c r="O65" i="11"/>
  <c r="O73" i="11"/>
  <c r="O81" i="11"/>
  <c r="O89" i="11"/>
  <c r="O97" i="11"/>
  <c r="O105" i="11"/>
  <c r="O113" i="11"/>
  <c r="O121" i="11"/>
  <c r="O129" i="11"/>
  <c r="O137" i="11"/>
  <c r="O145" i="11"/>
  <c r="O153" i="11"/>
  <c r="O161" i="11"/>
  <c r="O23" i="11"/>
  <c r="O31" i="11"/>
  <c r="O39" i="11"/>
  <c r="O47" i="11"/>
  <c r="O55" i="11"/>
  <c r="O63" i="11"/>
  <c r="O71" i="11"/>
  <c r="O79" i="11"/>
  <c r="O87" i="11"/>
  <c r="O95" i="11"/>
  <c r="O103" i="11"/>
  <c r="O111" i="11"/>
  <c r="O119" i="11"/>
  <c r="O127" i="11"/>
  <c r="O135" i="11"/>
  <c r="O143" i="11"/>
  <c r="O151" i="11"/>
  <c r="O159" i="11"/>
  <c r="O26" i="11"/>
  <c r="O34" i="11"/>
  <c r="O42" i="11"/>
  <c r="O50" i="11"/>
  <c r="O58" i="11"/>
  <c r="O66" i="11"/>
  <c r="O74" i="11"/>
  <c r="O82" i="11"/>
  <c r="O90" i="11"/>
  <c r="O98" i="11"/>
  <c r="O106" i="11"/>
  <c r="O114" i="11"/>
  <c r="O122" i="11"/>
  <c r="O130" i="11"/>
  <c r="O138" i="11"/>
  <c r="O146" i="11"/>
  <c r="O154" i="11"/>
  <c r="O162" i="11"/>
  <c r="O27" i="11"/>
  <c r="O35" i="11"/>
  <c r="O43" i="11"/>
  <c r="O51" i="11"/>
  <c r="O59" i="11"/>
  <c r="O67" i="11"/>
  <c r="O75" i="11"/>
  <c r="O83" i="11"/>
  <c r="O91" i="11"/>
  <c r="O99" i="11"/>
  <c r="O107" i="11"/>
  <c r="O115" i="11"/>
  <c r="O123" i="11"/>
  <c r="O131" i="11"/>
  <c r="O139" i="11"/>
  <c r="O147" i="11"/>
  <c r="O155" i="11"/>
  <c r="O166" i="11"/>
  <c r="O169" i="11"/>
  <c r="O163" i="11"/>
  <c r="O24" i="11"/>
  <c r="O28" i="11"/>
  <c r="O32" i="11"/>
  <c r="O36" i="11"/>
  <c r="O40" i="11"/>
  <c r="O44" i="11"/>
  <c r="O48" i="11"/>
  <c r="O52" i="11"/>
  <c r="O56" i="11"/>
  <c r="O60" i="11"/>
  <c r="O64" i="11"/>
  <c r="O68" i="11"/>
  <c r="O72" i="11"/>
  <c r="O76" i="11"/>
  <c r="O80" i="11"/>
  <c r="O84" i="11"/>
  <c r="O88" i="11"/>
  <c r="O92" i="11"/>
  <c r="O96" i="11"/>
  <c r="O100" i="11"/>
  <c r="O104" i="11"/>
  <c r="O108" i="11"/>
  <c r="O112" i="11"/>
  <c r="O116" i="11"/>
  <c r="O120" i="11"/>
  <c r="O124" i="11"/>
  <c r="O128" i="11"/>
  <c r="O132" i="11"/>
  <c r="O136" i="11"/>
  <c r="O140" i="11"/>
  <c r="O144" i="11"/>
  <c r="O148" i="11"/>
  <c r="O152" i="11"/>
  <c r="O156" i="11"/>
  <c r="O160" i="11"/>
  <c r="O167" i="11"/>
  <c r="O164" i="11"/>
  <c r="O168" i="11"/>
  <c r="O22" i="11"/>
  <c r="O30" i="11"/>
  <c r="O38" i="11"/>
  <c r="O46" i="11"/>
  <c r="O54" i="11"/>
  <c r="O62" i="11"/>
  <c r="O70" i="11"/>
  <c r="O78" i="11"/>
  <c r="O86" i="11"/>
  <c r="O94" i="11"/>
  <c r="O102" i="11"/>
  <c r="O110" i="11"/>
  <c r="O118" i="11"/>
  <c r="O126" i="11"/>
  <c r="O134" i="11"/>
  <c r="O142" i="11"/>
  <c r="O150" i="11"/>
  <c r="O158" i="11"/>
  <c r="N26" i="5"/>
  <c r="O26" i="5"/>
  <c r="P26" i="5"/>
  <c r="N29" i="5"/>
  <c r="O29" i="5"/>
  <c r="P29" i="5"/>
  <c r="N27" i="5"/>
  <c r="O27" i="5"/>
  <c r="P27" i="5"/>
  <c r="N28" i="5"/>
  <c r="O28" i="5"/>
  <c r="P28" i="5"/>
  <c r="N25" i="5"/>
  <c r="O25" i="5"/>
  <c r="P25" i="5"/>
  <c r="N17" i="9"/>
  <c r="N18" i="9"/>
  <c r="K28" i="8"/>
  <c r="L28" i="8"/>
  <c r="M28" i="8"/>
  <c r="K27" i="8"/>
  <c r="L27" i="8"/>
  <c r="M27" i="8"/>
  <c r="K25" i="8"/>
  <c r="L25" i="8"/>
  <c r="M25" i="8"/>
  <c r="N17" i="8"/>
  <c r="N18" i="8"/>
  <c r="K26" i="8"/>
  <c r="L26" i="8"/>
  <c r="M26" i="8"/>
  <c r="N28" i="8"/>
  <c r="O28" i="8"/>
  <c r="P28" i="8"/>
  <c r="N25" i="8"/>
  <c r="O25" i="8"/>
  <c r="P25" i="8"/>
  <c r="Q17" i="8"/>
  <c r="Q18" i="8"/>
  <c r="N26" i="8"/>
  <c r="O26" i="8"/>
  <c r="P26" i="8"/>
  <c r="N29" i="8"/>
  <c r="O29" i="8"/>
  <c r="P29" i="8"/>
  <c r="N27" i="8"/>
  <c r="O27" i="8"/>
  <c r="P27" i="8"/>
  <c r="N29" i="9"/>
  <c r="O29" i="9"/>
  <c r="P29" i="9"/>
  <c r="N27" i="9"/>
  <c r="O27" i="9"/>
  <c r="P27" i="9"/>
  <c r="N25" i="9"/>
  <c r="O25" i="9"/>
  <c r="P25" i="9"/>
  <c r="N26" i="9"/>
  <c r="O26" i="9"/>
  <c r="P26" i="9"/>
  <c r="N28" i="9"/>
  <c r="O28" i="9"/>
  <c r="P28" i="9"/>
  <c r="Q17" i="5"/>
  <c r="Q18" i="5"/>
  <c r="Q28" i="8"/>
  <c r="R28" i="8"/>
  <c r="S28" i="8"/>
  <c r="Q27" i="8"/>
  <c r="R27" i="8"/>
  <c r="S27" i="8"/>
  <c r="Q25" i="8"/>
  <c r="R25" i="8"/>
  <c r="S25" i="8"/>
  <c r="Q30" i="8"/>
  <c r="R30" i="8"/>
  <c r="S30" i="8"/>
  <c r="Q29" i="8"/>
  <c r="R29" i="8"/>
  <c r="S29" i="8"/>
  <c r="Q26" i="8"/>
  <c r="R26" i="8"/>
  <c r="S26" i="8"/>
  <c r="Q27" i="5"/>
  <c r="R27" i="5"/>
  <c r="S27" i="5"/>
  <c r="Q28" i="5"/>
  <c r="R28" i="5"/>
  <c r="S28" i="5"/>
  <c r="Q26" i="5"/>
  <c r="R26" i="5"/>
  <c r="S26" i="5"/>
  <c r="Q29" i="5"/>
  <c r="R29" i="5"/>
  <c r="S29" i="5"/>
  <c r="Q30" i="5"/>
  <c r="R30" i="5"/>
  <c r="S30" i="5"/>
  <c r="Q25" i="5"/>
  <c r="R25" i="5"/>
  <c r="S25" i="5"/>
  <c r="T17" i="5"/>
  <c r="T18" i="5"/>
  <c r="Q17" i="9"/>
  <c r="Q18" i="9"/>
  <c r="T30" i="5"/>
  <c r="U30" i="5"/>
  <c r="V30" i="5"/>
  <c r="T28" i="5"/>
  <c r="U28" i="5"/>
  <c r="V28" i="5"/>
  <c r="T25" i="5"/>
  <c r="U25" i="5"/>
  <c r="V25" i="5"/>
  <c r="T29" i="5"/>
  <c r="U29" i="5"/>
  <c r="V29" i="5"/>
  <c r="T31" i="5"/>
  <c r="U31" i="5"/>
  <c r="V31" i="5"/>
  <c r="T26" i="5"/>
  <c r="U26" i="5"/>
  <c r="V26" i="5"/>
  <c r="T27" i="5"/>
  <c r="U27" i="5"/>
  <c r="V27" i="5"/>
  <c r="Q26" i="9"/>
  <c r="R26" i="9"/>
  <c r="S26" i="9"/>
  <c r="Q29" i="9"/>
  <c r="R29" i="9"/>
  <c r="S29" i="9"/>
  <c r="Q27" i="9"/>
  <c r="R27" i="9"/>
  <c r="S27" i="9"/>
  <c r="Q30" i="9"/>
  <c r="R30" i="9"/>
  <c r="S30" i="9"/>
  <c r="Q25" i="9"/>
  <c r="R25" i="9"/>
  <c r="S25" i="9"/>
  <c r="T17" i="9"/>
  <c r="T18" i="9"/>
  <c r="Q28" i="9"/>
  <c r="R28" i="9"/>
  <c r="S28" i="9"/>
  <c r="T17" i="8"/>
  <c r="T18" i="8"/>
  <c r="T25" i="9"/>
  <c r="U25" i="9"/>
  <c r="V25" i="9"/>
  <c r="T31" i="9"/>
  <c r="U31" i="9"/>
  <c r="V31" i="9"/>
  <c r="T26" i="9"/>
  <c r="U26" i="9"/>
  <c r="V26" i="9"/>
  <c r="T27" i="9"/>
  <c r="U27" i="9"/>
  <c r="V27" i="9"/>
  <c r="T30" i="9"/>
  <c r="U30" i="9"/>
  <c r="V30" i="9"/>
  <c r="T29" i="9"/>
  <c r="U29" i="9"/>
  <c r="V29" i="9"/>
  <c r="T28" i="9"/>
  <c r="U28" i="9"/>
  <c r="V28" i="9"/>
  <c r="W17" i="5"/>
  <c r="W18" i="5"/>
  <c r="T28" i="8"/>
  <c r="U28" i="8"/>
  <c r="V28" i="8"/>
  <c r="T25" i="8"/>
  <c r="U25" i="8"/>
  <c r="V25" i="8"/>
  <c r="T27" i="8"/>
  <c r="U27" i="8"/>
  <c r="V27" i="8"/>
  <c r="T30" i="8"/>
  <c r="U30" i="8"/>
  <c r="V30" i="8"/>
  <c r="T29" i="8"/>
  <c r="U29" i="8"/>
  <c r="V29" i="8"/>
  <c r="T26" i="8"/>
  <c r="U26" i="8"/>
  <c r="V26" i="8"/>
  <c r="T31" i="8"/>
  <c r="U31" i="8"/>
  <c r="V31" i="8"/>
  <c r="W17" i="8"/>
  <c r="W18" i="8"/>
  <c r="W29" i="5"/>
  <c r="X29" i="5"/>
  <c r="Y29" i="5"/>
  <c r="W32" i="5"/>
  <c r="X32" i="5"/>
  <c r="Y32" i="5"/>
  <c r="W30" i="5"/>
  <c r="X30" i="5"/>
  <c r="Y30" i="5"/>
  <c r="W27" i="5"/>
  <c r="X27" i="5"/>
  <c r="Y27" i="5"/>
  <c r="W28" i="5"/>
  <c r="X28" i="5"/>
  <c r="Y28" i="5"/>
  <c r="W25" i="5"/>
  <c r="X25" i="5"/>
  <c r="Y25" i="5"/>
  <c r="W31" i="5"/>
  <c r="X31" i="5"/>
  <c r="Y31" i="5"/>
  <c r="W26" i="5"/>
  <c r="X26" i="5"/>
  <c r="Y26" i="5"/>
  <c r="W17" i="9"/>
  <c r="W18" i="9"/>
  <c r="Z17" i="5"/>
  <c r="Z18" i="5"/>
  <c r="W26" i="9"/>
  <c r="X26" i="9"/>
  <c r="Y26" i="9"/>
  <c r="W27" i="9"/>
  <c r="X27" i="9"/>
  <c r="Y27" i="9"/>
  <c r="W25" i="9"/>
  <c r="X25" i="9"/>
  <c r="Y25" i="9"/>
  <c r="W31" i="9"/>
  <c r="X31" i="9"/>
  <c r="Y31" i="9"/>
  <c r="W30" i="9"/>
  <c r="X30" i="9"/>
  <c r="Y30" i="9"/>
  <c r="W29" i="9"/>
  <c r="X29" i="9"/>
  <c r="Y29" i="9"/>
  <c r="W32" i="9"/>
  <c r="X32" i="9"/>
  <c r="Y32" i="9"/>
  <c r="W28" i="9"/>
  <c r="X28" i="9"/>
  <c r="Y28" i="9"/>
  <c r="W31" i="8"/>
  <c r="X31" i="8"/>
  <c r="Y31" i="8"/>
  <c r="W28" i="8"/>
  <c r="X28" i="8"/>
  <c r="Y28" i="8"/>
  <c r="W32" i="8"/>
  <c r="X32" i="8"/>
  <c r="Y32" i="8"/>
  <c r="W27" i="8"/>
  <c r="X27" i="8"/>
  <c r="Y27" i="8"/>
  <c r="W30" i="8"/>
  <c r="X30" i="8"/>
  <c r="Y30" i="8"/>
  <c r="W29" i="8"/>
  <c r="X29" i="8"/>
  <c r="Y29" i="8"/>
  <c r="W25" i="8"/>
  <c r="X25" i="8"/>
  <c r="Y25" i="8"/>
  <c r="W26" i="8"/>
  <c r="X26" i="8"/>
  <c r="Y26" i="8"/>
  <c r="Z17" i="9"/>
  <c r="Z18" i="9"/>
  <c r="Z17" i="8"/>
  <c r="Z18" i="8"/>
  <c r="E133" i="15" l="1"/>
  <c r="E159" i="15"/>
  <c r="E176" i="15"/>
  <c r="E141" i="15"/>
  <c r="E143" i="15"/>
  <c r="F127" i="14"/>
  <c r="G127" i="14" s="1"/>
  <c r="I127" i="14" s="1"/>
  <c r="F107" i="14"/>
  <c r="G107" i="14" s="1"/>
  <c r="J107" i="14" s="1"/>
  <c r="F77" i="14"/>
  <c r="G77" i="14" s="1"/>
  <c r="J77" i="14" s="1"/>
  <c r="E165" i="15"/>
  <c r="E34" i="15"/>
  <c r="E48" i="15"/>
  <c r="E125" i="15"/>
  <c r="E160" i="15"/>
  <c r="E14" i="15"/>
  <c r="F66" i="14"/>
  <c r="G66" i="14" s="1"/>
  <c r="I66" i="14" s="1"/>
  <c r="F147" i="14"/>
  <c r="G147" i="14" s="1"/>
  <c r="I147" i="14" s="1"/>
  <c r="E190" i="15"/>
  <c r="F139" i="14"/>
  <c r="G139" i="14" s="1"/>
  <c r="I139" i="14" s="1"/>
  <c r="E182" i="15"/>
  <c r="F51" i="14"/>
  <c r="G51" i="14" s="1"/>
  <c r="I51" i="14" s="1"/>
  <c r="F122" i="14"/>
  <c r="G122" i="14" s="1"/>
  <c r="J122" i="14" s="1"/>
  <c r="E111" i="15"/>
  <c r="E137" i="15"/>
  <c r="F146" i="14"/>
  <c r="G146" i="14" s="1"/>
  <c r="I146" i="14" s="1"/>
  <c r="F135" i="14"/>
  <c r="G135" i="14" s="1"/>
  <c r="I135" i="14" s="1"/>
  <c r="F95" i="14"/>
  <c r="G95" i="14" s="1"/>
  <c r="J95" i="14" s="1"/>
  <c r="E28" i="15"/>
  <c r="E183" i="15"/>
  <c r="E57" i="15"/>
  <c r="E91" i="15"/>
  <c r="E93" i="15"/>
  <c r="F149" i="14"/>
  <c r="G149" i="14" s="1"/>
  <c r="I149" i="14" s="1"/>
  <c r="F144" i="14"/>
  <c r="G144" i="14" s="1"/>
  <c r="I144" i="14" s="1"/>
  <c r="E13" i="15"/>
  <c r="E45" i="15"/>
  <c r="E89" i="15"/>
  <c r="E197" i="15"/>
  <c r="F131" i="14"/>
  <c r="G131" i="14" s="1"/>
  <c r="J131" i="14" s="1"/>
  <c r="F123" i="14"/>
  <c r="G123" i="14" s="1"/>
  <c r="J123" i="14" s="1"/>
  <c r="F108" i="14"/>
  <c r="G108" i="14" s="1"/>
  <c r="J108" i="14" s="1"/>
  <c r="F97" i="14"/>
  <c r="G97" i="14" s="1"/>
  <c r="J97" i="14" s="1"/>
  <c r="F91" i="14"/>
  <c r="G91" i="14" s="1"/>
  <c r="J91" i="14" s="1"/>
  <c r="F74" i="14"/>
  <c r="G74" i="14" s="1"/>
  <c r="J74" i="14" s="1"/>
  <c r="F60" i="14"/>
  <c r="G60" i="14" s="1"/>
  <c r="J60" i="14" s="1"/>
  <c r="F52" i="14"/>
  <c r="G52" i="14" s="1"/>
  <c r="J52" i="14" s="1"/>
  <c r="F178" i="14"/>
  <c r="G178" i="14" s="1"/>
  <c r="I178" i="14" s="1"/>
  <c r="F173" i="14"/>
  <c r="G173" i="14" s="1"/>
  <c r="I173" i="14" s="1"/>
  <c r="E107" i="15"/>
  <c r="F141" i="14"/>
  <c r="G141" i="14" s="1"/>
  <c r="I141" i="14" s="1"/>
  <c r="F133" i="14"/>
  <c r="G133" i="14" s="1"/>
  <c r="J133" i="14" s="1"/>
  <c r="F120" i="14"/>
  <c r="G120" i="14" s="1"/>
  <c r="J120" i="14" s="1"/>
  <c r="F114" i="14"/>
  <c r="G114" i="14" s="1"/>
  <c r="J114" i="14" s="1"/>
  <c r="E23" i="15"/>
  <c r="E32" i="15"/>
  <c r="E36" i="15"/>
  <c r="E68" i="15"/>
  <c r="E84" i="15"/>
  <c r="E136" i="15"/>
  <c r="F118" i="14"/>
  <c r="G118" i="14" s="1"/>
  <c r="J118" i="14" s="1"/>
  <c r="F87" i="14"/>
  <c r="G87" i="14" s="1"/>
  <c r="J87" i="14" s="1"/>
  <c r="E47" i="15"/>
  <c r="E110" i="15"/>
  <c r="E196" i="15"/>
  <c r="E158" i="15"/>
  <c r="F166" i="14"/>
  <c r="G166" i="14" s="1"/>
  <c r="J166" i="14" s="1"/>
  <c r="F90" i="14"/>
  <c r="G90" i="14" s="1"/>
  <c r="J90" i="14" s="1"/>
  <c r="F73" i="14"/>
  <c r="G73" i="14" s="1"/>
  <c r="J73" i="14" s="1"/>
  <c r="F55" i="14"/>
  <c r="G55" i="14" s="1"/>
  <c r="J55" i="14" s="1"/>
  <c r="F219" i="14"/>
  <c r="G219" i="14" s="1"/>
  <c r="K219" i="14" s="1"/>
  <c r="F137" i="14"/>
  <c r="G137" i="14" s="1"/>
  <c r="I137" i="14" s="1"/>
  <c r="F117" i="14"/>
  <c r="G117" i="14" s="1"/>
  <c r="J117" i="14" s="1"/>
  <c r="F110" i="14"/>
  <c r="G110" i="14" s="1"/>
  <c r="J110" i="14" s="1"/>
  <c r="F101" i="14"/>
  <c r="G101" i="14" s="1"/>
  <c r="J101" i="14" s="1"/>
  <c r="F165" i="14"/>
  <c r="G165" i="14" s="1"/>
  <c r="J165" i="14" s="1"/>
  <c r="F119" i="14"/>
  <c r="G119" i="14" s="1"/>
  <c r="J119" i="14" s="1"/>
  <c r="F100" i="14"/>
  <c r="G100" i="14" s="1"/>
  <c r="J100" i="14" s="1"/>
  <c r="F93" i="14"/>
  <c r="G93" i="14" s="1"/>
  <c r="J93" i="14" s="1"/>
  <c r="F89" i="14"/>
  <c r="G89" i="14" s="1"/>
  <c r="J89" i="14" s="1"/>
  <c r="F79" i="14"/>
  <c r="G79" i="14" s="1"/>
  <c r="J79" i="14" s="1"/>
  <c r="F72" i="14"/>
  <c r="G72" i="14" s="1"/>
  <c r="J72" i="14" s="1"/>
  <c r="F68" i="14"/>
  <c r="G68" i="14" s="1"/>
  <c r="J68" i="14" s="1"/>
  <c r="F62" i="14"/>
  <c r="G62" i="14" s="1"/>
  <c r="J62" i="14" s="1"/>
  <c r="F58" i="14"/>
  <c r="G58" i="14" s="1"/>
  <c r="J58" i="14" s="1"/>
  <c r="F49" i="14"/>
  <c r="G49" i="14" s="1"/>
  <c r="J49" i="14" s="1"/>
  <c r="F45" i="14"/>
  <c r="G45" i="14" s="1"/>
  <c r="J45" i="14" s="1"/>
  <c r="F41" i="14"/>
  <c r="G41" i="14" s="1"/>
  <c r="J41" i="14" s="1"/>
  <c r="E102" i="15"/>
  <c r="F169" i="14"/>
  <c r="G169" i="14" s="1"/>
  <c r="E120" i="15"/>
  <c r="F181" i="14"/>
  <c r="G181" i="14" s="1"/>
  <c r="J181" i="14" s="1"/>
  <c r="E132" i="15"/>
  <c r="E142" i="15"/>
  <c r="F37" i="14"/>
  <c r="G37" i="14" s="1"/>
  <c r="I37" i="14" s="1"/>
  <c r="E174" i="15"/>
  <c r="F134" i="14"/>
  <c r="G134" i="14" s="1"/>
  <c r="I134" i="14" s="1"/>
  <c r="F102" i="14"/>
  <c r="G102" i="14" s="1"/>
  <c r="J102" i="14" s="1"/>
  <c r="F86" i="14"/>
  <c r="G86" i="14" s="1"/>
  <c r="J86" i="14" s="1"/>
  <c r="E78" i="15"/>
  <c r="E172" i="15"/>
  <c r="F104" i="14"/>
  <c r="G104" i="14" s="1"/>
  <c r="J104" i="14" s="1"/>
  <c r="E74" i="15"/>
  <c r="F198" i="14"/>
  <c r="G198" i="14" s="1"/>
  <c r="K198" i="14" s="1"/>
  <c r="F188" i="14"/>
  <c r="G188" i="14" s="1"/>
  <c r="J188" i="14" s="1"/>
  <c r="F15" i="14"/>
  <c r="C12" i="14"/>
  <c r="C11" i="14"/>
  <c r="O145" i="14" l="1"/>
  <c r="O196" i="14"/>
  <c r="O76" i="14"/>
  <c r="O35" i="14"/>
  <c r="O167" i="14"/>
  <c r="O192" i="14"/>
  <c r="O169" i="14"/>
  <c r="O203" i="14"/>
  <c r="O193" i="14"/>
  <c r="O25" i="14"/>
  <c r="O179" i="14"/>
  <c r="O26" i="14"/>
  <c r="O24" i="14"/>
  <c r="O166" i="14"/>
  <c r="O202" i="14"/>
  <c r="O30" i="14"/>
  <c r="O159" i="14"/>
  <c r="O223" i="14"/>
  <c r="O205" i="14"/>
  <c r="C15" i="14"/>
  <c r="O188" i="14"/>
  <c r="O213" i="14"/>
  <c r="O187" i="14"/>
  <c r="O83" i="14"/>
  <c r="O170" i="14"/>
  <c r="O36" i="14"/>
  <c r="O27" i="14"/>
  <c r="O23" i="14"/>
  <c r="O214" i="14"/>
  <c r="O204" i="14"/>
  <c r="O191" i="14"/>
  <c r="O206" i="14"/>
  <c r="O160" i="14"/>
  <c r="O29" i="14"/>
  <c r="O32" i="14"/>
  <c r="O227" i="14"/>
  <c r="O173" i="14"/>
  <c r="O219" i="14"/>
  <c r="O226" i="14"/>
  <c r="O182" i="14"/>
  <c r="O208" i="14"/>
  <c r="O158" i="14"/>
  <c r="O201" i="14"/>
  <c r="O220" i="14"/>
  <c r="O180" i="14"/>
  <c r="O185" i="14"/>
  <c r="O210" i="14"/>
  <c r="O21" i="14"/>
  <c r="O164" i="14"/>
  <c r="O162" i="14"/>
  <c r="O37" i="14"/>
  <c r="O215" i="14"/>
  <c r="O209" i="14"/>
  <c r="O181" i="14"/>
  <c r="O31" i="14"/>
  <c r="O194" i="14"/>
  <c r="O28" i="14"/>
  <c r="O186" i="14"/>
  <c r="O212" i="14"/>
  <c r="O39" i="14"/>
  <c r="O222" i="14"/>
  <c r="O197" i="14"/>
  <c r="O171" i="14"/>
  <c r="O51" i="14"/>
  <c r="O177" i="14"/>
  <c r="O66" i="14"/>
  <c r="O161" i="14"/>
  <c r="O34" i="14"/>
  <c r="O174" i="14"/>
  <c r="O228" i="14"/>
  <c r="O176" i="14"/>
  <c r="O168" i="14"/>
  <c r="O198" i="14"/>
  <c r="O211" i="14"/>
  <c r="O225" i="14"/>
  <c r="O165" i="14"/>
  <c r="O221" i="14"/>
  <c r="O218" i="14"/>
  <c r="O163" i="14"/>
  <c r="O200" i="14"/>
  <c r="O172" i="14"/>
  <c r="O183" i="14"/>
  <c r="O38" i="14"/>
  <c r="O67" i="14"/>
  <c r="O207" i="14"/>
  <c r="O178" i="14"/>
  <c r="O189" i="14"/>
  <c r="O224" i="14"/>
  <c r="O195" i="14"/>
  <c r="O184" i="14"/>
  <c r="O199" i="14"/>
  <c r="O216" i="14"/>
  <c r="O175" i="14"/>
  <c r="O33" i="14"/>
  <c r="O217" i="14"/>
  <c r="O190" i="14"/>
  <c r="C16" i="14"/>
  <c r="D18" i="14" s="1"/>
  <c r="J169" i="14"/>
  <c r="F16" i="14" l="1"/>
  <c r="F18" i="14" s="1"/>
  <c r="C18" i="14"/>
  <c r="F17" i="14" l="1"/>
</calcChain>
</file>

<file path=xl/sharedStrings.xml><?xml version="1.0" encoding="utf-8"?>
<sst xmlns="http://schemas.openxmlformats.org/spreadsheetml/2006/main" count="4211" uniqueCount="802">
  <si>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</si>
  <si>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</si>
  <si>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</si>
  <si>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</si>
  <si>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</si>
  <si>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</si>
  <si>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</si>
  <si>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</si>
  <si>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</si>
  <si>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</si>
  <si>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</si>
  <si>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</si>
  <si>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</si>
  <si>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</si>
  <si>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</si>
  <si>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</si>
  <si>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</si>
  <si>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</si>
  <si>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</si>
  <si>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</si>
  <si>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</si>
  <si>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</si>
  <si>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</si>
  <si>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</si>
  <si>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</si>
  <si>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</si>
  <si>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</si>
  <si>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</si>
  <si>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</si>
  <si>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</si>
  <si>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GS Cep</t>
  </si>
  <si>
    <t>v</t>
  </si>
  <si>
    <t>BRNO 20</t>
  </si>
  <si>
    <t>K</t>
  </si>
  <si>
    <t>Diethelm R</t>
  </si>
  <si>
    <t>BBSAG Bull.23</t>
  </si>
  <si>
    <t>B</t>
  </si>
  <si>
    <t>MVS 7,7,149</t>
  </si>
  <si>
    <t>BRNO 21</t>
  </si>
  <si>
    <t>BRNO 26</t>
  </si>
  <si>
    <t>BRNO 27</t>
  </si>
  <si>
    <t>Paschke A</t>
  </si>
  <si>
    <t>BBSAG Bull.74</t>
  </si>
  <si>
    <t>BRNO 28</t>
  </si>
  <si>
    <t>Peter H</t>
  </si>
  <si>
    <t>BBSAG Bull.89</t>
  </si>
  <si>
    <t>pg</t>
  </si>
  <si>
    <t>BAV-M 52</t>
  </si>
  <si>
    <t>phe</t>
  </si>
  <si>
    <t>IBVS 3423</t>
  </si>
  <si>
    <t>V</t>
  </si>
  <si>
    <t>U</t>
  </si>
  <si>
    <t>BRNO 30</t>
  </si>
  <si>
    <t>BBSAG Bull.90</t>
  </si>
  <si>
    <t>BBSAG Bull.91</t>
  </si>
  <si>
    <t>BBSAG Bull.92</t>
  </si>
  <si>
    <t>BBSAG Bull.93</t>
  </si>
  <si>
    <t>BBSAG Bull.94</t>
  </si>
  <si>
    <t>IBVS 3596</t>
  </si>
  <si>
    <t>IBVS 4097</t>
  </si>
  <si>
    <t>BBSAG Bull.98</t>
  </si>
  <si>
    <t>BBSAG Bull.99</t>
  </si>
  <si>
    <t>BBSAG Bull.102</t>
  </si>
  <si>
    <t>BAV-M 62</t>
  </si>
  <si>
    <t>BBSAG Bull.103</t>
  </si>
  <si>
    <t>BBSAG Bull.107</t>
  </si>
  <si>
    <t>BBSAG Bull.110</t>
  </si>
  <si>
    <t>BBSAG Bull.115</t>
  </si>
  <si>
    <t>BBSAG</t>
  </si>
  <si>
    <t>BRNO</t>
  </si>
  <si>
    <t>IBVS</t>
  </si>
  <si>
    <t>IBVS 5464</t>
  </si>
  <si>
    <t>I</t>
  </si>
  <si>
    <t>II</t>
  </si>
  <si>
    <t>IBVS 3615</t>
  </si>
  <si>
    <t>IBVS pg</t>
  </si>
  <si>
    <t>IBVS 3596 (pg)</t>
  </si>
  <si>
    <t>(O-C)^2</t>
  </si>
  <si>
    <t>IBVS 3596 PE</t>
  </si>
  <si>
    <t>IBVS 3615 PE</t>
  </si>
  <si>
    <t>IBVS 4097 PE</t>
  </si>
  <si>
    <t>IBVS 5464 CCD</t>
  </si>
  <si>
    <t>N</t>
  </si>
  <si>
    <t>C</t>
  </si>
  <si>
    <t>D</t>
  </si>
  <si>
    <t>E</t>
  </si>
  <si>
    <t>No minimum appeared, constant  brightness.</t>
  </si>
  <si>
    <t>Constant brightness.</t>
  </si>
  <si>
    <t>A part of rising branch at the beginning of measurement, then constant.</t>
  </si>
  <si>
    <t>Minimum appeared - see the  table I.</t>
  </si>
  <si>
    <t>A part of rising branch (uncertain measurement because of bad weather).</t>
  </si>
  <si>
    <t>Falling branch.</t>
  </si>
  <si>
    <t>Rising branch (a part).</t>
  </si>
  <si>
    <t>Minimum appeared - see the table I.</t>
  </si>
  <si>
    <t>IBVS 3423 null</t>
  </si>
  <si>
    <t>Phase</t>
  </si>
  <si>
    <t>There is a horrible scatter in the IBVS (PEP and CCD) values.</t>
  </si>
  <si>
    <t>This appears to be the best period.</t>
  </si>
  <si>
    <t>Good fit</t>
  </si>
  <si>
    <t>Analysis</t>
  </si>
  <si>
    <t>time</t>
  </si>
  <si>
    <t>row 24-25</t>
  </si>
  <si>
    <t>Interval of</t>
  </si>
  <si>
    <t>N - # cycles</t>
  </si>
  <si>
    <t>Period</t>
  </si>
  <si>
    <t>The best, in the end</t>
  </si>
  <si>
    <t>This period looks nice but contradicts the obsevations from IBVS 3423 (see rows 172-209).</t>
  </si>
  <si>
    <t>Best Fit</t>
  </si>
  <si>
    <t>Candidate periods &gt;&gt;&gt;&gt;&gt;&gt;&gt;&gt;&gt;&gt;&gt;&gt;&gt;&gt;&gt;&gt;&gt;&gt;&gt;&gt;&gt;&gt;&gt;&gt;&gt;&gt;&gt;&gt;&gt;&gt;&gt;&gt;&gt;&gt;&gt;&gt;&gt;&gt;&gt;&gt;&gt;</t>
  </si>
  <si>
    <t>Page</t>
  </si>
  <si>
    <t>IBVS 5592</t>
  </si>
  <si>
    <t>GS Cep / gsc 3992-1624</t>
  </si>
  <si>
    <t>IBVS 5713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</si>
  <si>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</si>
  <si>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</si>
  <si>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</si>
  <si>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</si>
  <si>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</si>
  <si>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</si>
  <si>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OEJV 0074</t>
  </si>
  <si>
    <t>OEJV 0094</t>
  </si>
  <si>
    <t>IBVS 5920</t>
  </si>
  <si>
    <t>Add cycle</t>
  </si>
  <si>
    <t>Old Cycle</t>
  </si>
  <si>
    <t>OEJV 0130</t>
  </si>
  <si>
    <t>IBVS 6010</t>
  </si>
  <si>
    <t>IBVS 6011</t>
  </si>
  <si>
    <t>IBVS 6093</t>
  </si>
  <si>
    <t>IBVS 6152</t>
  </si>
  <si>
    <t>OEJV 0165</t>
  </si>
  <si>
    <t>Minima from the Lichtenknecker Database of the BAV</t>
  </si>
  <si>
    <t>CCD</t>
  </si>
  <si>
    <t>PE</t>
  </si>
  <si>
    <t>http://www.bav-astro.de/LkDB/index.php?lang=en&amp;sprache_dial=en</t>
  </si>
  <si>
    <t>F</t>
  </si>
  <si>
    <t>P</t>
  </si>
  <si>
    <t>vis</t>
  </si>
  <si>
    <t>F </t>
  </si>
  <si>
    <t>2426350.363 </t>
  </si>
  <si>
    <t> 08.01.1931 20:42 </t>
  </si>
  <si>
    <t> -0.012 </t>
  </si>
  <si>
    <t>P </t>
  </si>
  <si>
    <t> W.Strohmeier </t>
  </si>
  <si>
    <t> VB 5.15 </t>
  </si>
  <si>
    <t>2426593.556 </t>
  </si>
  <si>
    <t> 09.09.1931 01:20 </t>
  </si>
  <si>
    <t> 0.000 </t>
  </si>
  <si>
    <t>2426594.347 </t>
  </si>
  <si>
    <t> 09.09.1931 20:19 </t>
  </si>
  <si>
    <t> 0.019 </t>
  </si>
  <si>
    <t>2426600.482 </t>
  </si>
  <si>
    <t> 15.09.1931 23:34 </t>
  </si>
  <si>
    <t> -0.022 </t>
  </si>
  <si>
    <t>2426949.462 </t>
  </si>
  <si>
    <t> 29.08.1932 23:05 </t>
  </si>
  <si>
    <t> 0.013 </t>
  </si>
  <si>
    <t>2426987.294 </t>
  </si>
  <si>
    <t> 06.10.1932 19:03 </t>
  </si>
  <si>
    <t> 0.017 </t>
  </si>
  <si>
    <t>2427684.415 </t>
  </si>
  <si>
    <t> 03.09.1934 21:57 </t>
  </si>
  <si>
    <t> 0.021 </t>
  </si>
  <si>
    <t>2428398.475 </t>
  </si>
  <si>
    <t> 17.08.1936 23:24 </t>
  </si>
  <si>
    <t> -0.021 </t>
  </si>
  <si>
    <t>2428750.523 </t>
  </si>
  <si>
    <t> 05.08.1937 00:33 </t>
  </si>
  <si>
    <t> -0.006 </t>
  </si>
  <si>
    <t>2428757.488 </t>
  </si>
  <si>
    <t> 11.08.1937 23:42 </t>
  </si>
  <si>
    <t> 0.011 </t>
  </si>
  <si>
    <t>2429143.486 </t>
  </si>
  <si>
    <t> 01.09.1938 23:39 </t>
  </si>
  <si>
    <t> 0.008 </t>
  </si>
  <si>
    <t>2429533.324 </t>
  </si>
  <si>
    <t> 26.09.1939 19:46 </t>
  </si>
  <si>
    <t> -0.015 </t>
  </si>
  <si>
    <t>2436819.477 </t>
  </si>
  <si>
    <t> 07.09.1959 23:26 </t>
  </si>
  <si>
    <t> -0.017 </t>
  </si>
  <si>
    <t>2436823.356 </t>
  </si>
  <si>
    <t> 11.09.1959 20:32 </t>
  </si>
  <si>
    <t> 0.002 </t>
  </si>
  <si>
    <t>2436850.375 </t>
  </si>
  <si>
    <t> 08.10.1959 21:00 </t>
  </si>
  <si>
    <t> 0.001 </t>
  </si>
  <si>
    <t>2437561.402 </t>
  </si>
  <si>
    <t> 18.09.1961 21:38 </t>
  </si>
  <si>
    <t> 0.014 </t>
  </si>
  <si>
    <t>2437578.361 </t>
  </si>
  <si>
    <t> 05.10.1961 20:39 </t>
  </si>
  <si>
    <t> -0.011 </t>
  </si>
  <si>
    <t>2437588.406 </t>
  </si>
  <si>
    <t> 15.10.1961 21:44 </t>
  </si>
  <si>
    <t> -0.002 </t>
  </si>
  <si>
    <t>2438242.524 </t>
  </si>
  <si>
    <t> 01.08.1963 00:34 </t>
  </si>
  <si>
    <t> -0.156 </t>
  </si>
  <si>
    <t> Novak &amp; Hajek </t>
  </si>
  <si>
    <t>IBVS 3596 </t>
  </si>
  <si>
    <t>2438371.271 </t>
  </si>
  <si>
    <t> 07.12.1963 18:30 </t>
  </si>
  <si>
    <t> 0.053 </t>
  </si>
  <si>
    <t>2438410.297 </t>
  </si>
  <si>
    <t> 15.01.1964 19:07 </t>
  </si>
  <si>
    <t> -0.293 </t>
  </si>
  <si>
    <t>2438557.507 </t>
  </si>
  <si>
    <t> 11.06.1964 00:10 </t>
  </si>
  <si>
    <t> -0.150 </t>
  </si>
  <si>
    <t>2438559.531 </t>
  </si>
  <si>
    <t> 13.06.1964 00:44 </t>
  </si>
  <si>
    <t> -0.056 </t>
  </si>
  <si>
    <t>2438649.375 </t>
  </si>
  <si>
    <t> 10.09.1964 21:00 </t>
  </si>
  <si>
    <t>2438813.272 </t>
  </si>
  <si>
    <t> 21.02.1965 18:31 </t>
  </si>
  <si>
    <t> -0.303 </t>
  </si>
  <si>
    <t>2439025.441 </t>
  </si>
  <si>
    <t> 21.09.1965 22:35 </t>
  </si>
  <si>
    <t> -0.435 </t>
  </si>
  <si>
    <t>2439053.389 </t>
  </si>
  <si>
    <t> 19.10.1965 21:20 </t>
  </si>
  <si>
    <t> -0.279 </t>
  </si>
  <si>
    <t>2439059.378 </t>
  </si>
  <si>
    <t> 25.10.1965 21:04 </t>
  </si>
  <si>
    <t> -0.466 </t>
  </si>
  <si>
    <t>2439063.395 </t>
  </si>
  <si>
    <t> 29.10.1965 21:28 </t>
  </si>
  <si>
    <t> -0.309 </t>
  </si>
  <si>
    <t>2439071.404 </t>
  </si>
  <si>
    <t> 06.11.1965 21:41 </t>
  </si>
  <si>
    <t> -0.406 </t>
  </si>
  <si>
    <t>V </t>
  </si>
  <si>
    <t> A.Paschke </t>
  </si>
  <si>
    <t> BRNO 5 </t>
  </si>
  <si>
    <t>2439145.368 </t>
  </si>
  <si>
    <t> 19.01.1966 20:49 </t>
  </si>
  <si>
    <t> -0.554 </t>
  </si>
  <si>
    <t>2439331.534 </t>
  </si>
  <si>
    <t> 25.07.1966 00:48 </t>
  </si>
  <si>
    <t> -0.441 </t>
  </si>
  <si>
    <t>2439359.469 </t>
  </si>
  <si>
    <t> 21.08.1966 23:15 </t>
  </si>
  <si>
    <t> -0.298 </t>
  </si>
  <si>
    <t>2439443.363 </t>
  </si>
  <si>
    <t> 13.11.1966 20:42 </t>
  </si>
  <si>
    <t> -0.166 </t>
  </si>
  <si>
    <t>2439671.467 </t>
  </si>
  <si>
    <t> 29.06.1967 23:12 </t>
  </si>
  <si>
    <t> -0.189 </t>
  </si>
  <si>
    <t>2439685.482 </t>
  </si>
  <si>
    <t> 13.07.1967 23:34 </t>
  </si>
  <si>
    <t> -0.070 </t>
  </si>
  <si>
    <t>2439819.380 </t>
  </si>
  <si>
    <t> 24.11.1967 21:07 </t>
  </si>
  <si>
    <t> -0.114 </t>
  </si>
  <si>
    <t>2440145.382 </t>
  </si>
  <si>
    <t> 15.10.1968 21:10 </t>
  </si>
  <si>
    <t> 0.103 </t>
  </si>
  <si>
    <t>2440173.311 </t>
  </si>
  <si>
    <t> 12.11.1968 19:27 </t>
  </si>
  <si>
    <t> -0.146 </t>
  </si>
  <si>
    <t>2440201.260 </t>
  </si>
  <si>
    <t> 10.12.1968 18:14 </t>
  </si>
  <si>
    <t> -0.375 </t>
  </si>
  <si>
    <t>2440476.461 </t>
  </si>
  <si>
    <t> 11.09.1969 23:03 </t>
  </si>
  <si>
    <t> -0.007 </t>
  </si>
  <si>
    <t>2440501.442 </t>
  </si>
  <si>
    <t> 06.10.1969 22:36 </t>
  </si>
  <si>
    <t> -0.116 </t>
  </si>
  <si>
    <t>2440504.426 </t>
  </si>
  <si>
    <t> 09.10.1969 22:13 </t>
  </si>
  <si>
    <t> -0.220 </t>
  </si>
  <si>
    <t>2440749.496 </t>
  </si>
  <si>
    <t> 11.06.1970 23:54 </t>
  </si>
  <si>
    <t> -0.260 </t>
  </si>
  <si>
    <t>2440757.485 </t>
  </si>
  <si>
    <t> 19.06.1970 23:38 </t>
  </si>
  <si>
    <t> -0.377 </t>
  </si>
  <si>
    <t> R.Polloczek </t>
  </si>
  <si>
    <t> BRNO 12 </t>
  </si>
  <si>
    <t>2440757.492 </t>
  </si>
  <si>
    <t> 19.06.1970 23:48 </t>
  </si>
  <si>
    <t> -0.370 </t>
  </si>
  <si>
    <t> J.Silhan </t>
  </si>
  <si>
    <t>2440827.448 </t>
  </si>
  <si>
    <t> 28.08.1970 22:45 </t>
  </si>
  <si>
    <t> -0.281 </t>
  </si>
  <si>
    <t>2440914.297 </t>
  </si>
  <si>
    <t> 23.11.1970 19:07 </t>
  </si>
  <si>
    <t> -0.282 </t>
  </si>
  <si>
    <t>2441512.483 </t>
  </si>
  <si>
    <t> 13.07.1972 23:35 </t>
  </si>
  <si>
    <t> -0.397 </t>
  </si>
  <si>
    <t>2441593.454 </t>
  </si>
  <si>
    <t> 02.10.1972 22:53 </t>
  </si>
  <si>
    <t> -0.486 </t>
  </si>
  <si>
    <t>2441596.385 </t>
  </si>
  <si>
    <t> 05.10.1972 21:14 </t>
  </si>
  <si>
    <t> -0.257 </t>
  </si>
  <si>
    <t>2441604.449 </t>
  </si>
  <si>
    <t> 13.10.1972 22:46 </t>
  </si>
  <si>
    <t> -0.686 </t>
  </si>
  <si>
    <t>2442306.408 </t>
  </si>
  <si>
    <t> 15.09.1974 21:47 </t>
  </si>
  <si>
    <t> -0.476 </t>
  </si>
  <si>
    <t>2442359.363 </t>
  </si>
  <si>
    <t> 07.11.1974 20:42 </t>
  </si>
  <si>
    <t> -0.403 </t>
  </si>
  <si>
    <t>2442454.317 </t>
  </si>
  <si>
    <t> 10.02.1975 19:36 </t>
  </si>
  <si>
    <t> I.Kohoutek </t>
  </si>
  <si>
    <t> BRNO 20 </t>
  </si>
  <si>
    <t>2442454.322 </t>
  </si>
  <si>
    <t> 10.02.1975 19:43 </t>
  </si>
  <si>
    <t> -0.401 </t>
  </si>
  <si>
    <t> L.Tresner </t>
  </si>
  <si>
    <t>2442454.331 </t>
  </si>
  <si>
    <t> 10.02.1975 19:56 </t>
  </si>
  <si>
    <t> -0.392 </t>
  </si>
  <si>
    <t>2442601.506 </t>
  </si>
  <si>
    <t> 08.07.1975 00:08 </t>
  </si>
  <si>
    <t> -0.283 </t>
  </si>
  <si>
    <t>2442623.354 </t>
  </si>
  <si>
    <t> 29.07.1975 20:29 </t>
  </si>
  <si>
    <t> -0.437 </t>
  </si>
  <si>
    <t> R.Diethelm </t>
  </si>
  <si>
    <t> BBS 23 </t>
  </si>
  <si>
    <t>2442633.372 </t>
  </si>
  <si>
    <t> 08.08.1975 20:55 </t>
  </si>
  <si>
    <t> -0.455 </t>
  </si>
  <si>
    <t>2442657.376 </t>
  </si>
  <si>
    <t> 01.09.1975 21:01 </t>
  </si>
  <si>
    <t> -0.383 </t>
  </si>
  <si>
    <t> T.Berthold </t>
  </si>
  <si>
    <t> MVS 7.149 </t>
  </si>
  <si>
    <t>2442713.362 </t>
  </si>
  <si>
    <t> 27.10.1975 20:41 </t>
  </si>
  <si>
    <t> -0.367 </t>
  </si>
  <si>
    <t>2442807.268 </t>
  </si>
  <si>
    <t> 29.01.1976 18:25 </t>
  </si>
  <si>
    <t>2442958.447 </t>
  </si>
  <si>
    <t> 28.06.1976 22:43 </t>
  </si>
  <si>
    <t> -0.393 </t>
  </si>
  <si>
    <t> P.Novak </t>
  </si>
  <si>
    <t> BRNO 21 </t>
  </si>
  <si>
    <t>2442965.404 </t>
  </si>
  <si>
    <t> 05.07.1976 21:41 </t>
  </si>
  <si>
    <t> -0.384 </t>
  </si>
  <si>
    <t>2442988.506 </t>
  </si>
  <si>
    <t> 29.07.1976 00:08 </t>
  </si>
  <si>
    <t> -0.442 </t>
  </si>
  <si>
    <t>2443008.394 </t>
  </si>
  <si>
    <t> 17.08.1976 21:27 </t>
  </si>
  <si>
    <t> -0.240 </t>
  </si>
  <si>
    <t>2443016.490 </t>
  </si>
  <si>
    <t> 25.08.1976 23:45 </t>
  </si>
  <si>
    <t> -0.636 </t>
  </si>
  <si>
    <t>2444116.492 </t>
  </si>
  <si>
    <t> 30.08.1979 23:48 </t>
  </si>
  <si>
    <t> -0.351 </t>
  </si>
  <si>
    <t>2444195.280 </t>
  </si>
  <si>
    <t> 17.11.1979 18:43 </t>
  </si>
  <si>
    <t> -0.307 </t>
  </si>
  <si>
    <t>2444456.446 </t>
  </si>
  <si>
    <t> 04.08.1980 22:42 </t>
  </si>
  <si>
    <t> -0.464 </t>
  </si>
  <si>
    <t>2444817.464 </t>
  </si>
  <si>
    <t> 31.07.1981 23:08 </t>
  </si>
  <si>
    <t> -0.357 </t>
  </si>
  <si>
    <t> V.Wagner </t>
  </si>
  <si>
    <t> BRNO 26 </t>
  </si>
  <si>
    <t>2444817.465 </t>
  </si>
  <si>
    <t> 31.07.1981 23:09 </t>
  </si>
  <si>
    <t> -0.356 </t>
  </si>
  <si>
    <t> P.Kucera </t>
  </si>
  <si>
    <t>2444823.482 </t>
  </si>
  <si>
    <t> 06.08.1981 23:34 </t>
  </si>
  <si>
    <t> -0.129 </t>
  </si>
  <si>
    <t>2444846.430 </t>
  </si>
  <si>
    <t> 29.08.1981 22:19 </t>
  </si>
  <si>
    <t> -0.341 </t>
  </si>
  <si>
    <t>2445138.502 </t>
  </si>
  <si>
    <t> 18.06.1982 00:02 </t>
  </si>
  <si>
    <t> -0.472 </t>
  </si>
  <si>
    <t>2445521.495 </t>
  </si>
  <si>
    <t> 05.07.1983 23:52 </t>
  </si>
  <si>
    <t>2445556.496 </t>
  </si>
  <si>
    <t> 09.08.1983 23:54 </t>
  </si>
  <si>
    <t> -0.517 </t>
  </si>
  <si>
    <t>2445565.465 </t>
  </si>
  <si>
    <t> 18.08.1983 23:09 </t>
  </si>
  <si>
    <t> -0.426 </t>
  </si>
  <si>
    <t> P.Svoboda </t>
  </si>
  <si>
    <t>2445569.359 </t>
  </si>
  <si>
    <t> 22.08.1983 20:36 </t>
  </si>
  <si>
    <t>2445586.355 </t>
  </si>
  <si>
    <t> 08.09.1983 20:31 </t>
  </si>
  <si>
    <t> -0.380 </t>
  </si>
  <si>
    <t>2445671.267 </t>
  </si>
  <si>
    <t> 02.12.1983 18:24 </t>
  </si>
  <si>
    <t> -0.388 </t>
  </si>
  <si>
    <t>2445674.271 </t>
  </si>
  <si>
    <t> 05.12.1983 18:30 </t>
  </si>
  <si>
    <t>2445701.372 </t>
  </si>
  <si>
    <t> 01.01.1984 20:55 </t>
  </si>
  <si>
    <t> -0.391 </t>
  </si>
  <si>
    <t> R.Pleskac </t>
  </si>
  <si>
    <t>2445701.375 </t>
  </si>
  <si>
    <t> 01.01.1984 21:00 </t>
  </si>
  <si>
    <t> M.Zejda </t>
  </si>
  <si>
    <t>2445935.436 </t>
  </si>
  <si>
    <t> 22.08.1984 22:27 </t>
  </si>
  <si>
    <t> -0.244 </t>
  </si>
  <si>
    <t>2445946.374 </t>
  </si>
  <si>
    <t> 02.09.1984 20:58 </t>
  </si>
  <si>
    <t>2446002.430 </t>
  </si>
  <si>
    <t> 28.10.1984 22:19 </t>
  </si>
  <si>
    <t> -0.028 </t>
  </si>
  <si>
    <t> BRNO 27 </t>
  </si>
  <si>
    <t>2446033.319 </t>
  </si>
  <si>
    <t> 28.11.1984 19:39 </t>
  </si>
  <si>
    <t> -0.019 </t>
  </si>
  <si>
    <t> BBS 74 </t>
  </si>
  <si>
    <t>2446280.374 </t>
  </si>
  <si>
    <t> 02.08.1985 20:58 </t>
  </si>
  <si>
    <t> -0.005 </t>
  </si>
  <si>
    <t>2446290.388 </t>
  </si>
  <si>
    <t> 12.08.1985 21:18 </t>
  </si>
  <si>
    <t> -0.027 </t>
  </si>
  <si>
    <t> Kucera </t>
  </si>
  <si>
    <t>2446290.418 </t>
  </si>
  <si>
    <t> 12.08.1985 22:01 </t>
  </si>
  <si>
    <t> 0.003 </t>
  </si>
  <si>
    <t>2446293.483 </t>
  </si>
  <si>
    <t> 15.08.1985 23:35 </t>
  </si>
  <si>
    <t> -0.020 </t>
  </si>
  <si>
    <t>2446300.440 </t>
  </si>
  <si>
    <t> 22.08.1985 22:33 </t>
  </si>
  <si>
    <t>2446358.363 </t>
  </si>
  <si>
    <t> 19.10.1985 20:42 </t>
  </si>
  <si>
    <t> 0.012 </t>
  </si>
  <si>
    <t> M.Danes </t>
  </si>
  <si>
    <t>2446358.364 </t>
  </si>
  <si>
    <t> 19.10.1985 20:44 </t>
  </si>
  <si>
    <t> A.Kokes </t>
  </si>
  <si>
    <t>2446373.289 </t>
  </si>
  <si>
    <t> 03.11.1985 18:56 </t>
  </si>
  <si>
    <t>2446608.481 </t>
  </si>
  <si>
    <t> 26.06.1986 23:32 </t>
  </si>
  <si>
    <t> T.Cervinka </t>
  </si>
  <si>
    <t> BRNO 28 </t>
  </si>
  <si>
    <t>2446648.464 </t>
  </si>
  <si>
    <t> 05.08.1986 23:08 </t>
  </si>
  <si>
    <t> -0.160 </t>
  </si>
  <si>
    <t>2446649.387 </t>
  </si>
  <si>
    <t> 06.08.1986 21:17 </t>
  </si>
  <si>
    <t> -0.009 </t>
  </si>
  <si>
    <t>2446704.350 </t>
  </si>
  <si>
    <t> 30.09.1986 20:24 </t>
  </si>
  <si>
    <t> 0.142 </t>
  </si>
  <si>
    <t>2446707.346 </t>
  </si>
  <si>
    <t> 03.10.1986 20:18 </t>
  </si>
  <si>
    <t> 0.050 </t>
  </si>
  <si>
    <t>2447094.342 </t>
  </si>
  <si>
    <t> 25.10.1987 20:12 </t>
  </si>
  <si>
    <t> 0.273 </t>
  </si>
  <si>
    <t>2447139.224 </t>
  </si>
  <si>
    <t> 09.12.1987 17:22 </t>
  </si>
  <si>
    <t>2447363.453 </t>
  </si>
  <si>
    <t> 20.07.1988 22:52 </t>
  </si>
  <si>
    <t> -0.044 </t>
  </si>
  <si>
    <t> H.Peter </t>
  </si>
  <si>
    <t> BBS 89 </t>
  </si>
  <si>
    <t>2447390.370 </t>
  </si>
  <si>
    <t> 16.08.1988 20:52 </t>
  </si>
  <si>
    <t> -0.148 </t>
  </si>
  <si>
    <t>2447400.427 </t>
  </si>
  <si>
    <t> 26.08.1988 22:14 </t>
  </si>
  <si>
    <t> -0.127 </t>
  </si>
  <si>
    <t>2447411.485 </t>
  </si>
  <si>
    <t> 06.09.1988 23:38 </t>
  </si>
  <si>
    <t> -0.263 </t>
  </si>
  <si>
    <t> P.Frank </t>
  </si>
  <si>
    <t>BAVM 52 </t>
  </si>
  <si>
    <t>2447414.4346 </t>
  </si>
  <si>
    <t> 09.09.1988 22:25 </t>
  </si>
  <si>
    <t> -0.4010 </t>
  </si>
  <si>
    <t>E </t>
  </si>
  <si>
    <t>?</t>
  </si>
  <si>
    <t> D.Hanzl </t>
  </si>
  <si>
    <t>IBVS 3423 </t>
  </si>
  <si>
    <t>2447414.446 </t>
  </si>
  <si>
    <t> 09.09.1988 22:42 </t>
  </si>
  <si>
    <t> -0.390 </t>
  </si>
  <si>
    <t> BRNO 30 </t>
  </si>
  <si>
    <t>2447415.549 </t>
  </si>
  <si>
    <t> 11.09.1988 01:10 </t>
  </si>
  <si>
    <t> -0.445 </t>
  </si>
  <si>
    <t>2447431.350 </t>
  </si>
  <si>
    <t> 26.09.1988 20:24 </t>
  </si>
  <si>
    <t> -0.470 </t>
  </si>
  <si>
    <t>2447468.403 </t>
  </si>
  <si>
    <t> 02.11.1988 21:40 </t>
  </si>
  <si>
    <t> -0.473 </t>
  </si>
  <si>
    <t> BBS 90 </t>
  </si>
  <si>
    <t>2447472.310 </t>
  </si>
  <si>
    <t> 06.11.1988 19:26 </t>
  </si>
  <si>
    <t>2447536.342 </t>
  </si>
  <si>
    <t> 09.01.1989 20:12 </t>
  </si>
  <si>
    <t> BBS 91 </t>
  </si>
  <si>
    <t>2447748.513 </t>
  </si>
  <si>
    <t> 10.08.1989 00:18 </t>
  </si>
  <si>
    <t> -0.599 </t>
  </si>
  <si>
    <t> BBS 92 </t>
  </si>
  <si>
    <t>2447757.334 </t>
  </si>
  <si>
    <t> 18.08.1989 20:00 </t>
  </si>
  <si>
    <t> -0.656 </t>
  </si>
  <si>
    <t>2447768.370 </t>
  </si>
  <si>
    <t> 29.08.1989 20:52 </t>
  </si>
  <si>
    <t> -0.428 </t>
  </si>
  <si>
    <t>2447776.4542 </t>
  </si>
  <si>
    <t> 06.09.1989 22:54 </t>
  </si>
  <si>
    <t> -0.8363 </t>
  </si>
  <si>
    <t>2447782.346 </t>
  </si>
  <si>
    <t> 12.09.1989 20:18 </t>
  </si>
  <si>
    <t> -0.735 </t>
  </si>
  <si>
    <t>2447804.428 </t>
  </si>
  <si>
    <t> 04.10.1989 22:16 </t>
  </si>
  <si>
    <t> -0.655 </t>
  </si>
  <si>
    <t> BBS 93 </t>
  </si>
  <si>
    <t>2447812.397 </t>
  </si>
  <si>
    <t> 12.10.1989 21:31 </t>
  </si>
  <si>
    <t> -0.792 </t>
  </si>
  <si>
    <t>2447817.371 </t>
  </si>
  <si>
    <t> 17.10.1989 20:54 </t>
  </si>
  <si>
    <t> -0.836 </t>
  </si>
  <si>
    <t>2447824.293 </t>
  </si>
  <si>
    <t> 24.10.1989 19:01 </t>
  </si>
  <si>
    <t> -0.862 </t>
  </si>
  <si>
    <t>2447840.330 </t>
  </si>
  <si>
    <t> 09.11.1989 19:55 </t>
  </si>
  <si>
    <t> -1.037 </t>
  </si>
  <si>
    <t>2447858.316 </t>
  </si>
  <si>
    <t> 27.11.1989 19:35 </t>
  </si>
  <si>
    <t> -0.807 </t>
  </si>
  <si>
    <t>2447862.294 </t>
  </si>
  <si>
    <t> 01.12.1989 19:03 </t>
  </si>
  <si>
    <t> -0.689 </t>
  </si>
  <si>
    <t>2447897.367 </t>
  </si>
  <si>
    <t> 05.01.1990 20:48 </t>
  </si>
  <si>
    <t> -0.742 </t>
  </si>
  <si>
    <t> BBS 94 </t>
  </si>
  <si>
    <t>2447905.269 </t>
  </si>
  <si>
    <t> 13.01.1990 18:27 </t>
  </si>
  <si>
    <t> -0.946 </t>
  </si>
  <si>
    <t>2447913.333 </t>
  </si>
  <si>
    <t> 21.01.1990 19:59 </t>
  </si>
  <si>
    <t> -0.602 </t>
  </si>
  <si>
    <t>2448060.4842 </t>
  </si>
  <si>
    <t> 17.06.1990 23:37 </t>
  </si>
  <si>
    <t> -0.5170 </t>
  </si>
  <si>
    <t>2448085.4936 </t>
  </si>
  <si>
    <t> 12.07.1990 23:50 </t>
  </si>
  <si>
    <t> -0.5977 </t>
  </si>
  <si>
    <t>2448088.4362 </t>
  </si>
  <si>
    <t> 15.07.1990 22:28 </t>
  </si>
  <si>
    <t> -0.7431 </t>
  </si>
  <si>
    <t>2448102.4202 </t>
  </si>
  <si>
    <t> 29.07.1990 22:05 </t>
  </si>
  <si>
    <t> -0.6552 </t>
  </si>
  <si>
    <t>2448205.4297 </t>
  </si>
  <si>
    <t> 09.11.1990 22:18 </t>
  </si>
  <si>
    <t> -0.7079 </t>
  </si>
  <si>
    <t>IBVS 3615 </t>
  </si>
  <si>
    <t>2448461.4968 </t>
  </si>
  <si>
    <t> 23.07.1991 23:55 </t>
  </si>
  <si>
    <t> -0.5595 </t>
  </si>
  <si>
    <t>G</t>
  </si>
  <si>
    <t>IBVS 4097 </t>
  </si>
  <si>
    <t>2448461.4969 </t>
  </si>
  <si>
    <t> -0.5594 </t>
  </si>
  <si>
    <t>2448467.384 </t>
  </si>
  <si>
    <t> 29.07.1991 21:12 </t>
  </si>
  <si>
    <t> -0.462 </t>
  </si>
  <si>
    <t> BBS 98 </t>
  </si>
  <si>
    <t>2448500.4949 </t>
  </si>
  <si>
    <t> 31.08.1991 23:52 </t>
  </si>
  <si>
    <t> -0.5475 </t>
  </si>
  <si>
    <t>2448500.4957 </t>
  </si>
  <si>
    <t> 31.08.1991 23:53 </t>
  </si>
  <si>
    <t> -0.5467 </t>
  </si>
  <si>
    <t>2448503.4394 </t>
  </si>
  <si>
    <t> 03.09.1991 22:32 </t>
  </si>
  <si>
    <t> -0.6910 </t>
  </si>
  <si>
    <t>2448503.4397 </t>
  </si>
  <si>
    <t> 03.09.1991 22:33 </t>
  </si>
  <si>
    <t> -0.6907 </t>
  </si>
  <si>
    <t>2448503.448 </t>
  </si>
  <si>
    <t> 03.09.1991 22:45 </t>
  </si>
  <si>
    <t> -0.682 </t>
  </si>
  <si>
    <t> BBS 99 </t>
  </si>
  <si>
    <t>2448506.383 </t>
  </si>
  <si>
    <t> 06.09.1991 21:11 </t>
  </si>
  <si>
    <t> -0.835 </t>
  </si>
  <si>
    <t>2448534.345 </t>
  </si>
  <si>
    <t> 04.10.1991 20:16 </t>
  </si>
  <si>
    <t> -1.051 </t>
  </si>
  <si>
    <t>2448567.4472 </t>
  </si>
  <si>
    <t> 06.11.1991 22:43 </t>
  </si>
  <si>
    <t> -0.7594 </t>
  </si>
  <si>
    <t>2448567.4484 </t>
  </si>
  <si>
    <t> 06.11.1991 22:45 </t>
  </si>
  <si>
    <t> -0.7582 </t>
  </si>
  <si>
    <t>2448840.434 </t>
  </si>
  <si>
    <t> 05.08.1992 22:24 </t>
  </si>
  <si>
    <t> -0.675 </t>
  </si>
  <si>
    <t> BBS 102 </t>
  </si>
  <si>
    <t>2448843.395 </t>
  </si>
  <si>
    <t> 08.08.1992 21:28 </t>
  </si>
  <si>
    <t> -0.802 </t>
  </si>
  <si>
    <t>2448868.404 </t>
  </si>
  <si>
    <t> 02.09.1992 21:41 </t>
  </si>
  <si>
    <t> -0.883 </t>
  </si>
  <si>
    <t>2448871.352 </t>
  </si>
  <si>
    <t> 05.09.1992 20:26 </t>
  </si>
  <si>
    <t> -1.023 </t>
  </si>
  <si>
    <t>2448887.5309 </t>
  </si>
  <si>
    <t> 22.09.1992 00:44 </t>
  </si>
  <si>
    <t> -1.0565 </t>
  </si>
  <si>
    <t> F.Agerer </t>
  </si>
  <si>
    <t>BAVM 62 </t>
  </si>
  <si>
    <t>2448887.5316 </t>
  </si>
  <si>
    <t> 22.09.1992 00:45 </t>
  </si>
  <si>
    <t> -1.0558 </t>
  </si>
  <si>
    <t>B;V</t>
  </si>
  <si>
    <t>2449002.309 </t>
  </si>
  <si>
    <t> 14.01.1993 19:24 </t>
  </si>
  <si>
    <t> -0.921 </t>
  </si>
  <si>
    <t> BBS 103 </t>
  </si>
  <si>
    <t>2449005.268 </t>
  </si>
  <si>
    <t> 17.01.1993 18:25 </t>
  </si>
  <si>
    <t> -1.050 </t>
  </si>
  <si>
    <t>2449567.427 </t>
  </si>
  <si>
    <t> 02.08.1994 22:14 </t>
  </si>
  <si>
    <t> -0.908 </t>
  </si>
  <si>
    <t> BBS 107 </t>
  </si>
  <si>
    <t>2449929.4357 </t>
  </si>
  <si>
    <t> 30.07.1995 22:27 </t>
  </si>
  <si>
    <t> -0.9684 </t>
  </si>
  <si>
    <t> R.Matus </t>
  </si>
  <si>
    <t> BRNO 32 </t>
  </si>
  <si>
    <t>2449929.4385 </t>
  </si>
  <si>
    <t> 30.07.1995 22:31 </t>
  </si>
  <si>
    <t> -0.9656 </t>
  </si>
  <si>
    <t> P.Sobotka </t>
  </si>
  <si>
    <t>2449929.4433 </t>
  </si>
  <si>
    <t> 30.07.1995 22:38 </t>
  </si>
  <si>
    <t> -0.9608 </t>
  </si>
  <si>
    <t> P.Hajek </t>
  </si>
  <si>
    <t>2449929.4496 </t>
  </si>
  <si>
    <t> 30.07.1995 22:47 </t>
  </si>
  <si>
    <t> -0.9545 </t>
  </si>
  <si>
    <t> L.Brat </t>
  </si>
  <si>
    <t>2449929.450 </t>
  </si>
  <si>
    <t> 30.07.1995 22:48 </t>
  </si>
  <si>
    <t> -0.954 </t>
  </si>
  <si>
    <t> BBS 110 </t>
  </si>
  <si>
    <t>2449929.4556 </t>
  </si>
  <si>
    <t> 30.07.1995 22:56 </t>
  </si>
  <si>
    <t> -0.9485 </t>
  </si>
  <si>
    <t> S.Stano </t>
  </si>
  <si>
    <t>2449929.4576 </t>
  </si>
  <si>
    <t> 30.07.1995 22:58 </t>
  </si>
  <si>
    <t> -0.9465 </t>
  </si>
  <si>
    <t> M.Rusnak </t>
  </si>
  <si>
    <t>2450013.324 </t>
  </si>
  <si>
    <t> 22.10.1995 19:46 </t>
  </si>
  <si>
    <t> -0.842 </t>
  </si>
  <si>
    <t>2450681.454 </t>
  </si>
  <si>
    <t> 20.08.1997 22:53 </t>
  </si>
  <si>
    <t> -0.880 </t>
  </si>
  <si>
    <t> BBS 115 </t>
  </si>
  <si>
    <t>2452093.4658 </t>
  </si>
  <si>
    <t> 02.07.2001 23:10 </t>
  </si>
  <si>
    <t> -0.8599 </t>
  </si>
  <si>
    <t> BBS 126 </t>
  </si>
  <si>
    <t>2452890.3524 </t>
  </si>
  <si>
    <t> 07.09.2003 20:27 </t>
  </si>
  <si>
    <t> -0.6794 </t>
  </si>
  <si>
    <t> T.Krajci </t>
  </si>
  <si>
    <t>IBVS 5592 </t>
  </si>
  <si>
    <t>2453258.2582 </t>
  </si>
  <si>
    <t> 09.09.2004 18:11 </t>
  </si>
  <si>
    <t> -1.0185 </t>
  </si>
  <si>
    <t> Nakajima </t>
  </si>
  <si>
    <t>VSB 43 </t>
  </si>
  <si>
    <t>2453670.3134 </t>
  </si>
  <si>
    <t> 26.10.2005 19:31 </t>
  </si>
  <si>
    <t> -0.8264 </t>
  </si>
  <si>
    <t> R. Diethelm </t>
  </si>
  <si>
    <t>IBVS 5713 </t>
  </si>
  <si>
    <t>2454366.3923 </t>
  </si>
  <si>
    <t> 22.09.2007 21:24 </t>
  </si>
  <si>
    <t> -0.7073 </t>
  </si>
  <si>
    <t>C </t>
  </si>
  <si>
    <t>-I</t>
  </si>
  <si>
    <t>BAVM 193 </t>
  </si>
  <si>
    <t>2454374.4857 </t>
  </si>
  <si>
    <t> 30.09.2007 23:39 </t>
  </si>
  <si>
    <t>36301.5</t>
  </si>
  <si>
    <t> -0.7199 </t>
  </si>
  <si>
    <t>R</t>
  </si>
  <si>
    <t> L.Brát </t>
  </si>
  <si>
    <t>OEJV 0094 </t>
  </si>
  <si>
    <t>2455051.4333 </t>
  </si>
  <si>
    <t> 07.08.2009 22:23 </t>
  </si>
  <si>
    <t>37178.5</t>
  </si>
  <si>
    <t> -0.8181 </t>
  </si>
  <si>
    <t>BAVM 212 </t>
  </si>
  <si>
    <t>2455098.5267 </t>
  </si>
  <si>
    <t> 24.09.2009 00:38 </t>
  </si>
  <si>
    <t>37239.5</t>
  </si>
  <si>
    <t> -0.8168 </t>
  </si>
  <si>
    <t>2455139.7283 </t>
  </si>
  <si>
    <t> 04.11.2009 05:28 </t>
  </si>
  <si>
    <t>37293</t>
  </si>
  <si>
    <t> -0.9173 </t>
  </si>
  <si>
    <t>IBVS 5920 </t>
  </si>
  <si>
    <t>2455775.4693 </t>
  </si>
  <si>
    <t> 01.08.2011 23:15 </t>
  </si>
  <si>
    <t>38116.5</t>
  </si>
  <si>
    <t> -0.9199 </t>
  </si>
  <si>
    <t>BAVM 220 </t>
  </si>
  <si>
    <t>2455866.7147 </t>
  </si>
  <si>
    <t> 01.11.2011 05:09 </t>
  </si>
  <si>
    <t>38234.5</t>
  </si>
  <si>
    <t> -0.7708 </t>
  </si>
  <si>
    <t>IBVS 6011 </t>
  </si>
  <si>
    <t>2456291.27818 </t>
  </si>
  <si>
    <t> 29.12.2012 18:40 </t>
  </si>
  <si>
    <t>38784.5</t>
  </si>
  <si>
    <t> -0.80839 </t>
  </si>
  <si>
    <t> M.Magris </t>
  </si>
  <si>
    <t>OEJV 0160 </t>
  </si>
  <si>
    <t>2456502.45639 </t>
  </si>
  <si>
    <t> 28.07.2013 22:57 </t>
  </si>
  <si>
    <t>39058</t>
  </si>
  <si>
    <t> -0.77273 </t>
  </si>
  <si>
    <t> R.Auer </t>
  </si>
  <si>
    <t>2456502.45645 </t>
  </si>
  <si>
    <t> -0.77267 </t>
  </si>
  <si>
    <t>2456502.45717 </t>
  </si>
  <si>
    <t> 28.07.2013 22:58 </t>
  </si>
  <si>
    <t> -0.77195 </t>
  </si>
  <si>
    <t>2456502.45768 </t>
  </si>
  <si>
    <t> 28.07.2013 22:59 </t>
  </si>
  <si>
    <t> -0.77144 </t>
  </si>
  <si>
    <t>2456516.43592 </t>
  </si>
  <si>
    <t> 11.08.2013 22:27 </t>
  </si>
  <si>
    <t>39076</t>
  </si>
  <si>
    <t> -0.68923 </t>
  </si>
  <si>
    <t>2456516.43651 </t>
  </si>
  <si>
    <t> 11.08.2013 22:28 </t>
  </si>
  <si>
    <t> -0.68864 </t>
  </si>
  <si>
    <t>2456516.43793 </t>
  </si>
  <si>
    <t> 11.08.2013 22:30 </t>
  </si>
  <si>
    <t> -0.68722 </t>
  </si>
  <si>
    <t>2456519.37972 </t>
  </si>
  <si>
    <t> 14.08.2013 21:06 </t>
  </si>
  <si>
    <t>39080</t>
  </si>
  <si>
    <t> -0.83344 </t>
  </si>
  <si>
    <t>2456519.37993 </t>
  </si>
  <si>
    <t> 14.08.2013 21:07 </t>
  </si>
  <si>
    <t> -0.83323 </t>
  </si>
  <si>
    <t>2456519.38026 </t>
  </si>
  <si>
    <t> -0.83290 </t>
  </si>
  <si>
    <t>2456559.8495 </t>
  </si>
  <si>
    <t> 24.09.2013 08:23 </t>
  </si>
  <si>
    <t>39132.5</t>
  </si>
  <si>
    <t> -0.8938 </t>
  </si>
  <si>
    <t>IBVS 6093 </t>
  </si>
  <si>
    <t>2456934.3765 </t>
  </si>
  <si>
    <t> 03.10.2014 21:02 </t>
  </si>
  <si>
    <t>39617.5</t>
  </si>
  <si>
    <t> -0.7877 </t>
  </si>
  <si>
    <t>BAVM 239 </t>
  </si>
  <si>
    <t>BAD?</t>
  </si>
  <si>
    <t>from ToMcat (also VSX)</t>
  </si>
  <si>
    <t>OEJV 0179</t>
  </si>
  <si>
    <t>RHN 2020</t>
  </si>
  <si>
    <t>RHN 2020 (B)</t>
  </si>
  <si>
    <t>RHN 2020 (V)</t>
  </si>
  <si>
    <t>RHN 2020 (I)</t>
  </si>
  <si>
    <t xml:space="preserve">Mag </t>
  </si>
  <si>
    <t>Next ToM-P</t>
  </si>
  <si>
    <t>Next ToM-S</t>
  </si>
  <si>
    <t>10.40 (0.40)</t>
  </si>
  <si>
    <t>VSX</t>
  </si>
  <si>
    <t>EA</t>
  </si>
  <si>
    <t>BAV 91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</si>
</sst>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5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b/>
      <sz val="10"/>
      <name val="Arial Unicode MS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trike/>
      <sz val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 Unicode MS"/>
    </font>
    <font>
      <sz val="10"/>
      <color indexed="8"/>
      <name val="Arial Unicode MS"/>
    </font>
    <font>
      <sz val="10"/>
      <name val="Arial"/>
      <family val="2"/>
    </font>
    <font>
      <sz val="10"/>
      <color indexed="12"/>
      <name val="Arial Unicode MS"/>
    </font>
    <font>
      <b/>
      <sz val="10"/>
      <color indexed="12"/>
      <name val="Arial Unicode MS"/>
    </font>
    <font>
      <b/>
      <sz val="10"/>
      <color indexed="56"/>
      <name val="Arial Unicode MS"/>
    </font>
    <font>
      <b/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3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46" fillId="0" borderId="0" applyFont="0" applyFill="0" applyBorder="0" applyAlignment="0" applyProtection="0"/>
    <xf numFmtId="0" fontId="3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39" fillId="7" borderId="1" applyNumberFormat="0" applyAlignment="0" applyProtection="0"/>
    <xf numFmtId="0" fontId="40" fillId="0" borderId="4" applyNumberFormat="0" applyFill="0" applyAlignment="0" applyProtection="0"/>
    <xf numFmtId="0" fontId="41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42" fillId="20" borderId="6" applyNumberFormat="0" applyAlignment="0" applyProtection="0"/>
    <xf numFmtId="0" fontId="43" fillId="0" borderId="0" applyNumberFormat="0" applyFill="0" applyBorder="0" applyAlignment="0" applyProtection="0"/>
    <xf numFmtId="0" fontId="46" fillId="0" borderId="7" applyNumberFormat="0" applyFont="0" applyFill="0" applyAlignment="0" applyProtection="0"/>
    <xf numFmtId="0" fontId="44" fillId="0" borderId="0" applyNumberFormat="0" applyFill="0" applyBorder="0" applyAlignment="0" applyProtection="0"/>
  </cellStyleXfs>
  <cellXfs count="9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7" fillId="0" borderId="0" xfId="0" quotePrefix="1" applyFont="1" applyAlignment="1">
      <alignment horizontal="center"/>
    </xf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13" fillId="0" borderId="8" xfId="0" applyFont="1" applyBorder="1" applyAlignment="1"/>
    <xf numFmtId="0" fontId="13" fillId="0" borderId="9" xfId="0" applyFont="1" applyBorder="1" applyAlignment="1"/>
    <xf numFmtId="0" fontId="7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 applyAlignment="1"/>
    <xf numFmtId="0" fontId="17" fillId="0" borderId="0" xfId="0" applyFont="1" applyAlignment="1"/>
    <xf numFmtId="0" fontId="18" fillId="0" borderId="0" xfId="0" applyFont="1" applyAlignment="1"/>
    <xf numFmtId="0" fontId="19" fillId="0" borderId="0" xfId="0" applyFont="1" applyAlignment="1"/>
    <xf numFmtId="0" fontId="20" fillId="0" borderId="0" xfId="0" applyFont="1" applyAlignment="1"/>
    <xf numFmtId="0" fontId="21" fillId="0" borderId="0" xfId="0" applyFont="1" applyAlignment="1"/>
    <xf numFmtId="0" fontId="0" fillId="0" borderId="0" xfId="0" applyAlignment="1">
      <alignment horizontal="left"/>
    </xf>
    <xf numFmtId="0" fontId="17" fillId="0" borderId="0" xfId="0" applyFont="1" applyAlignment="1">
      <alignment horizontal="center"/>
    </xf>
    <xf numFmtId="0" fontId="5" fillId="0" borderId="5" xfId="0" applyFont="1" applyBorder="1" applyAlignment="1">
      <alignment horizontal="left"/>
    </xf>
    <xf numFmtId="0" fontId="17" fillId="0" borderId="0" xfId="0" applyFont="1" applyAlignment="1">
      <alignment horizontal="left"/>
    </xf>
    <xf numFmtId="14" fontId="17" fillId="0" borderId="0" xfId="0" applyNumberFormat="1" applyFont="1" applyAlignment="1"/>
    <xf numFmtId="0" fontId="24" fillId="0" borderId="0" xfId="0" applyFont="1">
      <alignment vertical="top"/>
    </xf>
    <xf numFmtId="0" fontId="0" fillId="0" borderId="0" xfId="0">
      <alignment vertical="top"/>
    </xf>
    <xf numFmtId="0" fontId="25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23" fillId="0" borderId="0" xfId="0" applyFont="1">
      <alignment vertical="top"/>
    </xf>
    <xf numFmtId="0" fontId="7" fillId="0" borderId="0" xfId="0" applyFont="1">
      <alignment vertical="top"/>
    </xf>
    <xf numFmtId="0" fontId="2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26" fillId="0" borderId="0" xfId="0" applyFont="1">
      <alignment vertical="top"/>
    </xf>
    <xf numFmtId="0" fontId="25" fillId="0" borderId="0" xfId="0" applyFont="1" applyAlignment="1">
      <alignment horizontal="left"/>
    </xf>
    <xf numFmtId="0" fontId="22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>
      <alignment vertical="top"/>
    </xf>
    <xf numFmtId="0" fontId="2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4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4" fillId="24" borderId="17" xfId="38" applyFill="1" applyBorder="1" applyAlignment="1" applyProtection="1">
      <alignment horizontal="right" vertical="top" wrapText="1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30" fillId="0" borderId="10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45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45" fillId="0" borderId="0" xfId="43" applyFont="1" applyAlignment="1">
      <alignment horizontal="left" wrapText="1"/>
    </xf>
    <xf numFmtId="0" fontId="45" fillId="0" borderId="0" xfId="0" applyFont="1" applyAlignment="1"/>
    <xf numFmtId="0" fontId="6" fillId="0" borderId="0" xfId="0" applyFont="1" applyAlignment="1"/>
    <xf numFmtId="0" fontId="45" fillId="0" borderId="0" xfId="43" applyFont="1" applyAlignment="1">
      <alignment horizontal="center" wrapText="1"/>
    </xf>
    <xf numFmtId="0" fontId="47" fillId="0" borderId="20" xfId="0" applyFont="1" applyBorder="1" applyAlignment="1">
      <alignment horizontal="right" vertical="center"/>
    </xf>
    <xf numFmtId="0" fontId="47" fillId="0" borderId="23" xfId="0" applyFont="1" applyBorder="1" applyAlignment="1">
      <alignment horizontal="right" vertical="center"/>
    </xf>
    <xf numFmtId="0" fontId="6" fillId="25" borderId="18" xfId="0" applyFont="1" applyFill="1" applyBorder="1" applyAlignment="1">
      <alignment horizontal="right" vertical="center"/>
    </xf>
    <xf numFmtId="0" fontId="48" fillId="0" borderId="21" xfId="0" applyFont="1" applyBorder="1" applyAlignment="1">
      <alignment horizontal="right" vertical="center"/>
    </xf>
    <xf numFmtId="0" fontId="49" fillId="0" borderId="21" xfId="0" applyFont="1" applyBorder="1" applyAlignment="1">
      <alignment horizontal="right" vertical="center"/>
    </xf>
    <xf numFmtId="22" fontId="49" fillId="0" borderId="21" xfId="0" applyNumberFormat="1" applyFont="1" applyBorder="1" applyAlignment="1">
      <alignment horizontal="right" vertical="center"/>
    </xf>
    <xf numFmtId="22" fontId="49" fillId="0" borderId="22" xfId="0" applyNumberFormat="1" applyFont="1" applyBorder="1" applyAlignment="1">
      <alignment horizontal="right" vertical="center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center" vertical="center"/>
    </xf>
    <xf numFmtId="0" fontId="6" fillId="25" borderId="19" xfId="0" applyFont="1" applyFill="1" applyBorder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 Cep - O-C Diagr.  P = 0.772002</a:t>
            </a:r>
          </a:p>
        </c:rich>
      </c:tx>
      <c:layout>
        <c:manualLayout>
          <c:xMode val="edge"/>
          <c:yMode val="edge"/>
          <c:x val="0.27835105663338477"/>
          <c:y val="3.7671232876712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45727531893545"/>
          <c:y val="0.16095917326488465"/>
          <c:w val="0.80584327655725907"/>
          <c:h val="0.623288713493808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1'!$F$21:$F$957</c:f>
              <c:numCache>
                <c:formatCode>General</c:formatCode>
                <c:ptCount val="937"/>
                <c:pt idx="0">
                  <c:v>-17769.5</c:v>
                </c:pt>
                <c:pt idx="1">
                  <c:v>-17769.5</c:v>
                </c:pt>
                <c:pt idx="2">
                  <c:v>-17604</c:v>
                </c:pt>
                <c:pt idx="3">
                  <c:v>-17603.5</c:v>
                </c:pt>
                <c:pt idx="4">
                  <c:v>-17599.5</c:v>
                </c:pt>
                <c:pt idx="5">
                  <c:v>-17362.5</c:v>
                </c:pt>
                <c:pt idx="6">
                  <c:v>-17336.5</c:v>
                </c:pt>
                <c:pt idx="7">
                  <c:v>-16863</c:v>
                </c:pt>
                <c:pt idx="8">
                  <c:v>-16377.5</c:v>
                </c:pt>
                <c:pt idx="9">
                  <c:v>-16138.5</c:v>
                </c:pt>
                <c:pt idx="10">
                  <c:v>-16134</c:v>
                </c:pt>
                <c:pt idx="11">
                  <c:v>-15871.5</c:v>
                </c:pt>
                <c:pt idx="12">
                  <c:v>-15606.5</c:v>
                </c:pt>
                <c:pt idx="13">
                  <c:v>-10655.5</c:v>
                </c:pt>
                <c:pt idx="14">
                  <c:v>-10653</c:v>
                </c:pt>
                <c:pt idx="15">
                  <c:v>-10634.5</c:v>
                </c:pt>
                <c:pt idx="16">
                  <c:v>-10151.5</c:v>
                </c:pt>
                <c:pt idx="17">
                  <c:v>-10140</c:v>
                </c:pt>
                <c:pt idx="18">
                  <c:v>-10133</c:v>
                </c:pt>
                <c:pt idx="19">
                  <c:v>-9688.5</c:v>
                </c:pt>
                <c:pt idx="20">
                  <c:v>-9601</c:v>
                </c:pt>
                <c:pt idx="21">
                  <c:v>-9574.5</c:v>
                </c:pt>
                <c:pt idx="22">
                  <c:v>-9474.5</c:v>
                </c:pt>
                <c:pt idx="23">
                  <c:v>-9459.5</c:v>
                </c:pt>
                <c:pt idx="24">
                  <c:v>-9412</c:v>
                </c:pt>
                <c:pt idx="25">
                  <c:v>-9300.5</c:v>
                </c:pt>
                <c:pt idx="26">
                  <c:v>-9156.5</c:v>
                </c:pt>
                <c:pt idx="27">
                  <c:v>-9137.5</c:v>
                </c:pt>
                <c:pt idx="28">
                  <c:v>-9133.5</c:v>
                </c:pt>
                <c:pt idx="29">
                  <c:v>-9130.5</c:v>
                </c:pt>
                <c:pt idx="30">
                  <c:v>-9125.5</c:v>
                </c:pt>
                <c:pt idx="31">
                  <c:v>-9075</c:v>
                </c:pt>
                <c:pt idx="32">
                  <c:v>-8948.5</c:v>
                </c:pt>
                <c:pt idx="33">
                  <c:v>-8929.5</c:v>
                </c:pt>
                <c:pt idx="34">
                  <c:v>-8872.5</c:v>
                </c:pt>
                <c:pt idx="35">
                  <c:v>-8717.5</c:v>
                </c:pt>
                <c:pt idx="36">
                  <c:v>-8708</c:v>
                </c:pt>
                <c:pt idx="37">
                  <c:v>-8617</c:v>
                </c:pt>
                <c:pt idx="38">
                  <c:v>-8395.5</c:v>
                </c:pt>
                <c:pt idx="39">
                  <c:v>-8376.5</c:v>
                </c:pt>
                <c:pt idx="40">
                  <c:v>-8357.5</c:v>
                </c:pt>
                <c:pt idx="41">
                  <c:v>-8170.5</c:v>
                </c:pt>
                <c:pt idx="42">
                  <c:v>-8153.5</c:v>
                </c:pt>
                <c:pt idx="43">
                  <c:v>-8151.5</c:v>
                </c:pt>
                <c:pt idx="44">
                  <c:v>-7985</c:v>
                </c:pt>
                <c:pt idx="45">
                  <c:v>-7979.5</c:v>
                </c:pt>
                <c:pt idx="46">
                  <c:v>-7979.5</c:v>
                </c:pt>
                <c:pt idx="47">
                  <c:v>-7932</c:v>
                </c:pt>
                <c:pt idx="48">
                  <c:v>-7873</c:v>
                </c:pt>
                <c:pt idx="49">
                  <c:v>-7466.5</c:v>
                </c:pt>
                <c:pt idx="50">
                  <c:v>-7411.5</c:v>
                </c:pt>
                <c:pt idx="51">
                  <c:v>-7409.5</c:v>
                </c:pt>
                <c:pt idx="52">
                  <c:v>-7404</c:v>
                </c:pt>
                <c:pt idx="53">
                  <c:v>-6927</c:v>
                </c:pt>
                <c:pt idx="54">
                  <c:v>-6891</c:v>
                </c:pt>
                <c:pt idx="55">
                  <c:v>-6826.5</c:v>
                </c:pt>
                <c:pt idx="56">
                  <c:v>-6826.5</c:v>
                </c:pt>
                <c:pt idx="57">
                  <c:v>-6826.5</c:v>
                </c:pt>
                <c:pt idx="58">
                  <c:v>-6726.5</c:v>
                </c:pt>
                <c:pt idx="59">
                  <c:v>-6711.5</c:v>
                </c:pt>
                <c:pt idx="60">
                  <c:v>-6705</c:v>
                </c:pt>
                <c:pt idx="61">
                  <c:v>-6688.5</c:v>
                </c:pt>
                <c:pt idx="62">
                  <c:v>-6688.5</c:v>
                </c:pt>
                <c:pt idx="63">
                  <c:v>-6650.5</c:v>
                </c:pt>
                <c:pt idx="64">
                  <c:v>-6586.5</c:v>
                </c:pt>
                <c:pt idx="65">
                  <c:v>-6484</c:v>
                </c:pt>
                <c:pt idx="66">
                  <c:v>-6479</c:v>
                </c:pt>
                <c:pt idx="67">
                  <c:v>-6463.5</c:v>
                </c:pt>
                <c:pt idx="68">
                  <c:v>-6450</c:v>
                </c:pt>
                <c:pt idx="69">
                  <c:v>-6444.5</c:v>
                </c:pt>
                <c:pt idx="70">
                  <c:v>-5697</c:v>
                </c:pt>
                <c:pt idx="71">
                  <c:v>-5643.5</c:v>
                </c:pt>
                <c:pt idx="72">
                  <c:v>-5466</c:v>
                </c:pt>
                <c:pt idx="73">
                  <c:v>-5220.5</c:v>
                </c:pt>
                <c:pt idx="74">
                  <c:v>-5220.5</c:v>
                </c:pt>
                <c:pt idx="75">
                  <c:v>-5216.5</c:v>
                </c:pt>
                <c:pt idx="76">
                  <c:v>-5201</c:v>
                </c:pt>
                <c:pt idx="77">
                  <c:v>-5002.5</c:v>
                </c:pt>
                <c:pt idx="78">
                  <c:v>-4742.5</c:v>
                </c:pt>
                <c:pt idx="79">
                  <c:v>-4718.5</c:v>
                </c:pt>
                <c:pt idx="80">
                  <c:v>-4712.5</c:v>
                </c:pt>
                <c:pt idx="81">
                  <c:v>-4710</c:v>
                </c:pt>
                <c:pt idx="82">
                  <c:v>-4698</c:v>
                </c:pt>
                <c:pt idx="83">
                  <c:v>-4640.5</c:v>
                </c:pt>
                <c:pt idx="84">
                  <c:v>-4638.5</c:v>
                </c:pt>
                <c:pt idx="85">
                  <c:v>-4620</c:v>
                </c:pt>
                <c:pt idx="86">
                  <c:v>-4620</c:v>
                </c:pt>
                <c:pt idx="87">
                  <c:v>-4461</c:v>
                </c:pt>
                <c:pt idx="88">
                  <c:v>-4453.5</c:v>
                </c:pt>
                <c:pt idx="89">
                  <c:v>-4415.5</c:v>
                </c:pt>
                <c:pt idx="90">
                  <c:v>-4394.5</c:v>
                </c:pt>
                <c:pt idx="91">
                  <c:v>-4226.5</c:v>
                </c:pt>
                <c:pt idx="92">
                  <c:v>-4220</c:v>
                </c:pt>
                <c:pt idx="93">
                  <c:v>-4220</c:v>
                </c:pt>
                <c:pt idx="94">
                  <c:v>-4217.5</c:v>
                </c:pt>
                <c:pt idx="95">
                  <c:v>-4213</c:v>
                </c:pt>
                <c:pt idx="96">
                  <c:v>-4173.5</c:v>
                </c:pt>
                <c:pt idx="97">
                  <c:v>-4173.5</c:v>
                </c:pt>
                <c:pt idx="98">
                  <c:v>-4163.5</c:v>
                </c:pt>
                <c:pt idx="99">
                  <c:v>-4003.5</c:v>
                </c:pt>
                <c:pt idx="100">
                  <c:v>-3976.5</c:v>
                </c:pt>
                <c:pt idx="101">
                  <c:v>-3976</c:v>
                </c:pt>
                <c:pt idx="102">
                  <c:v>-3938.5</c:v>
                </c:pt>
                <c:pt idx="103">
                  <c:v>-3936.5</c:v>
                </c:pt>
                <c:pt idx="104">
                  <c:v>-3673.5</c:v>
                </c:pt>
                <c:pt idx="105">
                  <c:v>-3643</c:v>
                </c:pt>
                <c:pt idx="106">
                  <c:v>-3490.5</c:v>
                </c:pt>
                <c:pt idx="107">
                  <c:v>-3472.5</c:v>
                </c:pt>
                <c:pt idx="108">
                  <c:v>-3465.5</c:v>
                </c:pt>
                <c:pt idx="109">
                  <c:v>-3458</c:v>
                </c:pt>
                <c:pt idx="110">
                  <c:v>-3456</c:v>
                </c:pt>
                <c:pt idx="111">
                  <c:v>-3456</c:v>
                </c:pt>
                <c:pt idx="112">
                  <c:v>-3456</c:v>
                </c:pt>
                <c:pt idx="113">
                  <c:v>-3455</c:v>
                </c:pt>
                <c:pt idx="114">
                  <c:v>-3444.5</c:v>
                </c:pt>
                <c:pt idx="115">
                  <c:v>-3419.5</c:v>
                </c:pt>
                <c:pt idx="116">
                  <c:v>-3416.5</c:v>
                </c:pt>
                <c:pt idx="117">
                  <c:v>-3373</c:v>
                </c:pt>
                <c:pt idx="118">
                  <c:v>-3229</c:v>
                </c:pt>
                <c:pt idx="119">
                  <c:v>-3223</c:v>
                </c:pt>
                <c:pt idx="120">
                  <c:v>-3215.5</c:v>
                </c:pt>
                <c:pt idx="121">
                  <c:v>-3210</c:v>
                </c:pt>
                <c:pt idx="122">
                  <c:v>-3210</c:v>
                </c:pt>
                <c:pt idx="123">
                  <c:v>-3206</c:v>
                </c:pt>
                <c:pt idx="124">
                  <c:v>-3191</c:v>
                </c:pt>
                <c:pt idx="125">
                  <c:v>-3191</c:v>
                </c:pt>
                <c:pt idx="126">
                  <c:v>-3185.5</c:v>
                </c:pt>
                <c:pt idx="127">
                  <c:v>-3182</c:v>
                </c:pt>
                <c:pt idx="128">
                  <c:v>-3177.5</c:v>
                </c:pt>
                <c:pt idx="129">
                  <c:v>-3166.5</c:v>
                </c:pt>
                <c:pt idx="130">
                  <c:v>-3154.5</c:v>
                </c:pt>
                <c:pt idx="131">
                  <c:v>-3151.5</c:v>
                </c:pt>
                <c:pt idx="132">
                  <c:v>-3128</c:v>
                </c:pt>
                <c:pt idx="133">
                  <c:v>-3122.5</c:v>
                </c:pt>
                <c:pt idx="134">
                  <c:v>-3117</c:v>
                </c:pt>
                <c:pt idx="135">
                  <c:v>-3017</c:v>
                </c:pt>
                <c:pt idx="136">
                  <c:v>-3017</c:v>
                </c:pt>
                <c:pt idx="137">
                  <c:v>-3000</c:v>
                </c:pt>
                <c:pt idx="138">
                  <c:v>-2998</c:v>
                </c:pt>
                <c:pt idx="139">
                  <c:v>-2998</c:v>
                </c:pt>
                <c:pt idx="140">
                  <c:v>-2988.5</c:v>
                </c:pt>
                <c:pt idx="141">
                  <c:v>-2988.5</c:v>
                </c:pt>
                <c:pt idx="142">
                  <c:v>-2918.5</c:v>
                </c:pt>
                <c:pt idx="143">
                  <c:v>-2918.5</c:v>
                </c:pt>
                <c:pt idx="144">
                  <c:v>-2744.5</c:v>
                </c:pt>
                <c:pt idx="145">
                  <c:v>-2744.5</c:v>
                </c:pt>
                <c:pt idx="146">
                  <c:v>-2740.5</c:v>
                </c:pt>
                <c:pt idx="147">
                  <c:v>-2718</c:v>
                </c:pt>
                <c:pt idx="148">
                  <c:v>-2718</c:v>
                </c:pt>
                <c:pt idx="149">
                  <c:v>-2716</c:v>
                </c:pt>
                <c:pt idx="150">
                  <c:v>-2716</c:v>
                </c:pt>
                <c:pt idx="151">
                  <c:v>-2716</c:v>
                </c:pt>
                <c:pt idx="152">
                  <c:v>-2714</c:v>
                </c:pt>
                <c:pt idx="153">
                  <c:v>-2695</c:v>
                </c:pt>
                <c:pt idx="154">
                  <c:v>-2672.5</c:v>
                </c:pt>
                <c:pt idx="155">
                  <c:v>-2672.5</c:v>
                </c:pt>
                <c:pt idx="156">
                  <c:v>-2487</c:v>
                </c:pt>
                <c:pt idx="157">
                  <c:v>-2485</c:v>
                </c:pt>
                <c:pt idx="158">
                  <c:v>-2468</c:v>
                </c:pt>
                <c:pt idx="159">
                  <c:v>-2466</c:v>
                </c:pt>
                <c:pt idx="160">
                  <c:v>-2455</c:v>
                </c:pt>
                <c:pt idx="161">
                  <c:v>-2455</c:v>
                </c:pt>
                <c:pt idx="162">
                  <c:v>-2377</c:v>
                </c:pt>
                <c:pt idx="163">
                  <c:v>-2375</c:v>
                </c:pt>
                <c:pt idx="164">
                  <c:v>-1993</c:v>
                </c:pt>
                <c:pt idx="165">
                  <c:v>-1747</c:v>
                </c:pt>
                <c:pt idx="166">
                  <c:v>-1747</c:v>
                </c:pt>
                <c:pt idx="167">
                  <c:v>-1747</c:v>
                </c:pt>
                <c:pt idx="168">
                  <c:v>-1747</c:v>
                </c:pt>
                <c:pt idx="169">
                  <c:v>-1747</c:v>
                </c:pt>
                <c:pt idx="170">
                  <c:v>-1747</c:v>
                </c:pt>
                <c:pt idx="171">
                  <c:v>-1747</c:v>
                </c:pt>
                <c:pt idx="172">
                  <c:v>-1690</c:v>
                </c:pt>
                <c:pt idx="173">
                  <c:v>-1236</c:v>
                </c:pt>
                <c:pt idx="174">
                  <c:v>-276.5</c:v>
                </c:pt>
                <c:pt idx="175">
                  <c:v>0</c:v>
                </c:pt>
                <c:pt idx="176">
                  <c:v>265</c:v>
                </c:pt>
                <c:pt idx="177">
                  <c:v>265</c:v>
                </c:pt>
                <c:pt idx="178">
                  <c:v>515</c:v>
                </c:pt>
                <c:pt idx="179">
                  <c:v>795</c:v>
                </c:pt>
                <c:pt idx="180">
                  <c:v>1196</c:v>
                </c:pt>
                <c:pt idx="181">
                  <c:v>1268</c:v>
                </c:pt>
                <c:pt idx="182">
                  <c:v>1273.5</c:v>
                </c:pt>
                <c:pt idx="183">
                  <c:v>1733.5</c:v>
                </c:pt>
                <c:pt idx="184">
                  <c:v>1765.5</c:v>
                </c:pt>
                <c:pt idx="185">
                  <c:v>1793.5</c:v>
                </c:pt>
                <c:pt idx="186">
                  <c:v>1817</c:v>
                </c:pt>
                <c:pt idx="187">
                  <c:v>2225.5</c:v>
                </c:pt>
                <c:pt idx="188">
                  <c:v>2287.5</c:v>
                </c:pt>
                <c:pt idx="189">
                  <c:v>2719.5</c:v>
                </c:pt>
                <c:pt idx="190">
                  <c:v>2719.5</c:v>
                </c:pt>
                <c:pt idx="191">
                  <c:v>2729</c:v>
                </c:pt>
                <c:pt idx="192">
                  <c:v>2729</c:v>
                </c:pt>
                <c:pt idx="193">
                  <c:v>2729</c:v>
                </c:pt>
                <c:pt idx="194">
                  <c:v>2731</c:v>
                </c:pt>
                <c:pt idx="195">
                  <c:v>2731</c:v>
                </c:pt>
                <c:pt idx="196">
                  <c:v>2731</c:v>
                </c:pt>
                <c:pt idx="197">
                  <c:v>2731</c:v>
                </c:pt>
                <c:pt idx="198">
                  <c:v>2758.5</c:v>
                </c:pt>
                <c:pt idx="199">
                  <c:v>3013</c:v>
                </c:pt>
                <c:pt idx="200">
                  <c:v>3225</c:v>
                </c:pt>
                <c:pt idx="201">
                  <c:v>3510.5</c:v>
                </c:pt>
                <c:pt idx="202">
                  <c:v>3688.5</c:v>
                </c:pt>
                <c:pt idx="203">
                  <c:v>4522.5</c:v>
                </c:pt>
                <c:pt idx="204">
                  <c:v>4545.5</c:v>
                </c:pt>
                <c:pt idx="205">
                  <c:v>4545.5</c:v>
                </c:pt>
                <c:pt idx="206">
                  <c:v>4545.5</c:v>
                </c:pt>
                <c:pt idx="207">
                  <c:v>4555</c:v>
                </c:pt>
              </c:numCache>
            </c:numRef>
          </c:xVal>
          <c:yVal>
            <c:numRef>
              <c:f>'Active 1'!$H$21:$H$957</c:f>
              <c:numCache>
                <c:formatCode>General</c:formatCode>
                <c:ptCount val="9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77-4FDF-A6DF-287504B62A25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1'!$D$21:$D$957</c:f>
                <c:numCache>
                  <c:formatCode>General</c:formatCode>
                  <c:ptCount val="93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30">
                    <c:v>0</c:v>
                  </c:pt>
                  <c:pt idx="45">
                    <c:v>0</c:v>
                  </c:pt>
                  <c:pt idx="46">
                    <c:v>0</c:v>
                  </c:pt>
                  <c:pt idx="55">
                    <c:v>0</c:v>
                  </c:pt>
                  <c:pt idx="62">
                    <c:v>0</c:v>
                  </c:pt>
                  <c:pt idx="124">
                    <c:v>6.8999999999999999E-3</c:v>
                  </c:pt>
                  <c:pt idx="146">
                    <c:v>4.0000000000000001E-3</c:v>
                  </c:pt>
                  <c:pt idx="151">
                    <c:v>7.0000000000000001E-3</c:v>
                  </c:pt>
                  <c:pt idx="152">
                    <c:v>6.0000000000000001E-3</c:v>
                  </c:pt>
                  <c:pt idx="153">
                    <c:v>5.0000000000000001E-3</c:v>
                  </c:pt>
                  <c:pt idx="156">
                    <c:v>7.0000000000000001E-3</c:v>
                  </c:pt>
                  <c:pt idx="157">
                    <c:v>6.0000000000000001E-3</c:v>
                  </c:pt>
                  <c:pt idx="158">
                    <c:v>5.0000000000000001E-3</c:v>
                  </c:pt>
                  <c:pt idx="159">
                    <c:v>4.0000000000000001E-3</c:v>
                  </c:pt>
                  <c:pt idx="162">
                    <c:v>6.0000000000000001E-3</c:v>
                  </c:pt>
                  <c:pt idx="163">
                    <c:v>6.0000000000000001E-3</c:v>
                  </c:pt>
                  <c:pt idx="164">
                    <c:v>6.0000000000000001E-3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6.0000000000000001E-3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5.0000000000000001E-3</c:v>
                  </c:pt>
                  <c:pt idx="173">
                    <c:v>5.0000000000000001E-3</c:v>
                  </c:pt>
                  <c:pt idx="174">
                    <c:v>0</c:v>
                  </c:pt>
                  <c:pt idx="176">
                    <c:v>5.0000000000000001E-4</c:v>
                  </c:pt>
                  <c:pt idx="177">
                    <c:v>1E-4</c:v>
                  </c:pt>
                  <c:pt idx="178">
                    <c:v>0</c:v>
                  </c:pt>
                  <c:pt idx="179">
                    <c:v>8.9999999999999998E-4</c:v>
                  </c:pt>
                  <c:pt idx="180">
                    <c:v>4.0000000000000002E-4</c:v>
                  </c:pt>
                  <c:pt idx="181">
                    <c:v>0</c:v>
                  </c:pt>
                  <c:pt idx="182">
                    <c:v>2.0000000000000001E-4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5.0000000000000001E-4</c:v>
                  </c:pt>
                  <c:pt idx="186">
                    <c:v>5.0000000000000001E-3</c:v>
                  </c:pt>
                  <c:pt idx="187">
                    <c:v>8.2000000000000007E-3</c:v>
                  </c:pt>
                  <c:pt idx="188">
                    <c:v>2.0000000000000001E-4</c:v>
                  </c:pt>
                  <c:pt idx="189">
                    <c:v>3.3E-4</c:v>
                  </c:pt>
                  <c:pt idx="190">
                    <c:v>3.6000000000000002E-4</c:v>
                  </c:pt>
                  <c:pt idx="191">
                    <c:v>2.7E-4</c:v>
                  </c:pt>
                  <c:pt idx="192">
                    <c:v>4.4000000000000002E-4</c:v>
                  </c:pt>
                  <c:pt idx="193">
                    <c:v>4.2999999999999999E-4</c:v>
                  </c:pt>
                  <c:pt idx="194">
                    <c:v>1.4999999999999999E-4</c:v>
                  </c:pt>
                  <c:pt idx="195">
                    <c:v>2.5999999999999998E-4</c:v>
                  </c:pt>
                  <c:pt idx="196">
                    <c:v>1.9000000000000001E-4</c:v>
                  </c:pt>
                  <c:pt idx="197">
                    <c:v>2.7999999999999998E-4</c:v>
                  </c:pt>
                  <c:pt idx="198">
                    <c:v>2.9999999999999997E-4</c:v>
                  </c:pt>
                  <c:pt idx="199">
                    <c:v>2.3999999999999998E-3</c:v>
                  </c:pt>
                  <c:pt idx="200">
                    <c:v>2</c:v>
                  </c:pt>
                  <c:pt idx="201">
                    <c:v>4.0000000000000002E-4</c:v>
                  </c:pt>
                  <c:pt idx="202">
                    <c:v>1.4E-3</c:v>
                  </c:pt>
                  <c:pt idx="203">
                    <c:v>2.9999999999999997E-4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1E-4</c:v>
                  </c:pt>
                  <c:pt idx="207">
                    <c:v>2.0000000000000001E-4</c:v>
                  </c:pt>
                </c:numCache>
              </c:numRef>
            </c:plus>
            <c:minus>
              <c:numRef>
                <c:f>'Active 1'!$D$21:$D$957</c:f>
                <c:numCache>
                  <c:formatCode>General</c:formatCode>
                  <c:ptCount val="93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30">
                    <c:v>0</c:v>
                  </c:pt>
                  <c:pt idx="45">
                    <c:v>0</c:v>
                  </c:pt>
                  <c:pt idx="46">
                    <c:v>0</c:v>
                  </c:pt>
                  <c:pt idx="55">
                    <c:v>0</c:v>
                  </c:pt>
                  <c:pt idx="62">
                    <c:v>0</c:v>
                  </c:pt>
                  <c:pt idx="124">
                    <c:v>6.8999999999999999E-3</c:v>
                  </c:pt>
                  <c:pt idx="146">
                    <c:v>4.0000000000000001E-3</c:v>
                  </c:pt>
                  <c:pt idx="151">
                    <c:v>7.0000000000000001E-3</c:v>
                  </c:pt>
                  <c:pt idx="152">
                    <c:v>6.0000000000000001E-3</c:v>
                  </c:pt>
                  <c:pt idx="153">
                    <c:v>5.0000000000000001E-3</c:v>
                  </c:pt>
                  <c:pt idx="156">
                    <c:v>7.0000000000000001E-3</c:v>
                  </c:pt>
                  <c:pt idx="157">
                    <c:v>6.0000000000000001E-3</c:v>
                  </c:pt>
                  <c:pt idx="158">
                    <c:v>5.0000000000000001E-3</c:v>
                  </c:pt>
                  <c:pt idx="159">
                    <c:v>4.0000000000000001E-3</c:v>
                  </c:pt>
                  <c:pt idx="162">
                    <c:v>6.0000000000000001E-3</c:v>
                  </c:pt>
                  <c:pt idx="163">
                    <c:v>6.0000000000000001E-3</c:v>
                  </c:pt>
                  <c:pt idx="164">
                    <c:v>6.0000000000000001E-3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6.0000000000000001E-3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5.0000000000000001E-3</c:v>
                  </c:pt>
                  <c:pt idx="173">
                    <c:v>5.0000000000000001E-3</c:v>
                  </c:pt>
                  <c:pt idx="174">
                    <c:v>0</c:v>
                  </c:pt>
                  <c:pt idx="176">
                    <c:v>5.0000000000000001E-4</c:v>
                  </c:pt>
                  <c:pt idx="177">
                    <c:v>1E-4</c:v>
                  </c:pt>
                  <c:pt idx="178">
                    <c:v>0</c:v>
                  </c:pt>
                  <c:pt idx="179">
                    <c:v>8.9999999999999998E-4</c:v>
                  </c:pt>
                  <c:pt idx="180">
                    <c:v>4.0000000000000002E-4</c:v>
                  </c:pt>
                  <c:pt idx="181">
                    <c:v>0</c:v>
                  </c:pt>
                  <c:pt idx="182">
                    <c:v>2.0000000000000001E-4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5.0000000000000001E-4</c:v>
                  </c:pt>
                  <c:pt idx="186">
                    <c:v>5.0000000000000001E-3</c:v>
                  </c:pt>
                  <c:pt idx="187">
                    <c:v>8.2000000000000007E-3</c:v>
                  </c:pt>
                  <c:pt idx="188">
                    <c:v>2.0000000000000001E-4</c:v>
                  </c:pt>
                  <c:pt idx="189">
                    <c:v>3.3E-4</c:v>
                  </c:pt>
                  <c:pt idx="190">
                    <c:v>3.6000000000000002E-4</c:v>
                  </c:pt>
                  <c:pt idx="191">
                    <c:v>2.7E-4</c:v>
                  </c:pt>
                  <c:pt idx="192">
                    <c:v>4.4000000000000002E-4</c:v>
                  </c:pt>
                  <c:pt idx="193">
                    <c:v>4.2999999999999999E-4</c:v>
                  </c:pt>
                  <c:pt idx="194">
                    <c:v>1.4999999999999999E-4</c:v>
                  </c:pt>
                  <c:pt idx="195">
                    <c:v>2.5999999999999998E-4</c:v>
                  </c:pt>
                  <c:pt idx="196">
                    <c:v>1.9000000000000001E-4</c:v>
                  </c:pt>
                  <c:pt idx="197">
                    <c:v>2.7999999999999998E-4</c:v>
                  </c:pt>
                  <c:pt idx="198">
                    <c:v>2.9999999999999997E-4</c:v>
                  </c:pt>
                  <c:pt idx="199">
                    <c:v>2.3999999999999998E-3</c:v>
                  </c:pt>
                  <c:pt idx="200">
                    <c:v>2</c:v>
                  </c:pt>
                  <c:pt idx="201">
                    <c:v>4.0000000000000002E-4</c:v>
                  </c:pt>
                  <c:pt idx="202">
                    <c:v>1.4E-3</c:v>
                  </c:pt>
                  <c:pt idx="203">
                    <c:v>2.9999999999999997E-4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1E-4</c:v>
                  </c:pt>
                  <c:pt idx="20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1'!$F$21:$F$957</c:f>
              <c:numCache>
                <c:formatCode>General</c:formatCode>
                <c:ptCount val="937"/>
                <c:pt idx="0">
                  <c:v>-17769.5</c:v>
                </c:pt>
                <c:pt idx="1">
                  <c:v>-17769.5</c:v>
                </c:pt>
                <c:pt idx="2">
                  <c:v>-17604</c:v>
                </c:pt>
                <c:pt idx="3">
                  <c:v>-17603.5</c:v>
                </c:pt>
                <c:pt idx="4">
                  <c:v>-17599.5</c:v>
                </c:pt>
                <c:pt idx="5">
                  <c:v>-17362.5</c:v>
                </c:pt>
                <c:pt idx="6">
                  <c:v>-17336.5</c:v>
                </c:pt>
                <c:pt idx="7">
                  <c:v>-16863</c:v>
                </c:pt>
                <c:pt idx="8">
                  <c:v>-16377.5</c:v>
                </c:pt>
                <c:pt idx="9">
                  <c:v>-16138.5</c:v>
                </c:pt>
                <c:pt idx="10">
                  <c:v>-16134</c:v>
                </c:pt>
                <c:pt idx="11">
                  <c:v>-15871.5</c:v>
                </c:pt>
                <c:pt idx="12">
                  <c:v>-15606.5</c:v>
                </c:pt>
                <c:pt idx="13">
                  <c:v>-10655.5</c:v>
                </c:pt>
                <c:pt idx="14">
                  <c:v>-10653</c:v>
                </c:pt>
                <c:pt idx="15">
                  <c:v>-10634.5</c:v>
                </c:pt>
                <c:pt idx="16">
                  <c:v>-10151.5</c:v>
                </c:pt>
                <c:pt idx="17">
                  <c:v>-10140</c:v>
                </c:pt>
                <c:pt idx="18">
                  <c:v>-10133</c:v>
                </c:pt>
                <c:pt idx="19">
                  <c:v>-9688.5</c:v>
                </c:pt>
                <c:pt idx="20">
                  <c:v>-9601</c:v>
                </c:pt>
                <c:pt idx="21">
                  <c:v>-9574.5</c:v>
                </c:pt>
                <c:pt idx="22">
                  <c:v>-9474.5</c:v>
                </c:pt>
                <c:pt idx="23">
                  <c:v>-9459.5</c:v>
                </c:pt>
                <c:pt idx="24">
                  <c:v>-9412</c:v>
                </c:pt>
                <c:pt idx="25">
                  <c:v>-9300.5</c:v>
                </c:pt>
                <c:pt idx="26">
                  <c:v>-9156.5</c:v>
                </c:pt>
                <c:pt idx="27">
                  <c:v>-9137.5</c:v>
                </c:pt>
                <c:pt idx="28">
                  <c:v>-9133.5</c:v>
                </c:pt>
                <c:pt idx="29">
                  <c:v>-9130.5</c:v>
                </c:pt>
                <c:pt idx="30">
                  <c:v>-9125.5</c:v>
                </c:pt>
                <c:pt idx="31">
                  <c:v>-9075</c:v>
                </c:pt>
                <c:pt idx="32">
                  <c:v>-8948.5</c:v>
                </c:pt>
                <c:pt idx="33">
                  <c:v>-8929.5</c:v>
                </c:pt>
                <c:pt idx="34">
                  <c:v>-8872.5</c:v>
                </c:pt>
                <c:pt idx="35">
                  <c:v>-8717.5</c:v>
                </c:pt>
                <c:pt idx="36">
                  <c:v>-8708</c:v>
                </c:pt>
                <c:pt idx="37">
                  <c:v>-8617</c:v>
                </c:pt>
                <c:pt idx="38">
                  <c:v>-8395.5</c:v>
                </c:pt>
                <c:pt idx="39">
                  <c:v>-8376.5</c:v>
                </c:pt>
                <c:pt idx="40">
                  <c:v>-8357.5</c:v>
                </c:pt>
                <c:pt idx="41">
                  <c:v>-8170.5</c:v>
                </c:pt>
                <c:pt idx="42">
                  <c:v>-8153.5</c:v>
                </c:pt>
                <c:pt idx="43">
                  <c:v>-8151.5</c:v>
                </c:pt>
                <c:pt idx="44">
                  <c:v>-7985</c:v>
                </c:pt>
                <c:pt idx="45">
                  <c:v>-7979.5</c:v>
                </c:pt>
                <c:pt idx="46">
                  <c:v>-7979.5</c:v>
                </c:pt>
                <c:pt idx="47">
                  <c:v>-7932</c:v>
                </c:pt>
                <c:pt idx="48">
                  <c:v>-7873</c:v>
                </c:pt>
                <c:pt idx="49">
                  <c:v>-7466.5</c:v>
                </c:pt>
                <c:pt idx="50">
                  <c:v>-7411.5</c:v>
                </c:pt>
                <c:pt idx="51">
                  <c:v>-7409.5</c:v>
                </c:pt>
                <c:pt idx="52">
                  <c:v>-7404</c:v>
                </c:pt>
                <c:pt idx="53">
                  <c:v>-6927</c:v>
                </c:pt>
                <c:pt idx="54">
                  <c:v>-6891</c:v>
                </c:pt>
                <c:pt idx="55">
                  <c:v>-6826.5</c:v>
                </c:pt>
                <c:pt idx="56">
                  <c:v>-6826.5</c:v>
                </c:pt>
                <c:pt idx="57">
                  <c:v>-6826.5</c:v>
                </c:pt>
                <c:pt idx="58">
                  <c:v>-6726.5</c:v>
                </c:pt>
                <c:pt idx="59">
                  <c:v>-6711.5</c:v>
                </c:pt>
                <c:pt idx="60">
                  <c:v>-6705</c:v>
                </c:pt>
                <c:pt idx="61">
                  <c:v>-6688.5</c:v>
                </c:pt>
                <c:pt idx="62">
                  <c:v>-6688.5</c:v>
                </c:pt>
                <c:pt idx="63">
                  <c:v>-6650.5</c:v>
                </c:pt>
                <c:pt idx="64">
                  <c:v>-6586.5</c:v>
                </c:pt>
                <c:pt idx="65">
                  <c:v>-6484</c:v>
                </c:pt>
                <c:pt idx="66">
                  <c:v>-6479</c:v>
                </c:pt>
                <c:pt idx="67">
                  <c:v>-6463.5</c:v>
                </c:pt>
                <c:pt idx="68">
                  <c:v>-6450</c:v>
                </c:pt>
                <c:pt idx="69">
                  <c:v>-6444.5</c:v>
                </c:pt>
                <c:pt idx="70">
                  <c:v>-5697</c:v>
                </c:pt>
                <c:pt idx="71">
                  <c:v>-5643.5</c:v>
                </c:pt>
                <c:pt idx="72">
                  <c:v>-5466</c:v>
                </c:pt>
                <c:pt idx="73">
                  <c:v>-5220.5</c:v>
                </c:pt>
                <c:pt idx="74">
                  <c:v>-5220.5</c:v>
                </c:pt>
                <c:pt idx="75">
                  <c:v>-5216.5</c:v>
                </c:pt>
                <c:pt idx="76">
                  <c:v>-5201</c:v>
                </c:pt>
                <c:pt idx="77">
                  <c:v>-5002.5</c:v>
                </c:pt>
                <c:pt idx="78">
                  <c:v>-4742.5</c:v>
                </c:pt>
                <c:pt idx="79">
                  <c:v>-4718.5</c:v>
                </c:pt>
                <c:pt idx="80">
                  <c:v>-4712.5</c:v>
                </c:pt>
                <c:pt idx="81">
                  <c:v>-4710</c:v>
                </c:pt>
                <c:pt idx="82">
                  <c:v>-4698</c:v>
                </c:pt>
                <c:pt idx="83">
                  <c:v>-4640.5</c:v>
                </c:pt>
                <c:pt idx="84">
                  <c:v>-4638.5</c:v>
                </c:pt>
                <c:pt idx="85">
                  <c:v>-4620</c:v>
                </c:pt>
                <c:pt idx="86">
                  <c:v>-4620</c:v>
                </c:pt>
                <c:pt idx="87">
                  <c:v>-4461</c:v>
                </c:pt>
                <c:pt idx="88">
                  <c:v>-4453.5</c:v>
                </c:pt>
                <c:pt idx="89">
                  <c:v>-4415.5</c:v>
                </c:pt>
                <c:pt idx="90">
                  <c:v>-4394.5</c:v>
                </c:pt>
                <c:pt idx="91">
                  <c:v>-4226.5</c:v>
                </c:pt>
                <c:pt idx="92">
                  <c:v>-4220</c:v>
                </c:pt>
                <c:pt idx="93">
                  <c:v>-4220</c:v>
                </c:pt>
                <c:pt idx="94">
                  <c:v>-4217.5</c:v>
                </c:pt>
                <c:pt idx="95">
                  <c:v>-4213</c:v>
                </c:pt>
                <c:pt idx="96">
                  <c:v>-4173.5</c:v>
                </c:pt>
                <c:pt idx="97">
                  <c:v>-4173.5</c:v>
                </c:pt>
                <c:pt idx="98">
                  <c:v>-4163.5</c:v>
                </c:pt>
                <c:pt idx="99">
                  <c:v>-4003.5</c:v>
                </c:pt>
                <c:pt idx="100">
                  <c:v>-3976.5</c:v>
                </c:pt>
                <c:pt idx="101">
                  <c:v>-3976</c:v>
                </c:pt>
                <c:pt idx="102">
                  <c:v>-3938.5</c:v>
                </c:pt>
                <c:pt idx="103">
                  <c:v>-3936.5</c:v>
                </c:pt>
                <c:pt idx="104">
                  <c:v>-3673.5</c:v>
                </c:pt>
                <c:pt idx="105">
                  <c:v>-3643</c:v>
                </c:pt>
                <c:pt idx="106">
                  <c:v>-3490.5</c:v>
                </c:pt>
                <c:pt idx="107">
                  <c:v>-3472.5</c:v>
                </c:pt>
                <c:pt idx="108">
                  <c:v>-3465.5</c:v>
                </c:pt>
                <c:pt idx="109">
                  <c:v>-3458</c:v>
                </c:pt>
                <c:pt idx="110">
                  <c:v>-3456</c:v>
                </c:pt>
                <c:pt idx="111">
                  <c:v>-3456</c:v>
                </c:pt>
                <c:pt idx="112">
                  <c:v>-3456</c:v>
                </c:pt>
                <c:pt idx="113">
                  <c:v>-3455</c:v>
                </c:pt>
                <c:pt idx="114">
                  <c:v>-3444.5</c:v>
                </c:pt>
                <c:pt idx="115">
                  <c:v>-3419.5</c:v>
                </c:pt>
                <c:pt idx="116">
                  <c:v>-3416.5</c:v>
                </c:pt>
                <c:pt idx="117">
                  <c:v>-3373</c:v>
                </c:pt>
                <c:pt idx="118">
                  <c:v>-3229</c:v>
                </c:pt>
                <c:pt idx="119">
                  <c:v>-3223</c:v>
                </c:pt>
                <c:pt idx="120">
                  <c:v>-3215.5</c:v>
                </c:pt>
                <c:pt idx="121">
                  <c:v>-3210</c:v>
                </c:pt>
                <c:pt idx="122">
                  <c:v>-3210</c:v>
                </c:pt>
                <c:pt idx="123">
                  <c:v>-3206</c:v>
                </c:pt>
                <c:pt idx="124">
                  <c:v>-3191</c:v>
                </c:pt>
                <c:pt idx="125">
                  <c:v>-3191</c:v>
                </c:pt>
                <c:pt idx="126">
                  <c:v>-3185.5</c:v>
                </c:pt>
                <c:pt idx="127">
                  <c:v>-3182</c:v>
                </c:pt>
                <c:pt idx="128">
                  <c:v>-3177.5</c:v>
                </c:pt>
                <c:pt idx="129">
                  <c:v>-3166.5</c:v>
                </c:pt>
                <c:pt idx="130">
                  <c:v>-3154.5</c:v>
                </c:pt>
                <c:pt idx="131">
                  <c:v>-3151.5</c:v>
                </c:pt>
                <c:pt idx="132">
                  <c:v>-3128</c:v>
                </c:pt>
                <c:pt idx="133">
                  <c:v>-3122.5</c:v>
                </c:pt>
                <c:pt idx="134">
                  <c:v>-3117</c:v>
                </c:pt>
                <c:pt idx="135">
                  <c:v>-3017</c:v>
                </c:pt>
                <c:pt idx="136">
                  <c:v>-3017</c:v>
                </c:pt>
                <c:pt idx="137">
                  <c:v>-3000</c:v>
                </c:pt>
                <c:pt idx="138">
                  <c:v>-2998</c:v>
                </c:pt>
                <c:pt idx="139">
                  <c:v>-2998</c:v>
                </c:pt>
                <c:pt idx="140">
                  <c:v>-2988.5</c:v>
                </c:pt>
                <c:pt idx="141">
                  <c:v>-2988.5</c:v>
                </c:pt>
                <c:pt idx="142">
                  <c:v>-2918.5</c:v>
                </c:pt>
                <c:pt idx="143">
                  <c:v>-2918.5</c:v>
                </c:pt>
                <c:pt idx="144">
                  <c:v>-2744.5</c:v>
                </c:pt>
                <c:pt idx="145">
                  <c:v>-2744.5</c:v>
                </c:pt>
                <c:pt idx="146">
                  <c:v>-2740.5</c:v>
                </c:pt>
                <c:pt idx="147">
                  <c:v>-2718</c:v>
                </c:pt>
                <c:pt idx="148">
                  <c:v>-2718</c:v>
                </c:pt>
                <c:pt idx="149">
                  <c:v>-2716</c:v>
                </c:pt>
                <c:pt idx="150">
                  <c:v>-2716</c:v>
                </c:pt>
                <c:pt idx="151">
                  <c:v>-2716</c:v>
                </c:pt>
                <c:pt idx="152">
                  <c:v>-2714</c:v>
                </c:pt>
                <c:pt idx="153">
                  <c:v>-2695</c:v>
                </c:pt>
                <c:pt idx="154">
                  <c:v>-2672.5</c:v>
                </c:pt>
                <c:pt idx="155">
                  <c:v>-2672.5</c:v>
                </c:pt>
                <c:pt idx="156">
                  <c:v>-2487</c:v>
                </c:pt>
                <c:pt idx="157">
                  <c:v>-2485</c:v>
                </c:pt>
                <c:pt idx="158">
                  <c:v>-2468</c:v>
                </c:pt>
                <c:pt idx="159">
                  <c:v>-2466</c:v>
                </c:pt>
                <c:pt idx="160">
                  <c:v>-2455</c:v>
                </c:pt>
                <c:pt idx="161">
                  <c:v>-2455</c:v>
                </c:pt>
                <c:pt idx="162">
                  <c:v>-2377</c:v>
                </c:pt>
                <c:pt idx="163">
                  <c:v>-2375</c:v>
                </c:pt>
                <c:pt idx="164">
                  <c:v>-1993</c:v>
                </c:pt>
                <c:pt idx="165">
                  <c:v>-1747</c:v>
                </c:pt>
                <c:pt idx="166">
                  <c:v>-1747</c:v>
                </c:pt>
                <c:pt idx="167">
                  <c:v>-1747</c:v>
                </c:pt>
                <c:pt idx="168">
                  <c:v>-1747</c:v>
                </c:pt>
                <c:pt idx="169">
                  <c:v>-1747</c:v>
                </c:pt>
                <c:pt idx="170">
                  <c:v>-1747</c:v>
                </c:pt>
                <c:pt idx="171">
                  <c:v>-1747</c:v>
                </c:pt>
                <c:pt idx="172">
                  <c:v>-1690</c:v>
                </c:pt>
                <c:pt idx="173">
                  <c:v>-1236</c:v>
                </c:pt>
                <c:pt idx="174">
                  <c:v>-276.5</c:v>
                </c:pt>
                <c:pt idx="175">
                  <c:v>0</c:v>
                </c:pt>
                <c:pt idx="176">
                  <c:v>265</c:v>
                </c:pt>
                <c:pt idx="177">
                  <c:v>265</c:v>
                </c:pt>
                <c:pt idx="178">
                  <c:v>515</c:v>
                </c:pt>
                <c:pt idx="179">
                  <c:v>795</c:v>
                </c:pt>
                <c:pt idx="180">
                  <c:v>1196</c:v>
                </c:pt>
                <c:pt idx="181">
                  <c:v>1268</c:v>
                </c:pt>
                <c:pt idx="182">
                  <c:v>1273.5</c:v>
                </c:pt>
                <c:pt idx="183">
                  <c:v>1733.5</c:v>
                </c:pt>
                <c:pt idx="184">
                  <c:v>1765.5</c:v>
                </c:pt>
                <c:pt idx="185">
                  <c:v>1793.5</c:v>
                </c:pt>
                <c:pt idx="186">
                  <c:v>1817</c:v>
                </c:pt>
                <c:pt idx="187">
                  <c:v>2225.5</c:v>
                </c:pt>
                <c:pt idx="188">
                  <c:v>2287.5</c:v>
                </c:pt>
                <c:pt idx="189">
                  <c:v>2719.5</c:v>
                </c:pt>
                <c:pt idx="190">
                  <c:v>2719.5</c:v>
                </c:pt>
                <c:pt idx="191">
                  <c:v>2729</c:v>
                </c:pt>
                <c:pt idx="192">
                  <c:v>2729</c:v>
                </c:pt>
                <c:pt idx="193">
                  <c:v>2729</c:v>
                </c:pt>
                <c:pt idx="194">
                  <c:v>2731</c:v>
                </c:pt>
                <c:pt idx="195">
                  <c:v>2731</c:v>
                </c:pt>
                <c:pt idx="196">
                  <c:v>2731</c:v>
                </c:pt>
                <c:pt idx="197">
                  <c:v>2731</c:v>
                </c:pt>
                <c:pt idx="198">
                  <c:v>2758.5</c:v>
                </c:pt>
                <c:pt idx="199">
                  <c:v>3013</c:v>
                </c:pt>
                <c:pt idx="200">
                  <c:v>3225</c:v>
                </c:pt>
                <c:pt idx="201">
                  <c:v>3510.5</c:v>
                </c:pt>
                <c:pt idx="202">
                  <c:v>3688.5</c:v>
                </c:pt>
                <c:pt idx="203">
                  <c:v>4522.5</c:v>
                </c:pt>
                <c:pt idx="204">
                  <c:v>4545.5</c:v>
                </c:pt>
                <c:pt idx="205">
                  <c:v>4545.5</c:v>
                </c:pt>
                <c:pt idx="206">
                  <c:v>4545.5</c:v>
                </c:pt>
                <c:pt idx="207">
                  <c:v>4555</c:v>
                </c:pt>
              </c:numCache>
            </c:numRef>
          </c:xVal>
          <c:yVal>
            <c:numRef>
              <c:f>'Active 1'!$I$21:$I$957</c:f>
              <c:numCache>
                <c:formatCode>General</c:formatCode>
                <c:ptCount val="937"/>
                <c:pt idx="0">
                  <c:v>3.2437500001833541E-2</c:v>
                </c:pt>
                <c:pt idx="2">
                  <c:v>-0.32849999999962165</c:v>
                </c:pt>
                <c:pt idx="3">
                  <c:v>-0.2733124999977008</c:v>
                </c:pt>
                <c:pt idx="4">
                  <c:v>-2.4812499999825377E-2</c:v>
                </c:pt>
                <c:pt idx="5">
                  <c:v>0.18006249999962165</c:v>
                </c:pt>
                <c:pt idx="6">
                  <c:v>-0.25018749999799184</c:v>
                </c:pt>
                <c:pt idx="7">
                  <c:v>5.6375000000116415E-2</c:v>
                </c:pt>
                <c:pt idx="8">
                  <c:v>-0.35756250000122236</c:v>
                </c:pt>
                <c:pt idx="9">
                  <c:v>-2.7937499999097781E-2</c:v>
                </c:pt>
                <c:pt idx="10">
                  <c:v>0.31475000000136788</c:v>
                </c:pt>
                <c:pt idx="11">
                  <c:v>1.1187500000232831E-2</c:v>
                </c:pt>
                <c:pt idx="12">
                  <c:v>-0.13143750000017462</c:v>
                </c:pt>
                <c:pt idx="13">
                  <c:v>6.1874999955762178E-3</c:v>
                </c:pt>
                <c:pt idx="14">
                  <c:v>0.2061249999969732</c:v>
                </c:pt>
                <c:pt idx="15">
                  <c:v>6.2500002968590707E-5</c:v>
                </c:pt>
                <c:pt idx="16">
                  <c:v>0.23218750000523869</c:v>
                </c:pt>
                <c:pt idx="17">
                  <c:v>0.26749999999447027</c:v>
                </c:pt>
                <c:pt idx="18">
                  <c:v>1.1125000004540198E-2</c:v>
                </c:pt>
                <c:pt idx="30">
                  <c:v>0.34693750000587897</c:v>
                </c:pt>
                <c:pt idx="45">
                  <c:v>-5.4312499996740371E-2</c:v>
                </c:pt>
                <c:pt idx="46">
                  <c:v>-4.7312499998952262E-2</c:v>
                </c:pt>
                <c:pt idx="55">
                  <c:v>-5.9374999982537702E-3</c:v>
                </c:pt>
                <c:pt idx="59">
                  <c:v>-0.20581249999668216</c:v>
                </c:pt>
                <c:pt idx="60">
                  <c:v>0.24662499999976717</c:v>
                </c:pt>
                <c:pt idx="61">
                  <c:v>-3.2187500000873115E-2</c:v>
                </c:pt>
                <c:pt idx="62">
                  <c:v>-3.1187500004307367E-2</c:v>
                </c:pt>
                <c:pt idx="90">
                  <c:v>4.062500003783498E-3</c:v>
                </c:pt>
                <c:pt idx="106">
                  <c:v>-0.2109375</c:v>
                </c:pt>
                <c:pt idx="107">
                  <c:v>0.21681250000256114</c:v>
                </c:pt>
                <c:pt idx="108">
                  <c:v>-2.7562499999476131E-2</c:v>
                </c:pt>
                <c:pt idx="109">
                  <c:v>-6.7500000004656613E-3</c:v>
                </c:pt>
                <c:pt idx="113">
                  <c:v>-0.35762500000419095</c:v>
                </c:pt>
                <c:pt idx="114">
                  <c:v>-8.6874999979045242E-3</c:v>
                </c:pt>
                <c:pt idx="115">
                  <c:v>0.25368750000052387</c:v>
                </c:pt>
                <c:pt idx="116">
                  <c:v>-0.25418750000244472</c:v>
                </c:pt>
                <c:pt idx="117">
                  <c:v>-0.23787499999889405</c:v>
                </c:pt>
                <c:pt idx="118">
                  <c:v>1.9124999998894054E-2</c:v>
                </c:pt>
                <c:pt idx="119">
                  <c:v>1.0375000005296897E-2</c:v>
                </c:pt>
                <c:pt idx="120">
                  <c:v>9.187499999825377E-3</c:v>
                </c:pt>
                <c:pt idx="123">
                  <c:v>4.7500000000582077E-3</c:v>
                </c:pt>
                <c:pt idx="125">
                  <c:v>1.2374999998428393E-2</c:v>
                </c:pt>
                <c:pt idx="126">
                  <c:v>-0.11256249999860302</c:v>
                </c:pt>
                <c:pt idx="127">
                  <c:v>-0.28925000000162981</c:v>
                </c:pt>
                <c:pt idx="128">
                  <c:v>1.043750000098953E-2</c:v>
                </c:pt>
                <c:pt idx="129">
                  <c:v>-0.14043749999837019</c:v>
                </c:pt>
                <c:pt idx="130">
                  <c:v>0.18606249999720603</c:v>
                </c:pt>
                <c:pt idx="131">
                  <c:v>-0.25081249999493593</c:v>
                </c:pt>
                <c:pt idx="132">
                  <c:v>0.23900000000139698</c:v>
                </c:pt>
                <c:pt idx="133">
                  <c:v>4.7062500001629815E-2</c:v>
                </c:pt>
                <c:pt idx="134">
                  <c:v>1.7124999998486601E-2</c:v>
                </c:pt>
                <c:pt idx="146">
                  <c:v>1.3124999968567863E-3</c:v>
                </c:pt>
                <c:pt idx="151">
                  <c:v>1.0499999996682163E-2</c:v>
                </c:pt>
                <c:pt idx="152">
                  <c:v>2.2500000050058588E-3</c:v>
                </c:pt>
                <c:pt idx="153">
                  <c:v>3.3750000002328306E-3</c:v>
                </c:pt>
                <c:pt idx="156">
                  <c:v>-5.6249999979627319E-3</c:v>
                </c:pt>
                <c:pt idx="157">
                  <c:v>1.2125000001105946E-2</c:v>
                </c:pt>
                <c:pt idx="158">
                  <c:v>3.5000000061700121E-3</c:v>
                </c:pt>
                <c:pt idx="159">
                  <c:v>8.2499999989522621E-3</c:v>
                </c:pt>
                <c:pt idx="162">
                  <c:v>-9.3750000014551915E-3</c:v>
                </c:pt>
                <c:pt idx="163">
                  <c:v>6.3749999972060323E-3</c:v>
                </c:pt>
                <c:pt idx="164">
                  <c:v>4.6250000013969839E-3</c:v>
                </c:pt>
                <c:pt idx="169">
                  <c:v>7.8749999956926331E-3</c:v>
                </c:pt>
                <c:pt idx="172">
                  <c:v>-7.4999999924330041E-4</c:v>
                </c:pt>
                <c:pt idx="173">
                  <c:v>1.1500000000523869E-2</c:v>
                </c:pt>
                <c:pt idx="178">
                  <c:v>3.2500000088475645E-4</c:v>
                </c:pt>
                <c:pt idx="186">
                  <c:v>3.749999959836714E-4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77-4FDF-A6DF-287504B62A2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1'!$F$21:$F$957</c:f>
              <c:numCache>
                <c:formatCode>General</c:formatCode>
                <c:ptCount val="937"/>
                <c:pt idx="0">
                  <c:v>-17769.5</c:v>
                </c:pt>
                <c:pt idx="1">
                  <c:v>-17769.5</c:v>
                </c:pt>
                <c:pt idx="2">
                  <c:v>-17604</c:v>
                </c:pt>
                <c:pt idx="3">
                  <c:v>-17603.5</c:v>
                </c:pt>
                <c:pt idx="4">
                  <c:v>-17599.5</c:v>
                </c:pt>
                <c:pt idx="5">
                  <c:v>-17362.5</c:v>
                </c:pt>
                <c:pt idx="6">
                  <c:v>-17336.5</c:v>
                </c:pt>
                <c:pt idx="7">
                  <c:v>-16863</c:v>
                </c:pt>
                <c:pt idx="8">
                  <c:v>-16377.5</c:v>
                </c:pt>
                <c:pt idx="9">
                  <c:v>-16138.5</c:v>
                </c:pt>
                <c:pt idx="10">
                  <c:v>-16134</c:v>
                </c:pt>
                <c:pt idx="11">
                  <c:v>-15871.5</c:v>
                </c:pt>
                <c:pt idx="12">
                  <c:v>-15606.5</c:v>
                </c:pt>
                <c:pt idx="13">
                  <c:v>-10655.5</c:v>
                </c:pt>
                <c:pt idx="14">
                  <c:v>-10653</c:v>
                </c:pt>
                <c:pt idx="15">
                  <c:v>-10634.5</c:v>
                </c:pt>
                <c:pt idx="16">
                  <c:v>-10151.5</c:v>
                </c:pt>
                <c:pt idx="17">
                  <c:v>-10140</c:v>
                </c:pt>
                <c:pt idx="18">
                  <c:v>-10133</c:v>
                </c:pt>
                <c:pt idx="19">
                  <c:v>-9688.5</c:v>
                </c:pt>
                <c:pt idx="20">
                  <c:v>-9601</c:v>
                </c:pt>
                <c:pt idx="21">
                  <c:v>-9574.5</c:v>
                </c:pt>
                <c:pt idx="22">
                  <c:v>-9474.5</c:v>
                </c:pt>
                <c:pt idx="23">
                  <c:v>-9459.5</c:v>
                </c:pt>
                <c:pt idx="24">
                  <c:v>-9412</c:v>
                </c:pt>
                <c:pt idx="25">
                  <c:v>-9300.5</c:v>
                </c:pt>
                <c:pt idx="26">
                  <c:v>-9156.5</c:v>
                </c:pt>
                <c:pt idx="27">
                  <c:v>-9137.5</c:v>
                </c:pt>
                <c:pt idx="28">
                  <c:v>-9133.5</c:v>
                </c:pt>
                <c:pt idx="29">
                  <c:v>-9130.5</c:v>
                </c:pt>
                <c:pt idx="30">
                  <c:v>-9125.5</c:v>
                </c:pt>
                <c:pt idx="31">
                  <c:v>-9075</c:v>
                </c:pt>
                <c:pt idx="32">
                  <c:v>-8948.5</c:v>
                </c:pt>
                <c:pt idx="33">
                  <c:v>-8929.5</c:v>
                </c:pt>
                <c:pt idx="34">
                  <c:v>-8872.5</c:v>
                </c:pt>
                <c:pt idx="35">
                  <c:v>-8717.5</c:v>
                </c:pt>
                <c:pt idx="36">
                  <c:v>-8708</c:v>
                </c:pt>
                <c:pt idx="37">
                  <c:v>-8617</c:v>
                </c:pt>
                <c:pt idx="38">
                  <c:v>-8395.5</c:v>
                </c:pt>
                <c:pt idx="39">
                  <c:v>-8376.5</c:v>
                </c:pt>
                <c:pt idx="40">
                  <c:v>-8357.5</c:v>
                </c:pt>
                <c:pt idx="41">
                  <c:v>-8170.5</c:v>
                </c:pt>
                <c:pt idx="42">
                  <c:v>-8153.5</c:v>
                </c:pt>
                <c:pt idx="43">
                  <c:v>-8151.5</c:v>
                </c:pt>
                <c:pt idx="44">
                  <c:v>-7985</c:v>
                </c:pt>
                <c:pt idx="45">
                  <c:v>-7979.5</c:v>
                </c:pt>
                <c:pt idx="46">
                  <c:v>-7979.5</c:v>
                </c:pt>
                <c:pt idx="47">
                  <c:v>-7932</c:v>
                </c:pt>
                <c:pt idx="48">
                  <c:v>-7873</c:v>
                </c:pt>
                <c:pt idx="49">
                  <c:v>-7466.5</c:v>
                </c:pt>
                <c:pt idx="50">
                  <c:v>-7411.5</c:v>
                </c:pt>
                <c:pt idx="51">
                  <c:v>-7409.5</c:v>
                </c:pt>
                <c:pt idx="52">
                  <c:v>-7404</c:v>
                </c:pt>
                <c:pt idx="53">
                  <c:v>-6927</c:v>
                </c:pt>
                <c:pt idx="54">
                  <c:v>-6891</c:v>
                </c:pt>
                <c:pt idx="55">
                  <c:v>-6826.5</c:v>
                </c:pt>
                <c:pt idx="56">
                  <c:v>-6826.5</c:v>
                </c:pt>
                <c:pt idx="57">
                  <c:v>-6826.5</c:v>
                </c:pt>
                <c:pt idx="58">
                  <c:v>-6726.5</c:v>
                </c:pt>
                <c:pt idx="59">
                  <c:v>-6711.5</c:v>
                </c:pt>
                <c:pt idx="60">
                  <c:v>-6705</c:v>
                </c:pt>
                <c:pt idx="61">
                  <c:v>-6688.5</c:v>
                </c:pt>
                <c:pt idx="62">
                  <c:v>-6688.5</c:v>
                </c:pt>
                <c:pt idx="63">
                  <c:v>-6650.5</c:v>
                </c:pt>
                <c:pt idx="64">
                  <c:v>-6586.5</c:v>
                </c:pt>
                <c:pt idx="65">
                  <c:v>-6484</c:v>
                </c:pt>
                <c:pt idx="66">
                  <c:v>-6479</c:v>
                </c:pt>
                <c:pt idx="67">
                  <c:v>-6463.5</c:v>
                </c:pt>
                <c:pt idx="68">
                  <c:v>-6450</c:v>
                </c:pt>
                <c:pt idx="69">
                  <c:v>-6444.5</c:v>
                </c:pt>
                <c:pt idx="70">
                  <c:v>-5697</c:v>
                </c:pt>
                <c:pt idx="71">
                  <c:v>-5643.5</c:v>
                </c:pt>
                <c:pt idx="72">
                  <c:v>-5466</c:v>
                </c:pt>
                <c:pt idx="73">
                  <c:v>-5220.5</c:v>
                </c:pt>
                <c:pt idx="74">
                  <c:v>-5220.5</c:v>
                </c:pt>
                <c:pt idx="75">
                  <c:v>-5216.5</c:v>
                </c:pt>
                <c:pt idx="76">
                  <c:v>-5201</c:v>
                </c:pt>
                <c:pt idx="77">
                  <c:v>-5002.5</c:v>
                </c:pt>
                <c:pt idx="78">
                  <c:v>-4742.5</c:v>
                </c:pt>
                <c:pt idx="79">
                  <c:v>-4718.5</c:v>
                </c:pt>
                <c:pt idx="80">
                  <c:v>-4712.5</c:v>
                </c:pt>
                <c:pt idx="81">
                  <c:v>-4710</c:v>
                </c:pt>
                <c:pt idx="82">
                  <c:v>-4698</c:v>
                </c:pt>
                <c:pt idx="83">
                  <c:v>-4640.5</c:v>
                </c:pt>
                <c:pt idx="84">
                  <c:v>-4638.5</c:v>
                </c:pt>
                <c:pt idx="85">
                  <c:v>-4620</c:v>
                </c:pt>
                <c:pt idx="86">
                  <c:v>-4620</c:v>
                </c:pt>
                <c:pt idx="87">
                  <c:v>-4461</c:v>
                </c:pt>
                <c:pt idx="88">
                  <c:v>-4453.5</c:v>
                </c:pt>
                <c:pt idx="89">
                  <c:v>-4415.5</c:v>
                </c:pt>
                <c:pt idx="90">
                  <c:v>-4394.5</c:v>
                </c:pt>
                <c:pt idx="91">
                  <c:v>-4226.5</c:v>
                </c:pt>
                <c:pt idx="92">
                  <c:v>-4220</c:v>
                </c:pt>
                <c:pt idx="93">
                  <c:v>-4220</c:v>
                </c:pt>
                <c:pt idx="94">
                  <c:v>-4217.5</c:v>
                </c:pt>
                <c:pt idx="95">
                  <c:v>-4213</c:v>
                </c:pt>
                <c:pt idx="96">
                  <c:v>-4173.5</c:v>
                </c:pt>
                <c:pt idx="97">
                  <c:v>-4173.5</c:v>
                </c:pt>
                <c:pt idx="98">
                  <c:v>-4163.5</c:v>
                </c:pt>
                <c:pt idx="99">
                  <c:v>-4003.5</c:v>
                </c:pt>
                <c:pt idx="100">
                  <c:v>-3976.5</c:v>
                </c:pt>
                <c:pt idx="101">
                  <c:v>-3976</c:v>
                </c:pt>
                <c:pt idx="102">
                  <c:v>-3938.5</c:v>
                </c:pt>
                <c:pt idx="103">
                  <c:v>-3936.5</c:v>
                </c:pt>
                <c:pt idx="104">
                  <c:v>-3673.5</c:v>
                </c:pt>
                <c:pt idx="105">
                  <c:v>-3643</c:v>
                </c:pt>
                <c:pt idx="106">
                  <c:v>-3490.5</c:v>
                </c:pt>
                <c:pt idx="107">
                  <c:v>-3472.5</c:v>
                </c:pt>
                <c:pt idx="108">
                  <c:v>-3465.5</c:v>
                </c:pt>
                <c:pt idx="109">
                  <c:v>-3458</c:v>
                </c:pt>
                <c:pt idx="110">
                  <c:v>-3456</c:v>
                </c:pt>
                <c:pt idx="111">
                  <c:v>-3456</c:v>
                </c:pt>
                <c:pt idx="112">
                  <c:v>-3456</c:v>
                </c:pt>
                <c:pt idx="113">
                  <c:v>-3455</c:v>
                </c:pt>
                <c:pt idx="114">
                  <c:v>-3444.5</c:v>
                </c:pt>
                <c:pt idx="115">
                  <c:v>-3419.5</c:v>
                </c:pt>
                <c:pt idx="116">
                  <c:v>-3416.5</c:v>
                </c:pt>
                <c:pt idx="117">
                  <c:v>-3373</c:v>
                </c:pt>
                <c:pt idx="118">
                  <c:v>-3229</c:v>
                </c:pt>
                <c:pt idx="119">
                  <c:v>-3223</c:v>
                </c:pt>
                <c:pt idx="120">
                  <c:v>-3215.5</c:v>
                </c:pt>
                <c:pt idx="121">
                  <c:v>-3210</c:v>
                </c:pt>
                <c:pt idx="122">
                  <c:v>-3210</c:v>
                </c:pt>
                <c:pt idx="123">
                  <c:v>-3206</c:v>
                </c:pt>
                <c:pt idx="124">
                  <c:v>-3191</c:v>
                </c:pt>
                <c:pt idx="125">
                  <c:v>-3191</c:v>
                </c:pt>
                <c:pt idx="126">
                  <c:v>-3185.5</c:v>
                </c:pt>
                <c:pt idx="127">
                  <c:v>-3182</c:v>
                </c:pt>
                <c:pt idx="128">
                  <c:v>-3177.5</c:v>
                </c:pt>
                <c:pt idx="129">
                  <c:v>-3166.5</c:v>
                </c:pt>
                <c:pt idx="130">
                  <c:v>-3154.5</c:v>
                </c:pt>
                <c:pt idx="131">
                  <c:v>-3151.5</c:v>
                </c:pt>
                <c:pt idx="132">
                  <c:v>-3128</c:v>
                </c:pt>
                <c:pt idx="133">
                  <c:v>-3122.5</c:v>
                </c:pt>
                <c:pt idx="134">
                  <c:v>-3117</c:v>
                </c:pt>
                <c:pt idx="135">
                  <c:v>-3017</c:v>
                </c:pt>
                <c:pt idx="136">
                  <c:v>-3017</c:v>
                </c:pt>
                <c:pt idx="137">
                  <c:v>-3000</c:v>
                </c:pt>
                <c:pt idx="138">
                  <c:v>-2998</c:v>
                </c:pt>
                <c:pt idx="139">
                  <c:v>-2998</c:v>
                </c:pt>
                <c:pt idx="140">
                  <c:v>-2988.5</c:v>
                </c:pt>
                <c:pt idx="141">
                  <c:v>-2988.5</c:v>
                </c:pt>
                <c:pt idx="142">
                  <c:v>-2918.5</c:v>
                </c:pt>
                <c:pt idx="143">
                  <c:v>-2918.5</c:v>
                </c:pt>
                <c:pt idx="144">
                  <c:v>-2744.5</c:v>
                </c:pt>
                <c:pt idx="145">
                  <c:v>-2744.5</c:v>
                </c:pt>
                <c:pt idx="146">
                  <c:v>-2740.5</c:v>
                </c:pt>
                <c:pt idx="147">
                  <c:v>-2718</c:v>
                </c:pt>
                <c:pt idx="148">
                  <c:v>-2718</c:v>
                </c:pt>
                <c:pt idx="149">
                  <c:v>-2716</c:v>
                </c:pt>
                <c:pt idx="150">
                  <c:v>-2716</c:v>
                </c:pt>
                <c:pt idx="151">
                  <c:v>-2716</c:v>
                </c:pt>
                <c:pt idx="152">
                  <c:v>-2714</c:v>
                </c:pt>
                <c:pt idx="153">
                  <c:v>-2695</c:v>
                </c:pt>
                <c:pt idx="154">
                  <c:v>-2672.5</c:v>
                </c:pt>
                <c:pt idx="155">
                  <c:v>-2672.5</c:v>
                </c:pt>
                <c:pt idx="156">
                  <c:v>-2487</c:v>
                </c:pt>
                <c:pt idx="157">
                  <c:v>-2485</c:v>
                </c:pt>
                <c:pt idx="158">
                  <c:v>-2468</c:v>
                </c:pt>
                <c:pt idx="159">
                  <c:v>-2466</c:v>
                </c:pt>
                <c:pt idx="160">
                  <c:v>-2455</c:v>
                </c:pt>
                <c:pt idx="161">
                  <c:v>-2455</c:v>
                </c:pt>
                <c:pt idx="162">
                  <c:v>-2377</c:v>
                </c:pt>
                <c:pt idx="163">
                  <c:v>-2375</c:v>
                </c:pt>
                <c:pt idx="164">
                  <c:v>-1993</c:v>
                </c:pt>
                <c:pt idx="165">
                  <c:v>-1747</c:v>
                </c:pt>
                <c:pt idx="166">
                  <c:v>-1747</c:v>
                </c:pt>
                <c:pt idx="167">
                  <c:v>-1747</c:v>
                </c:pt>
                <c:pt idx="168">
                  <c:v>-1747</c:v>
                </c:pt>
                <c:pt idx="169">
                  <c:v>-1747</c:v>
                </c:pt>
                <c:pt idx="170">
                  <c:v>-1747</c:v>
                </c:pt>
                <c:pt idx="171">
                  <c:v>-1747</c:v>
                </c:pt>
                <c:pt idx="172">
                  <c:v>-1690</c:v>
                </c:pt>
                <c:pt idx="173">
                  <c:v>-1236</c:v>
                </c:pt>
                <c:pt idx="174">
                  <c:v>-276.5</c:v>
                </c:pt>
                <c:pt idx="175">
                  <c:v>0</c:v>
                </c:pt>
                <c:pt idx="176">
                  <c:v>265</c:v>
                </c:pt>
                <c:pt idx="177">
                  <c:v>265</c:v>
                </c:pt>
                <c:pt idx="178">
                  <c:v>515</c:v>
                </c:pt>
                <c:pt idx="179">
                  <c:v>795</c:v>
                </c:pt>
                <c:pt idx="180">
                  <c:v>1196</c:v>
                </c:pt>
                <c:pt idx="181">
                  <c:v>1268</c:v>
                </c:pt>
                <c:pt idx="182">
                  <c:v>1273.5</c:v>
                </c:pt>
                <c:pt idx="183">
                  <c:v>1733.5</c:v>
                </c:pt>
                <c:pt idx="184">
                  <c:v>1765.5</c:v>
                </c:pt>
                <c:pt idx="185">
                  <c:v>1793.5</c:v>
                </c:pt>
                <c:pt idx="186">
                  <c:v>1817</c:v>
                </c:pt>
                <c:pt idx="187">
                  <c:v>2225.5</c:v>
                </c:pt>
                <c:pt idx="188">
                  <c:v>2287.5</c:v>
                </c:pt>
                <c:pt idx="189">
                  <c:v>2719.5</c:v>
                </c:pt>
                <c:pt idx="190">
                  <c:v>2719.5</c:v>
                </c:pt>
                <c:pt idx="191">
                  <c:v>2729</c:v>
                </c:pt>
                <c:pt idx="192">
                  <c:v>2729</c:v>
                </c:pt>
                <c:pt idx="193">
                  <c:v>2729</c:v>
                </c:pt>
                <c:pt idx="194">
                  <c:v>2731</c:v>
                </c:pt>
                <c:pt idx="195">
                  <c:v>2731</c:v>
                </c:pt>
                <c:pt idx="196">
                  <c:v>2731</c:v>
                </c:pt>
                <c:pt idx="197">
                  <c:v>2731</c:v>
                </c:pt>
                <c:pt idx="198">
                  <c:v>2758.5</c:v>
                </c:pt>
                <c:pt idx="199">
                  <c:v>3013</c:v>
                </c:pt>
                <c:pt idx="200">
                  <c:v>3225</c:v>
                </c:pt>
                <c:pt idx="201">
                  <c:v>3510.5</c:v>
                </c:pt>
                <c:pt idx="202">
                  <c:v>3688.5</c:v>
                </c:pt>
                <c:pt idx="203">
                  <c:v>4522.5</c:v>
                </c:pt>
                <c:pt idx="204">
                  <c:v>4545.5</c:v>
                </c:pt>
                <c:pt idx="205">
                  <c:v>4545.5</c:v>
                </c:pt>
                <c:pt idx="206">
                  <c:v>4545.5</c:v>
                </c:pt>
                <c:pt idx="207">
                  <c:v>4555</c:v>
                </c:pt>
              </c:numCache>
            </c:numRef>
          </c:xVal>
          <c:yVal>
            <c:numRef>
              <c:f>'Active 1'!$J$21:$J$957</c:f>
              <c:numCache>
                <c:formatCode>General</c:formatCode>
                <c:ptCount val="937"/>
                <c:pt idx="19">
                  <c:v>-8.187500003259629E-3</c:v>
                </c:pt>
                <c:pt idx="20">
                  <c:v>-2.8375000001688022E-2</c:v>
                </c:pt>
                <c:pt idx="21">
                  <c:v>-4.374999989522621E-4</c:v>
                </c:pt>
                <c:pt idx="22">
                  <c:v>4.7062500001629815E-2</c:v>
                </c:pt>
                <c:pt idx="23">
                  <c:v>-3.3124999972642399E-3</c:v>
                </c:pt>
                <c:pt idx="24">
                  <c:v>-6.1499999996158294E-2</c:v>
                </c:pt>
                <c:pt idx="25">
                  <c:v>-0.25068750000355067</c:v>
                </c:pt>
                <c:pt idx="26">
                  <c:v>4.3125000011059456E-3</c:v>
                </c:pt>
                <c:pt idx="27">
                  <c:v>-8.5624999992433004E-3</c:v>
                </c:pt>
                <c:pt idx="28">
                  <c:v>9.3937500001629815E-2</c:v>
                </c:pt>
                <c:pt idx="29">
                  <c:v>-0.3039375000007567</c:v>
                </c:pt>
                <c:pt idx="31">
                  <c:v>-6.1249999998835847E-3</c:v>
                </c:pt>
                <c:pt idx="32">
                  <c:v>-6.874999962747097E-4</c:v>
                </c:pt>
                <c:pt idx="33">
                  <c:v>-2.6562500002910383E-2</c:v>
                </c:pt>
                <c:pt idx="34">
                  <c:v>-1.5187500001047738E-2</c:v>
                </c:pt>
                <c:pt idx="35">
                  <c:v>-1.306250000197906E-2</c:v>
                </c:pt>
                <c:pt idx="36">
                  <c:v>2.1500000002561137E-2</c:v>
                </c:pt>
                <c:pt idx="37">
                  <c:v>1.6249999971478246E-3</c:v>
                </c:pt>
                <c:pt idx="38">
                  <c:v>3.8687499996740371E-2</c:v>
                </c:pt>
                <c:pt idx="39">
                  <c:v>6.812500003434252E-3</c:v>
                </c:pt>
                <c:pt idx="40">
                  <c:v>-5.0624999930732884E-3</c:v>
                </c:pt>
                <c:pt idx="41">
                  <c:v>2.0625000033760443E-3</c:v>
                </c:pt>
                <c:pt idx="42">
                  <c:v>-3.456249999726424E-2</c:v>
                </c:pt>
                <c:pt idx="43">
                  <c:v>6.1875000028521754E-3</c:v>
                </c:pt>
                <c:pt idx="44">
                  <c:v>5.062500000349246E-2</c:v>
                </c:pt>
                <c:pt idx="47">
                  <c:v>6.4999999958672561E-3</c:v>
                </c:pt>
                <c:pt idx="48">
                  <c:v>2.9625000002852175E-2</c:v>
                </c:pt>
                <c:pt idx="49">
                  <c:v>6.2500002968590707E-5</c:v>
                </c:pt>
                <c:pt idx="50">
                  <c:v>3.6687500003608875E-2</c:v>
                </c:pt>
                <c:pt idx="51">
                  <c:v>1.943750000646105E-2</c:v>
                </c:pt>
                <c:pt idx="52">
                  <c:v>-1.0499999996682163E-2</c:v>
                </c:pt>
                <c:pt idx="53">
                  <c:v>-1.6624999996565748E-2</c:v>
                </c:pt>
                <c:pt idx="54">
                  <c:v>-4.0124999999534339E-2</c:v>
                </c:pt>
                <c:pt idx="56">
                  <c:v>-9.3750000087311491E-4</c:v>
                </c:pt>
                <c:pt idx="57">
                  <c:v>8.0624999973224476E-3</c:v>
                </c:pt>
                <c:pt idx="58">
                  <c:v>2.0562500001688022E-2</c:v>
                </c:pt>
                <c:pt idx="63">
                  <c:v>3.3062499998777639E-2</c:v>
                </c:pt>
                <c:pt idx="64">
                  <c:v>-0.24493749999965075</c:v>
                </c:pt>
                <c:pt idx="65">
                  <c:v>9.2499999998835847E-2</c:v>
                </c:pt>
                <c:pt idx="66">
                  <c:v>-0.30862499999784632</c:v>
                </c:pt>
                <c:pt idx="67">
                  <c:v>-1.6812499998195563E-2</c:v>
                </c:pt>
                <c:pt idx="68">
                  <c:v>4.2499999981373549E-3</c:v>
                </c:pt>
                <c:pt idx="69">
                  <c:v>6.3124999942374416E-3</c:v>
                </c:pt>
                <c:pt idx="70">
                  <c:v>-3.1374999998661224E-2</c:v>
                </c:pt>
                <c:pt idx="71">
                  <c:v>2.4687500001164153E-2</c:v>
                </c:pt>
                <c:pt idx="72">
                  <c:v>-2.2749999996449333E-2</c:v>
                </c:pt>
                <c:pt idx="73">
                  <c:v>-0.28868749999674037</c:v>
                </c:pt>
                <c:pt idx="74">
                  <c:v>-0.28768750000017462</c:v>
                </c:pt>
                <c:pt idx="75">
                  <c:v>-0.15718749999359716</c:v>
                </c:pt>
                <c:pt idx="76">
                  <c:v>-1.9374999996216502E-2</c:v>
                </c:pt>
                <c:pt idx="77">
                  <c:v>-6.4937499999359716E-2</c:v>
                </c:pt>
                <c:pt idx="78">
                  <c:v>0.30556250000518048</c:v>
                </c:pt>
                <c:pt idx="79">
                  <c:v>-1.2437500001396984E-2</c:v>
                </c:pt>
                <c:pt idx="80">
                  <c:v>0.12681249999877764</c:v>
                </c:pt>
                <c:pt idx="81">
                  <c:v>0.34174999999959255</c:v>
                </c:pt>
                <c:pt idx="82">
                  <c:v>-0.32174999999551801</c:v>
                </c:pt>
                <c:pt idx="83">
                  <c:v>-2.8187500000058208E-2</c:v>
                </c:pt>
                <c:pt idx="84">
                  <c:v>3.2562500004132744E-2</c:v>
                </c:pt>
                <c:pt idx="85">
                  <c:v>-9.1499999994994141E-2</c:v>
                </c:pt>
                <c:pt idx="86">
                  <c:v>-8.849999999802094E-2</c:v>
                </c:pt>
                <c:pt idx="87">
                  <c:v>-1.5874999997322448E-2</c:v>
                </c:pt>
                <c:pt idx="88">
                  <c:v>-0.11506249999365536</c:v>
                </c:pt>
                <c:pt idx="89">
                  <c:v>1.9187500001862645E-2</c:v>
                </c:pt>
                <c:pt idx="91">
                  <c:v>-0.17393749999610009</c:v>
                </c:pt>
                <c:pt idx="92">
                  <c:v>0.27449999999953434</c:v>
                </c:pt>
                <c:pt idx="93">
                  <c:v>0.30449999999837019</c:v>
                </c:pt>
                <c:pt idx="94">
                  <c:v>-0.30956249999871943</c:v>
                </c:pt>
                <c:pt idx="95">
                  <c:v>2.5125000000116415E-2</c:v>
                </c:pt>
                <c:pt idx="96">
                  <c:v>-0.18106249999982538</c:v>
                </c:pt>
                <c:pt idx="97">
                  <c:v>-0.18006249999598367</c:v>
                </c:pt>
                <c:pt idx="98">
                  <c:v>2.8687499994703103E-2</c:v>
                </c:pt>
                <c:pt idx="99">
                  <c:v>-0.23931250000168802</c:v>
                </c:pt>
                <c:pt idx="100">
                  <c:v>9.8125000004074536E-3</c:v>
                </c:pt>
                <c:pt idx="101">
                  <c:v>0.19700000000011642</c:v>
                </c:pt>
                <c:pt idx="102">
                  <c:v>-2.5937500002328306E-2</c:v>
                </c:pt>
                <c:pt idx="103">
                  <c:v>2.6812500000232831E-2</c:v>
                </c:pt>
                <c:pt idx="104">
                  <c:v>-1.4562500000465661E-2</c:v>
                </c:pt>
                <c:pt idx="105">
                  <c:v>-1.7124999998486601E-2</c:v>
                </c:pt>
                <c:pt idx="110">
                  <c:v>-3.9999999717110768E-4</c:v>
                </c:pt>
                <c:pt idx="111">
                  <c:v>8.9999999909196049E-4</c:v>
                </c:pt>
                <c:pt idx="112">
                  <c:v>1.1000000005878974E-2</c:v>
                </c:pt>
                <c:pt idx="121">
                  <c:v>-8.4999999671708792E-4</c:v>
                </c:pt>
                <c:pt idx="122">
                  <c:v>-4.4999999954598024E-4</c:v>
                </c:pt>
                <c:pt idx="135">
                  <c:v>5.4250000030151568E-3</c:v>
                </c:pt>
                <c:pt idx="136">
                  <c:v>6.1249999998835847E-3</c:v>
                </c:pt>
                <c:pt idx="137">
                  <c:v>-2.3999999975785613E-3</c:v>
                </c:pt>
                <c:pt idx="138">
                  <c:v>-3.4499999965191819E-3</c:v>
                </c:pt>
                <c:pt idx="139">
                  <c:v>-2.7499999923747964E-3</c:v>
                </c:pt>
                <c:pt idx="140">
                  <c:v>1.1250000534346327E-4</c:v>
                </c:pt>
                <c:pt idx="141">
                  <c:v>8.1250000221189111E-4</c:v>
                </c:pt>
                <c:pt idx="142">
                  <c:v>-4.1374999927938916E-3</c:v>
                </c:pt>
                <c:pt idx="143">
                  <c:v>-3.4374999959254637E-3</c:v>
                </c:pt>
                <c:pt idx="144">
                  <c:v>6.1249999998835847E-4</c:v>
                </c:pt>
                <c:pt idx="145">
                  <c:v>7.1249999746214598E-4</c:v>
                </c:pt>
                <c:pt idx="147">
                  <c:v>6.5000000176951289E-4</c:v>
                </c:pt>
                <c:pt idx="148">
                  <c:v>1.4500000033876859E-3</c:v>
                </c:pt>
                <c:pt idx="149">
                  <c:v>1.9000000029336661E-3</c:v>
                </c:pt>
                <c:pt idx="150">
                  <c:v>2.2000000026309863E-3</c:v>
                </c:pt>
                <c:pt idx="154">
                  <c:v>-5.9874999933526851E-3</c:v>
                </c:pt>
                <c:pt idx="155">
                  <c:v>-4.7874999945634045E-3</c:v>
                </c:pt>
                <c:pt idx="160">
                  <c:v>-7.2499999805586413E-4</c:v>
                </c:pt>
                <c:pt idx="161">
                  <c:v>-2.4999993911478668E-5</c:v>
                </c:pt>
                <c:pt idx="165">
                  <c:v>-6.4249999995809048E-3</c:v>
                </c:pt>
                <c:pt idx="166">
                  <c:v>-3.6250000048312359E-3</c:v>
                </c:pt>
                <c:pt idx="167">
                  <c:v>1.1749999976018444E-3</c:v>
                </c:pt>
                <c:pt idx="168">
                  <c:v>7.4749999985215254E-3</c:v>
                </c:pt>
                <c:pt idx="170">
                  <c:v>1.3474999999743886E-2</c:v>
                </c:pt>
                <c:pt idx="171">
                  <c:v>1.547500000015134E-2</c:v>
                </c:pt>
                <c:pt idx="176">
                  <c:v>-8.2499999552965164E-4</c:v>
                </c:pt>
                <c:pt idx="179">
                  <c:v>5.2500000310828909E-4</c:v>
                </c:pt>
                <c:pt idx="187">
                  <c:v>-3.1375000035041012E-3</c:v>
                </c:pt>
                <c:pt idx="199">
                  <c:v>-6.2500000058207661E-4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77-4FDF-A6DF-287504B62A2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30">
                    <c:v>0</c:v>
                  </c:pt>
                  <c:pt idx="45">
                    <c:v>0</c:v>
                  </c:pt>
                  <c:pt idx="46">
                    <c:v>0</c:v>
                  </c:pt>
                  <c:pt idx="55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30">
                    <c:v>0</c:v>
                  </c:pt>
                  <c:pt idx="45">
                    <c:v>0</c:v>
                  </c:pt>
                  <c:pt idx="46">
                    <c:v>0</c:v>
                  </c:pt>
                  <c:pt idx="55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1'!$F$21:$F$957</c:f>
              <c:numCache>
                <c:formatCode>General</c:formatCode>
                <c:ptCount val="937"/>
                <c:pt idx="0">
                  <c:v>-17769.5</c:v>
                </c:pt>
                <c:pt idx="1">
                  <c:v>-17769.5</c:v>
                </c:pt>
                <c:pt idx="2">
                  <c:v>-17604</c:v>
                </c:pt>
                <c:pt idx="3">
                  <c:v>-17603.5</c:v>
                </c:pt>
                <c:pt idx="4">
                  <c:v>-17599.5</c:v>
                </c:pt>
                <c:pt idx="5">
                  <c:v>-17362.5</c:v>
                </c:pt>
                <c:pt idx="6">
                  <c:v>-17336.5</c:v>
                </c:pt>
                <c:pt idx="7">
                  <c:v>-16863</c:v>
                </c:pt>
                <c:pt idx="8">
                  <c:v>-16377.5</c:v>
                </c:pt>
                <c:pt idx="9">
                  <c:v>-16138.5</c:v>
                </c:pt>
                <c:pt idx="10">
                  <c:v>-16134</c:v>
                </c:pt>
                <c:pt idx="11">
                  <c:v>-15871.5</c:v>
                </c:pt>
                <c:pt idx="12">
                  <c:v>-15606.5</c:v>
                </c:pt>
                <c:pt idx="13">
                  <c:v>-10655.5</c:v>
                </c:pt>
                <c:pt idx="14">
                  <c:v>-10653</c:v>
                </c:pt>
                <c:pt idx="15">
                  <c:v>-10634.5</c:v>
                </c:pt>
                <c:pt idx="16">
                  <c:v>-10151.5</c:v>
                </c:pt>
                <c:pt idx="17">
                  <c:v>-10140</c:v>
                </c:pt>
                <c:pt idx="18">
                  <c:v>-10133</c:v>
                </c:pt>
                <c:pt idx="19">
                  <c:v>-9688.5</c:v>
                </c:pt>
                <c:pt idx="20">
                  <c:v>-9601</c:v>
                </c:pt>
                <c:pt idx="21">
                  <c:v>-9574.5</c:v>
                </c:pt>
                <c:pt idx="22">
                  <c:v>-9474.5</c:v>
                </c:pt>
                <c:pt idx="23">
                  <c:v>-9459.5</c:v>
                </c:pt>
                <c:pt idx="24">
                  <c:v>-9412</c:v>
                </c:pt>
                <c:pt idx="25">
                  <c:v>-9300.5</c:v>
                </c:pt>
                <c:pt idx="26">
                  <c:v>-9156.5</c:v>
                </c:pt>
                <c:pt idx="27">
                  <c:v>-9137.5</c:v>
                </c:pt>
                <c:pt idx="28">
                  <c:v>-9133.5</c:v>
                </c:pt>
                <c:pt idx="29">
                  <c:v>-9130.5</c:v>
                </c:pt>
                <c:pt idx="30">
                  <c:v>-9125.5</c:v>
                </c:pt>
                <c:pt idx="31">
                  <c:v>-9075</c:v>
                </c:pt>
                <c:pt idx="32">
                  <c:v>-8948.5</c:v>
                </c:pt>
                <c:pt idx="33">
                  <c:v>-8929.5</c:v>
                </c:pt>
                <c:pt idx="34">
                  <c:v>-8872.5</c:v>
                </c:pt>
                <c:pt idx="35">
                  <c:v>-8717.5</c:v>
                </c:pt>
                <c:pt idx="36">
                  <c:v>-8708</c:v>
                </c:pt>
                <c:pt idx="37">
                  <c:v>-8617</c:v>
                </c:pt>
                <c:pt idx="38">
                  <c:v>-8395.5</c:v>
                </c:pt>
                <c:pt idx="39">
                  <c:v>-8376.5</c:v>
                </c:pt>
                <c:pt idx="40">
                  <c:v>-8357.5</c:v>
                </c:pt>
                <c:pt idx="41">
                  <c:v>-8170.5</c:v>
                </c:pt>
                <c:pt idx="42">
                  <c:v>-8153.5</c:v>
                </c:pt>
                <c:pt idx="43">
                  <c:v>-8151.5</c:v>
                </c:pt>
                <c:pt idx="44">
                  <c:v>-7985</c:v>
                </c:pt>
                <c:pt idx="45">
                  <c:v>-7979.5</c:v>
                </c:pt>
                <c:pt idx="46">
                  <c:v>-7979.5</c:v>
                </c:pt>
                <c:pt idx="47">
                  <c:v>-7932</c:v>
                </c:pt>
                <c:pt idx="48">
                  <c:v>-7873</c:v>
                </c:pt>
                <c:pt idx="49">
                  <c:v>-7466.5</c:v>
                </c:pt>
                <c:pt idx="50">
                  <c:v>-7411.5</c:v>
                </c:pt>
                <c:pt idx="51">
                  <c:v>-7409.5</c:v>
                </c:pt>
                <c:pt idx="52">
                  <c:v>-7404</c:v>
                </c:pt>
                <c:pt idx="53">
                  <c:v>-6927</c:v>
                </c:pt>
                <c:pt idx="54">
                  <c:v>-6891</c:v>
                </c:pt>
                <c:pt idx="55">
                  <c:v>-6826.5</c:v>
                </c:pt>
                <c:pt idx="56">
                  <c:v>-6826.5</c:v>
                </c:pt>
                <c:pt idx="57">
                  <c:v>-6826.5</c:v>
                </c:pt>
                <c:pt idx="58">
                  <c:v>-6726.5</c:v>
                </c:pt>
                <c:pt idx="59">
                  <c:v>-6711.5</c:v>
                </c:pt>
                <c:pt idx="60">
                  <c:v>-6705</c:v>
                </c:pt>
                <c:pt idx="61">
                  <c:v>-6688.5</c:v>
                </c:pt>
                <c:pt idx="62">
                  <c:v>-6688.5</c:v>
                </c:pt>
                <c:pt idx="63">
                  <c:v>-6650.5</c:v>
                </c:pt>
                <c:pt idx="64">
                  <c:v>-6586.5</c:v>
                </c:pt>
                <c:pt idx="65">
                  <c:v>-6484</c:v>
                </c:pt>
                <c:pt idx="66">
                  <c:v>-6479</c:v>
                </c:pt>
                <c:pt idx="67">
                  <c:v>-6463.5</c:v>
                </c:pt>
                <c:pt idx="68">
                  <c:v>-6450</c:v>
                </c:pt>
                <c:pt idx="69">
                  <c:v>-6444.5</c:v>
                </c:pt>
                <c:pt idx="70">
                  <c:v>-5697</c:v>
                </c:pt>
                <c:pt idx="71">
                  <c:v>-5643.5</c:v>
                </c:pt>
                <c:pt idx="72">
                  <c:v>-5466</c:v>
                </c:pt>
                <c:pt idx="73">
                  <c:v>-5220.5</c:v>
                </c:pt>
                <c:pt idx="74">
                  <c:v>-5220.5</c:v>
                </c:pt>
                <c:pt idx="75">
                  <c:v>-5216.5</c:v>
                </c:pt>
                <c:pt idx="76">
                  <c:v>-5201</c:v>
                </c:pt>
                <c:pt idx="77">
                  <c:v>-5002.5</c:v>
                </c:pt>
                <c:pt idx="78">
                  <c:v>-4742.5</c:v>
                </c:pt>
                <c:pt idx="79">
                  <c:v>-4718.5</c:v>
                </c:pt>
                <c:pt idx="80">
                  <c:v>-4712.5</c:v>
                </c:pt>
                <c:pt idx="81">
                  <c:v>-4710</c:v>
                </c:pt>
                <c:pt idx="82">
                  <c:v>-4698</c:v>
                </c:pt>
                <c:pt idx="83">
                  <c:v>-4640.5</c:v>
                </c:pt>
                <c:pt idx="84">
                  <c:v>-4638.5</c:v>
                </c:pt>
                <c:pt idx="85">
                  <c:v>-4620</c:v>
                </c:pt>
                <c:pt idx="86">
                  <c:v>-4620</c:v>
                </c:pt>
                <c:pt idx="87">
                  <c:v>-4461</c:v>
                </c:pt>
                <c:pt idx="88">
                  <c:v>-4453.5</c:v>
                </c:pt>
                <c:pt idx="89">
                  <c:v>-4415.5</c:v>
                </c:pt>
                <c:pt idx="90">
                  <c:v>-4394.5</c:v>
                </c:pt>
                <c:pt idx="91">
                  <c:v>-4226.5</c:v>
                </c:pt>
                <c:pt idx="92">
                  <c:v>-4220</c:v>
                </c:pt>
                <c:pt idx="93">
                  <c:v>-4220</c:v>
                </c:pt>
                <c:pt idx="94">
                  <c:v>-4217.5</c:v>
                </c:pt>
                <c:pt idx="95">
                  <c:v>-4213</c:v>
                </c:pt>
                <c:pt idx="96">
                  <c:v>-4173.5</c:v>
                </c:pt>
                <c:pt idx="97">
                  <c:v>-4173.5</c:v>
                </c:pt>
                <c:pt idx="98">
                  <c:v>-4163.5</c:v>
                </c:pt>
                <c:pt idx="99">
                  <c:v>-4003.5</c:v>
                </c:pt>
                <c:pt idx="100">
                  <c:v>-3976.5</c:v>
                </c:pt>
                <c:pt idx="101">
                  <c:v>-3976</c:v>
                </c:pt>
                <c:pt idx="102">
                  <c:v>-3938.5</c:v>
                </c:pt>
                <c:pt idx="103">
                  <c:v>-3936.5</c:v>
                </c:pt>
                <c:pt idx="104">
                  <c:v>-3673.5</c:v>
                </c:pt>
                <c:pt idx="105">
                  <c:v>-3643</c:v>
                </c:pt>
                <c:pt idx="106">
                  <c:v>-3490.5</c:v>
                </c:pt>
                <c:pt idx="107">
                  <c:v>-3472.5</c:v>
                </c:pt>
                <c:pt idx="108">
                  <c:v>-3465.5</c:v>
                </c:pt>
                <c:pt idx="109">
                  <c:v>-3458</c:v>
                </c:pt>
                <c:pt idx="110">
                  <c:v>-3456</c:v>
                </c:pt>
                <c:pt idx="111">
                  <c:v>-3456</c:v>
                </c:pt>
                <c:pt idx="112">
                  <c:v>-3456</c:v>
                </c:pt>
                <c:pt idx="113">
                  <c:v>-3455</c:v>
                </c:pt>
                <c:pt idx="114">
                  <c:v>-3444.5</c:v>
                </c:pt>
                <c:pt idx="115">
                  <c:v>-3419.5</c:v>
                </c:pt>
                <c:pt idx="116">
                  <c:v>-3416.5</c:v>
                </c:pt>
                <c:pt idx="117">
                  <c:v>-3373</c:v>
                </c:pt>
                <c:pt idx="118">
                  <c:v>-3229</c:v>
                </c:pt>
                <c:pt idx="119">
                  <c:v>-3223</c:v>
                </c:pt>
                <c:pt idx="120">
                  <c:v>-3215.5</c:v>
                </c:pt>
                <c:pt idx="121">
                  <c:v>-3210</c:v>
                </c:pt>
                <c:pt idx="122">
                  <c:v>-3210</c:v>
                </c:pt>
                <c:pt idx="123">
                  <c:v>-3206</c:v>
                </c:pt>
                <c:pt idx="124">
                  <c:v>-3191</c:v>
                </c:pt>
                <c:pt idx="125">
                  <c:v>-3191</c:v>
                </c:pt>
                <c:pt idx="126">
                  <c:v>-3185.5</c:v>
                </c:pt>
                <c:pt idx="127">
                  <c:v>-3182</c:v>
                </c:pt>
                <c:pt idx="128">
                  <c:v>-3177.5</c:v>
                </c:pt>
                <c:pt idx="129">
                  <c:v>-3166.5</c:v>
                </c:pt>
                <c:pt idx="130">
                  <c:v>-3154.5</c:v>
                </c:pt>
                <c:pt idx="131">
                  <c:v>-3151.5</c:v>
                </c:pt>
                <c:pt idx="132">
                  <c:v>-3128</c:v>
                </c:pt>
                <c:pt idx="133">
                  <c:v>-3122.5</c:v>
                </c:pt>
                <c:pt idx="134">
                  <c:v>-3117</c:v>
                </c:pt>
                <c:pt idx="135">
                  <c:v>-3017</c:v>
                </c:pt>
                <c:pt idx="136">
                  <c:v>-3017</c:v>
                </c:pt>
                <c:pt idx="137">
                  <c:v>-3000</c:v>
                </c:pt>
                <c:pt idx="138">
                  <c:v>-2998</c:v>
                </c:pt>
                <c:pt idx="139">
                  <c:v>-2998</c:v>
                </c:pt>
                <c:pt idx="140">
                  <c:v>-2988.5</c:v>
                </c:pt>
                <c:pt idx="141">
                  <c:v>-2988.5</c:v>
                </c:pt>
                <c:pt idx="142">
                  <c:v>-2918.5</c:v>
                </c:pt>
                <c:pt idx="143">
                  <c:v>-2918.5</c:v>
                </c:pt>
                <c:pt idx="144">
                  <c:v>-2744.5</c:v>
                </c:pt>
                <c:pt idx="145">
                  <c:v>-2744.5</c:v>
                </c:pt>
                <c:pt idx="146">
                  <c:v>-2740.5</c:v>
                </c:pt>
                <c:pt idx="147">
                  <c:v>-2718</c:v>
                </c:pt>
                <c:pt idx="148">
                  <c:v>-2718</c:v>
                </c:pt>
                <c:pt idx="149">
                  <c:v>-2716</c:v>
                </c:pt>
                <c:pt idx="150">
                  <c:v>-2716</c:v>
                </c:pt>
                <c:pt idx="151">
                  <c:v>-2716</c:v>
                </c:pt>
                <c:pt idx="152">
                  <c:v>-2714</c:v>
                </c:pt>
                <c:pt idx="153">
                  <c:v>-2695</c:v>
                </c:pt>
                <c:pt idx="154">
                  <c:v>-2672.5</c:v>
                </c:pt>
                <c:pt idx="155">
                  <c:v>-2672.5</c:v>
                </c:pt>
                <c:pt idx="156">
                  <c:v>-2487</c:v>
                </c:pt>
                <c:pt idx="157">
                  <c:v>-2485</c:v>
                </c:pt>
                <c:pt idx="158">
                  <c:v>-2468</c:v>
                </c:pt>
                <c:pt idx="159">
                  <c:v>-2466</c:v>
                </c:pt>
                <c:pt idx="160">
                  <c:v>-2455</c:v>
                </c:pt>
                <c:pt idx="161">
                  <c:v>-2455</c:v>
                </c:pt>
                <c:pt idx="162">
                  <c:v>-2377</c:v>
                </c:pt>
                <c:pt idx="163">
                  <c:v>-2375</c:v>
                </c:pt>
                <c:pt idx="164">
                  <c:v>-1993</c:v>
                </c:pt>
                <c:pt idx="165">
                  <c:v>-1747</c:v>
                </c:pt>
                <c:pt idx="166">
                  <c:v>-1747</c:v>
                </c:pt>
                <c:pt idx="167">
                  <c:v>-1747</c:v>
                </c:pt>
                <c:pt idx="168">
                  <c:v>-1747</c:v>
                </c:pt>
                <c:pt idx="169">
                  <c:v>-1747</c:v>
                </c:pt>
                <c:pt idx="170">
                  <c:v>-1747</c:v>
                </c:pt>
                <c:pt idx="171">
                  <c:v>-1747</c:v>
                </c:pt>
                <c:pt idx="172">
                  <c:v>-1690</c:v>
                </c:pt>
                <c:pt idx="173">
                  <c:v>-1236</c:v>
                </c:pt>
                <c:pt idx="174">
                  <c:v>-276.5</c:v>
                </c:pt>
                <c:pt idx="175">
                  <c:v>0</c:v>
                </c:pt>
                <c:pt idx="176">
                  <c:v>265</c:v>
                </c:pt>
                <c:pt idx="177">
                  <c:v>265</c:v>
                </c:pt>
                <c:pt idx="178">
                  <c:v>515</c:v>
                </c:pt>
                <c:pt idx="179">
                  <c:v>795</c:v>
                </c:pt>
                <c:pt idx="180">
                  <c:v>1196</c:v>
                </c:pt>
                <c:pt idx="181">
                  <c:v>1268</c:v>
                </c:pt>
                <c:pt idx="182">
                  <c:v>1273.5</c:v>
                </c:pt>
                <c:pt idx="183">
                  <c:v>1733.5</c:v>
                </c:pt>
                <c:pt idx="184">
                  <c:v>1765.5</c:v>
                </c:pt>
                <c:pt idx="185">
                  <c:v>1793.5</c:v>
                </c:pt>
                <c:pt idx="186">
                  <c:v>1817</c:v>
                </c:pt>
                <c:pt idx="187">
                  <c:v>2225.5</c:v>
                </c:pt>
                <c:pt idx="188">
                  <c:v>2287.5</c:v>
                </c:pt>
                <c:pt idx="189">
                  <c:v>2719.5</c:v>
                </c:pt>
                <c:pt idx="190">
                  <c:v>2719.5</c:v>
                </c:pt>
                <c:pt idx="191">
                  <c:v>2729</c:v>
                </c:pt>
                <c:pt idx="192">
                  <c:v>2729</c:v>
                </c:pt>
                <c:pt idx="193">
                  <c:v>2729</c:v>
                </c:pt>
                <c:pt idx="194">
                  <c:v>2731</c:v>
                </c:pt>
                <c:pt idx="195">
                  <c:v>2731</c:v>
                </c:pt>
                <c:pt idx="196">
                  <c:v>2731</c:v>
                </c:pt>
                <c:pt idx="197">
                  <c:v>2731</c:v>
                </c:pt>
                <c:pt idx="198">
                  <c:v>2758.5</c:v>
                </c:pt>
                <c:pt idx="199">
                  <c:v>3013</c:v>
                </c:pt>
                <c:pt idx="200">
                  <c:v>3225</c:v>
                </c:pt>
                <c:pt idx="201">
                  <c:v>3510.5</c:v>
                </c:pt>
                <c:pt idx="202">
                  <c:v>3688.5</c:v>
                </c:pt>
                <c:pt idx="203">
                  <c:v>4522.5</c:v>
                </c:pt>
                <c:pt idx="204">
                  <c:v>4545.5</c:v>
                </c:pt>
                <c:pt idx="205">
                  <c:v>4545.5</c:v>
                </c:pt>
                <c:pt idx="206">
                  <c:v>4545.5</c:v>
                </c:pt>
                <c:pt idx="207">
                  <c:v>4555</c:v>
                </c:pt>
              </c:numCache>
            </c:numRef>
          </c:xVal>
          <c:yVal>
            <c:numRef>
              <c:f>'Active 1'!$K$21:$K$957</c:f>
              <c:numCache>
                <c:formatCode>General</c:formatCode>
                <c:ptCount val="937"/>
                <c:pt idx="124">
                  <c:v>-5.8250000001862645E-3</c:v>
                </c:pt>
                <c:pt idx="174">
                  <c:v>-8.8749999849824235E-4</c:v>
                </c:pt>
                <c:pt idx="175">
                  <c:v>0</c:v>
                </c:pt>
                <c:pt idx="177">
                  <c:v>7.750000077066943E-4</c:v>
                </c:pt>
                <c:pt idx="181">
                  <c:v>8.0000000161817297E-4</c:v>
                </c:pt>
                <c:pt idx="182">
                  <c:v>2.8249999741092324E-4</c:v>
                </c:pt>
                <c:pt idx="183">
                  <c:v>3.6249999538995326E-4</c:v>
                </c:pt>
                <c:pt idx="184">
                  <c:v>1.7625000036787242E-3</c:v>
                </c:pt>
                <c:pt idx="185">
                  <c:v>-2.1374999996623956E-3</c:v>
                </c:pt>
                <c:pt idx="188">
                  <c:v>1.512499999080319E-3</c:v>
                </c:pt>
                <c:pt idx="189">
                  <c:v>2.3250000231200829E-4</c:v>
                </c:pt>
                <c:pt idx="190">
                  <c:v>7.4250000034226105E-4</c:v>
                </c:pt>
                <c:pt idx="191">
                  <c:v>-7.9499999992549419E-4</c:v>
                </c:pt>
                <c:pt idx="192">
                  <c:v>-2.0499999664025381E-4</c:v>
                </c:pt>
                <c:pt idx="193">
                  <c:v>1.215000003867317E-3</c:v>
                </c:pt>
                <c:pt idx="194">
                  <c:v>-1.049999991664663E-4</c:v>
                </c:pt>
                <c:pt idx="195">
                  <c:v>1.049999991664663E-4</c:v>
                </c:pt>
                <c:pt idx="196">
                  <c:v>4.3499999446794391E-4</c:v>
                </c:pt>
                <c:pt idx="197">
                  <c:v>4.3499999446794391E-4</c:v>
                </c:pt>
                <c:pt idx="198">
                  <c:v>9.3750000087311491E-4</c:v>
                </c:pt>
                <c:pt idx="200">
                  <c:v>2.6750000033644028E-3</c:v>
                </c:pt>
                <c:pt idx="201">
                  <c:v>3.0174999992595986E-3</c:v>
                </c:pt>
                <c:pt idx="202">
                  <c:v>9.8750000324798748E-4</c:v>
                </c:pt>
                <c:pt idx="203">
                  <c:v>1.0374999983469024E-3</c:v>
                </c:pt>
                <c:pt idx="204">
                  <c:v>-2.1374999996623956E-3</c:v>
                </c:pt>
                <c:pt idx="205">
                  <c:v>-1.8374999999650754E-3</c:v>
                </c:pt>
                <c:pt idx="206">
                  <c:v>-1.2375000005704351E-3</c:v>
                </c:pt>
                <c:pt idx="207">
                  <c:v>1.2249999999767169E-3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77-4FDF-A6DF-287504B62A2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30">
                    <c:v>0</c:v>
                  </c:pt>
                  <c:pt idx="45">
                    <c:v>0</c:v>
                  </c:pt>
                  <c:pt idx="46">
                    <c:v>0</c:v>
                  </c:pt>
                  <c:pt idx="55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30">
                    <c:v>0</c:v>
                  </c:pt>
                  <c:pt idx="45">
                    <c:v>0</c:v>
                  </c:pt>
                  <c:pt idx="46">
                    <c:v>0</c:v>
                  </c:pt>
                  <c:pt idx="55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1'!$F$21:$F$957</c:f>
              <c:numCache>
                <c:formatCode>General</c:formatCode>
                <c:ptCount val="937"/>
                <c:pt idx="0">
                  <c:v>-17769.5</c:v>
                </c:pt>
                <c:pt idx="1">
                  <c:v>-17769.5</c:v>
                </c:pt>
                <c:pt idx="2">
                  <c:v>-17604</c:v>
                </c:pt>
                <c:pt idx="3">
                  <c:v>-17603.5</c:v>
                </c:pt>
                <c:pt idx="4">
                  <c:v>-17599.5</c:v>
                </c:pt>
                <c:pt idx="5">
                  <c:v>-17362.5</c:v>
                </c:pt>
                <c:pt idx="6">
                  <c:v>-17336.5</c:v>
                </c:pt>
                <c:pt idx="7">
                  <c:v>-16863</c:v>
                </c:pt>
                <c:pt idx="8">
                  <c:v>-16377.5</c:v>
                </c:pt>
                <c:pt idx="9">
                  <c:v>-16138.5</c:v>
                </c:pt>
                <c:pt idx="10">
                  <c:v>-16134</c:v>
                </c:pt>
                <c:pt idx="11">
                  <c:v>-15871.5</c:v>
                </c:pt>
                <c:pt idx="12">
                  <c:v>-15606.5</c:v>
                </c:pt>
                <c:pt idx="13">
                  <c:v>-10655.5</c:v>
                </c:pt>
                <c:pt idx="14">
                  <c:v>-10653</c:v>
                </c:pt>
                <c:pt idx="15">
                  <c:v>-10634.5</c:v>
                </c:pt>
                <c:pt idx="16">
                  <c:v>-10151.5</c:v>
                </c:pt>
                <c:pt idx="17">
                  <c:v>-10140</c:v>
                </c:pt>
                <c:pt idx="18">
                  <c:v>-10133</c:v>
                </c:pt>
                <c:pt idx="19">
                  <c:v>-9688.5</c:v>
                </c:pt>
                <c:pt idx="20">
                  <c:v>-9601</c:v>
                </c:pt>
                <c:pt idx="21">
                  <c:v>-9574.5</c:v>
                </c:pt>
                <c:pt idx="22">
                  <c:v>-9474.5</c:v>
                </c:pt>
                <c:pt idx="23">
                  <c:v>-9459.5</c:v>
                </c:pt>
                <c:pt idx="24">
                  <c:v>-9412</c:v>
                </c:pt>
                <c:pt idx="25">
                  <c:v>-9300.5</c:v>
                </c:pt>
                <c:pt idx="26">
                  <c:v>-9156.5</c:v>
                </c:pt>
                <c:pt idx="27">
                  <c:v>-9137.5</c:v>
                </c:pt>
                <c:pt idx="28">
                  <c:v>-9133.5</c:v>
                </c:pt>
                <c:pt idx="29">
                  <c:v>-9130.5</c:v>
                </c:pt>
                <c:pt idx="30">
                  <c:v>-9125.5</c:v>
                </c:pt>
                <c:pt idx="31">
                  <c:v>-9075</c:v>
                </c:pt>
                <c:pt idx="32">
                  <c:v>-8948.5</c:v>
                </c:pt>
                <c:pt idx="33">
                  <c:v>-8929.5</c:v>
                </c:pt>
                <c:pt idx="34">
                  <c:v>-8872.5</c:v>
                </c:pt>
                <c:pt idx="35">
                  <c:v>-8717.5</c:v>
                </c:pt>
                <c:pt idx="36">
                  <c:v>-8708</c:v>
                </c:pt>
                <c:pt idx="37">
                  <c:v>-8617</c:v>
                </c:pt>
                <c:pt idx="38">
                  <c:v>-8395.5</c:v>
                </c:pt>
                <c:pt idx="39">
                  <c:v>-8376.5</c:v>
                </c:pt>
                <c:pt idx="40">
                  <c:v>-8357.5</c:v>
                </c:pt>
                <c:pt idx="41">
                  <c:v>-8170.5</c:v>
                </c:pt>
                <c:pt idx="42">
                  <c:v>-8153.5</c:v>
                </c:pt>
                <c:pt idx="43">
                  <c:v>-8151.5</c:v>
                </c:pt>
                <c:pt idx="44">
                  <c:v>-7985</c:v>
                </c:pt>
                <c:pt idx="45">
                  <c:v>-7979.5</c:v>
                </c:pt>
                <c:pt idx="46">
                  <c:v>-7979.5</c:v>
                </c:pt>
                <c:pt idx="47">
                  <c:v>-7932</c:v>
                </c:pt>
                <c:pt idx="48">
                  <c:v>-7873</c:v>
                </c:pt>
                <c:pt idx="49">
                  <c:v>-7466.5</c:v>
                </c:pt>
                <c:pt idx="50">
                  <c:v>-7411.5</c:v>
                </c:pt>
                <c:pt idx="51">
                  <c:v>-7409.5</c:v>
                </c:pt>
                <c:pt idx="52">
                  <c:v>-7404</c:v>
                </c:pt>
                <c:pt idx="53">
                  <c:v>-6927</c:v>
                </c:pt>
                <c:pt idx="54">
                  <c:v>-6891</c:v>
                </c:pt>
                <c:pt idx="55">
                  <c:v>-6826.5</c:v>
                </c:pt>
                <c:pt idx="56">
                  <c:v>-6826.5</c:v>
                </c:pt>
                <c:pt idx="57">
                  <c:v>-6826.5</c:v>
                </c:pt>
                <c:pt idx="58">
                  <c:v>-6726.5</c:v>
                </c:pt>
                <c:pt idx="59">
                  <c:v>-6711.5</c:v>
                </c:pt>
                <c:pt idx="60">
                  <c:v>-6705</c:v>
                </c:pt>
                <c:pt idx="61">
                  <c:v>-6688.5</c:v>
                </c:pt>
                <c:pt idx="62">
                  <c:v>-6688.5</c:v>
                </c:pt>
                <c:pt idx="63">
                  <c:v>-6650.5</c:v>
                </c:pt>
                <c:pt idx="64">
                  <c:v>-6586.5</c:v>
                </c:pt>
                <c:pt idx="65">
                  <c:v>-6484</c:v>
                </c:pt>
                <c:pt idx="66">
                  <c:v>-6479</c:v>
                </c:pt>
                <c:pt idx="67">
                  <c:v>-6463.5</c:v>
                </c:pt>
                <c:pt idx="68">
                  <c:v>-6450</c:v>
                </c:pt>
                <c:pt idx="69">
                  <c:v>-6444.5</c:v>
                </c:pt>
                <c:pt idx="70">
                  <c:v>-5697</c:v>
                </c:pt>
                <c:pt idx="71">
                  <c:v>-5643.5</c:v>
                </c:pt>
                <c:pt idx="72">
                  <c:v>-5466</c:v>
                </c:pt>
                <c:pt idx="73">
                  <c:v>-5220.5</c:v>
                </c:pt>
                <c:pt idx="74">
                  <c:v>-5220.5</c:v>
                </c:pt>
                <c:pt idx="75">
                  <c:v>-5216.5</c:v>
                </c:pt>
                <c:pt idx="76">
                  <c:v>-5201</c:v>
                </c:pt>
                <c:pt idx="77">
                  <c:v>-5002.5</c:v>
                </c:pt>
                <c:pt idx="78">
                  <c:v>-4742.5</c:v>
                </c:pt>
                <c:pt idx="79">
                  <c:v>-4718.5</c:v>
                </c:pt>
                <c:pt idx="80">
                  <c:v>-4712.5</c:v>
                </c:pt>
                <c:pt idx="81">
                  <c:v>-4710</c:v>
                </c:pt>
                <c:pt idx="82">
                  <c:v>-4698</c:v>
                </c:pt>
                <c:pt idx="83">
                  <c:v>-4640.5</c:v>
                </c:pt>
                <c:pt idx="84">
                  <c:v>-4638.5</c:v>
                </c:pt>
                <c:pt idx="85">
                  <c:v>-4620</c:v>
                </c:pt>
                <c:pt idx="86">
                  <c:v>-4620</c:v>
                </c:pt>
                <c:pt idx="87">
                  <c:v>-4461</c:v>
                </c:pt>
                <c:pt idx="88">
                  <c:v>-4453.5</c:v>
                </c:pt>
                <c:pt idx="89">
                  <c:v>-4415.5</c:v>
                </c:pt>
                <c:pt idx="90">
                  <c:v>-4394.5</c:v>
                </c:pt>
                <c:pt idx="91">
                  <c:v>-4226.5</c:v>
                </c:pt>
                <c:pt idx="92">
                  <c:v>-4220</c:v>
                </c:pt>
                <c:pt idx="93">
                  <c:v>-4220</c:v>
                </c:pt>
                <c:pt idx="94">
                  <c:v>-4217.5</c:v>
                </c:pt>
                <c:pt idx="95">
                  <c:v>-4213</c:v>
                </c:pt>
                <c:pt idx="96">
                  <c:v>-4173.5</c:v>
                </c:pt>
                <c:pt idx="97">
                  <c:v>-4173.5</c:v>
                </c:pt>
                <c:pt idx="98">
                  <c:v>-4163.5</c:v>
                </c:pt>
                <c:pt idx="99">
                  <c:v>-4003.5</c:v>
                </c:pt>
                <c:pt idx="100">
                  <c:v>-3976.5</c:v>
                </c:pt>
                <c:pt idx="101">
                  <c:v>-3976</c:v>
                </c:pt>
                <c:pt idx="102">
                  <c:v>-3938.5</c:v>
                </c:pt>
                <c:pt idx="103">
                  <c:v>-3936.5</c:v>
                </c:pt>
                <c:pt idx="104">
                  <c:v>-3673.5</c:v>
                </c:pt>
                <c:pt idx="105">
                  <c:v>-3643</c:v>
                </c:pt>
                <c:pt idx="106">
                  <c:v>-3490.5</c:v>
                </c:pt>
                <c:pt idx="107">
                  <c:v>-3472.5</c:v>
                </c:pt>
                <c:pt idx="108">
                  <c:v>-3465.5</c:v>
                </c:pt>
                <c:pt idx="109">
                  <c:v>-3458</c:v>
                </c:pt>
                <c:pt idx="110">
                  <c:v>-3456</c:v>
                </c:pt>
                <c:pt idx="111">
                  <c:v>-3456</c:v>
                </c:pt>
                <c:pt idx="112">
                  <c:v>-3456</c:v>
                </c:pt>
                <c:pt idx="113">
                  <c:v>-3455</c:v>
                </c:pt>
                <c:pt idx="114">
                  <c:v>-3444.5</c:v>
                </c:pt>
                <c:pt idx="115">
                  <c:v>-3419.5</c:v>
                </c:pt>
                <c:pt idx="116">
                  <c:v>-3416.5</c:v>
                </c:pt>
                <c:pt idx="117">
                  <c:v>-3373</c:v>
                </c:pt>
                <c:pt idx="118">
                  <c:v>-3229</c:v>
                </c:pt>
                <c:pt idx="119">
                  <c:v>-3223</c:v>
                </c:pt>
                <c:pt idx="120">
                  <c:v>-3215.5</c:v>
                </c:pt>
                <c:pt idx="121">
                  <c:v>-3210</c:v>
                </c:pt>
                <c:pt idx="122">
                  <c:v>-3210</c:v>
                </c:pt>
                <c:pt idx="123">
                  <c:v>-3206</c:v>
                </c:pt>
                <c:pt idx="124">
                  <c:v>-3191</c:v>
                </c:pt>
                <c:pt idx="125">
                  <c:v>-3191</c:v>
                </c:pt>
                <c:pt idx="126">
                  <c:v>-3185.5</c:v>
                </c:pt>
                <c:pt idx="127">
                  <c:v>-3182</c:v>
                </c:pt>
                <c:pt idx="128">
                  <c:v>-3177.5</c:v>
                </c:pt>
                <c:pt idx="129">
                  <c:v>-3166.5</c:v>
                </c:pt>
                <c:pt idx="130">
                  <c:v>-3154.5</c:v>
                </c:pt>
                <c:pt idx="131">
                  <c:v>-3151.5</c:v>
                </c:pt>
                <c:pt idx="132">
                  <c:v>-3128</c:v>
                </c:pt>
                <c:pt idx="133">
                  <c:v>-3122.5</c:v>
                </c:pt>
                <c:pt idx="134">
                  <c:v>-3117</c:v>
                </c:pt>
                <c:pt idx="135">
                  <c:v>-3017</c:v>
                </c:pt>
                <c:pt idx="136">
                  <c:v>-3017</c:v>
                </c:pt>
                <c:pt idx="137">
                  <c:v>-3000</c:v>
                </c:pt>
                <c:pt idx="138">
                  <c:v>-2998</c:v>
                </c:pt>
                <c:pt idx="139">
                  <c:v>-2998</c:v>
                </c:pt>
                <c:pt idx="140">
                  <c:v>-2988.5</c:v>
                </c:pt>
                <c:pt idx="141">
                  <c:v>-2988.5</c:v>
                </c:pt>
                <c:pt idx="142">
                  <c:v>-2918.5</c:v>
                </c:pt>
                <c:pt idx="143">
                  <c:v>-2918.5</c:v>
                </c:pt>
                <c:pt idx="144">
                  <c:v>-2744.5</c:v>
                </c:pt>
                <c:pt idx="145">
                  <c:v>-2744.5</c:v>
                </c:pt>
                <c:pt idx="146">
                  <c:v>-2740.5</c:v>
                </c:pt>
                <c:pt idx="147">
                  <c:v>-2718</c:v>
                </c:pt>
                <c:pt idx="148">
                  <c:v>-2718</c:v>
                </c:pt>
                <c:pt idx="149">
                  <c:v>-2716</c:v>
                </c:pt>
                <c:pt idx="150">
                  <c:v>-2716</c:v>
                </c:pt>
                <c:pt idx="151">
                  <c:v>-2716</c:v>
                </c:pt>
                <c:pt idx="152">
                  <c:v>-2714</c:v>
                </c:pt>
                <c:pt idx="153">
                  <c:v>-2695</c:v>
                </c:pt>
                <c:pt idx="154">
                  <c:v>-2672.5</c:v>
                </c:pt>
                <c:pt idx="155">
                  <c:v>-2672.5</c:v>
                </c:pt>
                <c:pt idx="156">
                  <c:v>-2487</c:v>
                </c:pt>
                <c:pt idx="157">
                  <c:v>-2485</c:v>
                </c:pt>
                <c:pt idx="158">
                  <c:v>-2468</c:v>
                </c:pt>
                <c:pt idx="159">
                  <c:v>-2466</c:v>
                </c:pt>
                <c:pt idx="160">
                  <c:v>-2455</c:v>
                </c:pt>
                <c:pt idx="161">
                  <c:v>-2455</c:v>
                </c:pt>
                <c:pt idx="162">
                  <c:v>-2377</c:v>
                </c:pt>
                <c:pt idx="163">
                  <c:v>-2375</c:v>
                </c:pt>
                <c:pt idx="164">
                  <c:v>-1993</c:v>
                </c:pt>
                <c:pt idx="165">
                  <c:v>-1747</c:v>
                </c:pt>
                <c:pt idx="166">
                  <c:v>-1747</c:v>
                </c:pt>
                <c:pt idx="167">
                  <c:v>-1747</c:v>
                </c:pt>
                <c:pt idx="168">
                  <c:v>-1747</c:v>
                </c:pt>
                <c:pt idx="169">
                  <c:v>-1747</c:v>
                </c:pt>
                <c:pt idx="170">
                  <c:v>-1747</c:v>
                </c:pt>
                <c:pt idx="171">
                  <c:v>-1747</c:v>
                </c:pt>
                <c:pt idx="172">
                  <c:v>-1690</c:v>
                </c:pt>
                <c:pt idx="173">
                  <c:v>-1236</c:v>
                </c:pt>
                <c:pt idx="174">
                  <c:v>-276.5</c:v>
                </c:pt>
                <c:pt idx="175">
                  <c:v>0</c:v>
                </c:pt>
                <c:pt idx="176">
                  <c:v>265</c:v>
                </c:pt>
                <c:pt idx="177">
                  <c:v>265</c:v>
                </c:pt>
                <c:pt idx="178">
                  <c:v>515</c:v>
                </c:pt>
                <c:pt idx="179">
                  <c:v>795</c:v>
                </c:pt>
                <c:pt idx="180">
                  <c:v>1196</c:v>
                </c:pt>
                <c:pt idx="181">
                  <c:v>1268</c:v>
                </c:pt>
                <c:pt idx="182">
                  <c:v>1273.5</c:v>
                </c:pt>
                <c:pt idx="183">
                  <c:v>1733.5</c:v>
                </c:pt>
                <c:pt idx="184">
                  <c:v>1765.5</c:v>
                </c:pt>
                <c:pt idx="185">
                  <c:v>1793.5</c:v>
                </c:pt>
                <c:pt idx="186">
                  <c:v>1817</c:v>
                </c:pt>
                <c:pt idx="187">
                  <c:v>2225.5</c:v>
                </c:pt>
                <c:pt idx="188">
                  <c:v>2287.5</c:v>
                </c:pt>
                <c:pt idx="189">
                  <c:v>2719.5</c:v>
                </c:pt>
                <c:pt idx="190">
                  <c:v>2719.5</c:v>
                </c:pt>
                <c:pt idx="191">
                  <c:v>2729</c:v>
                </c:pt>
                <c:pt idx="192">
                  <c:v>2729</c:v>
                </c:pt>
                <c:pt idx="193">
                  <c:v>2729</c:v>
                </c:pt>
                <c:pt idx="194">
                  <c:v>2731</c:v>
                </c:pt>
                <c:pt idx="195">
                  <c:v>2731</c:v>
                </c:pt>
                <c:pt idx="196">
                  <c:v>2731</c:v>
                </c:pt>
                <c:pt idx="197">
                  <c:v>2731</c:v>
                </c:pt>
                <c:pt idx="198">
                  <c:v>2758.5</c:v>
                </c:pt>
                <c:pt idx="199">
                  <c:v>3013</c:v>
                </c:pt>
                <c:pt idx="200">
                  <c:v>3225</c:v>
                </c:pt>
                <c:pt idx="201">
                  <c:v>3510.5</c:v>
                </c:pt>
                <c:pt idx="202">
                  <c:v>3688.5</c:v>
                </c:pt>
                <c:pt idx="203">
                  <c:v>4522.5</c:v>
                </c:pt>
                <c:pt idx="204">
                  <c:v>4545.5</c:v>
                </c:pt>
                <c:pt idx="205">
                  <c:v>4545.5</c:v>
                </c:pt>
                <c:pt idx="206">
                  <c:v>4545.5</c:v>
                </c:pt>
                <c:pt idx="207">
                  <c:v>4555</c:v>
                </c:pt>
              </c:numCache>
            </c:numRef>
          </c:xVal>
          <c:yVal>
            <c:numRef>
              <c:f>'Active 1'!$L$21:$L$957</c:f>
              <c:numCache>
                <c:formatCode>General</c:formatCode>
                <c:ptCount val="9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77-4FDF-A6DF-287504B62A2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30">
                    <c:v>0</c:v>
                  </c:pt>
                  <c:pt idx="45">
                    <c:v>0</c:v>
                  </c:pt>
                  <c:pt idx="46">
                    <c:v>0</c:v>
                  </c:pt>
                  <c:pt idx="55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30">
                    <c:v>0</c:v>
                  </c:pt>
                  <c:pt idx="45">
                    <c:v>0</c:v>
                  </c:pt>
                  <c:pt idx="46">
                    <c:v>0</c:v>
                  </c:pt>
                  <c:pt idx="55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1'!$F$21:$F$957</c:f>
              <c:numCache>
                <c:formatCode>General</c:formatCode>
                <c:ptCount val="937"/>
                <c:pt idx="0">
                  <c:v>-17769.5</c:v>
                </c:pt>
                <c:pt idx="1">
                  <c:v>-17769.5</c:v>
                </c:pt>
                <c:pt idx="2">
                  <c:v>-17604</c:v>
                </c:pt>
                <c:pt idx="3">
                  <c:v>-17603.5</c:v>
                </c:pt>
                <c:pt idx="4">
                  <c:v>-17599.5</c:v>
                </c:pt>
                <c:pt idx="5">
                  <c:v>-17362.5</c:v>
                </c:pt>
                <c:pt idx="6">
                  <c:v>-17336.5</c:v>
                </c:pt>
                <c:pt idx="7">
                  <c:v>-16863</c:v>
                </c:pt>
                <c:pt idx="8">
                  <c:v>-16377.5</c:v>
                </c:pt>
                <c:pt idx="9">
                  <c:v>-16138.5</c:v>
                </c:pt>
                <c:pt idx="10">
                  <c:v>-16134</c:v>
                </c:pt>
                <c:pt idx="11">
                  <c:v>-15871.5</c:v>
                </c:pt>
                <c:pt idx="12">
                  <c:v>-15606.5</c:v>
                </c:pt>
                <c:pt idx="13">
                  <c:v>-10655.5</c:v>
                </c:pt>
                <c:pt idx="14">
                  <c:v>-10653</c:v>
                </c:pt>
                <c:pt idx="15">
                  <c:v>-10634.5</c:v>
                </c:pt>
                <c:pt idx="16">
                  <c:v>-10151.5</c:v>
                </c:pt>
                <c:pt idx="17">
                  <c:v>-10140</c:v>
                </c:pt>
                <c:pt idx="18">
                  <c:v>-10133</c:v>
                </c:pt>
                <c:pt idx="19">
                  <c:v>-9688.5</c:v>
                </c:pt>
                <c:pt idx="20">
                  <c:v>-9601</c:v>
                </c:pt>
                <c:pt idx="21">
                  <c:v>-9574.5</c:v>
                </c:pt>
                <c:pt idx="22">
                  <c:v>-9474.5</c:v>
                </c:pt>
                <c:pt idx="23">
                  <c:v>-9459.5</c:v>
                </c:pt>
                <c:pt idx="24">
                  <c:v>-9412</c:v>
                </c:pt>
                <c:pt idx="25">
                  <c:v>-9300.5</c:v>
                </c:pt>
                <c:pt idx="26">
                  <c:v>-9156.5</c:v>
                </c:pt>
                <c:pt idx="27">
                  <c:v>-9137.5</c:v>
                </c:pt>
                <c:pt idx="28">
                  <c:v>-9133.5</c:v>
                </c:pt>
                <c:pt idx="29">
                  <c:v>-9130.5</c:v>
                </c:pt>
                <c:pt idx="30">
                  <c:v>-9125.5</c:v>
                </c:pt>
                <c:pt idx="31">
                  <c:v>-9075</c:v>
                </c:pt>
                <c:pt idx="32">
                  <c:v>-8948.5</c:v>
                </c:pt>
                <c:pt idx="33">
                  <c:v>-8929.5</c:v>
                </c:pt>
                <c:pt idx="34">
                  <c:v>-8872.5</c:v>
                </c:pt>
                <c:pt idx="35">
                  <c:v>-8717.5</c:v>
                </c:pt>
                <c:pt idx="36">
                  <c:v>-8708</c:v>
                </c:pt>
                <c:pt idx="37">
                  <c:v>-8617</c:v>
                </c:pt>
                <c:pt idx="38">
                  <c:v>-8395.5</c:v>
                </c:pt>
                <c:pt idx="39">
                  <c:v>-8376.5</c:v>
                </c:pt>
                <c:pt idx="40">
                  <c:v>-8357.5</c:v>
                </c:pt>
                <c:pt idx="41">
                  <c:v>-8170.5</c:v>
                </c:pt>
                <c:pt idx="42">
                  <c:v>-8153.5</c:v>
                </c:pt>
                <c:pt idx="43">
                  <c:v>-8151.5</c:v>
                </c:pt>
                <c:pt idx="44">
                  <c:v>-7985</c:v>
                </c:pt>
                <c:pt idx="45">
                  <c:v>-7979.5</c:v>
                </c:pt>
                <c:pt idx="46">
                  <c:v>-7979.5</c:v>
                </c:pt>
                <c:pt idx="47">
                  <c:v>-7932</c:v>
                </c:pt>
                <c:pt idx="48">
                  <c:v>-7873</c:v>
                </c:pt>
                <c:pt idx="49">
                  <c:v>-7466.5</c:v>
                </c:pt>
                <c:pt idx="50">
                  <c:v>-7411.5</c:v>
                </c:pt>
                <c:pt idx="51">
                  <c:v>-7409.5</c:v>
                </c:pt>
                <c:pt idx="52">
                  <c:v>-7404</c:v>
                </c:pt>
                <c:pt idx="53">
                  <c:v>-6927</c:v>
                </c:pt>
                <c:pt idx="54">
                  <c:v>-6891</c:v>
                </c:pt>
                <c:pt idx="55">
                  <c:v>-6826.5</c:v>
                </c:pt>
                <c:pt idx="56">
                  <c:v>-6826.5</c:v>
                </c:pt>
                <c:pt idx="57">
                  <c:v>-6826.5</c:v>
                </c:pt>
                <c:pt idx="58">
                  <c:v>-6726.5</c:v>
                </c:pt>
                <c:pt idx="59">
                  <c:v>-6711.5</c:v>
                </c:pt>
                <c:pt idx="60">
                  <c:v>-6705</c:v>
                </c:pt>
                <c:pt idx="61">
                  <c:v>-6688.5</c:v>
                </c:pt>
                <c:pt idx="62">
                  <c:v>-6688.5</c:v>
                </c:pt>
                <c:pt idx="63">
                  <c:v>-6650.5</c:v>
                </c:pt>
                <c:pt idx="64">
                  <c:v>-6586.5</c:v>
                </c:pt>
                <c:pt idx="65">
                  <c:v>-6484</c:v>
                </c:pt>
                <c:pt idx="66">
                  <c:v>-6479</c:v>
                </c:pt>
                <c:pt idx="67">
                  <c:v>-6463.5</c:v>
                </c:pt>
                <c:pt idx="68">
                  <c:v>-6450</c:v>
                </c:pt>
                <c:pt idx="69">
                  <c:v>-6444.5</c:v>
                </c:pt>
                <c:pt idx="70">
                  <c:v>-5697</c:v>
                </c:pt>
                <c:pt idx="71">
                  <c:v>-5643.5</c:v>
                </c:pt>
                <c:pt idx="72">
                  <c:v>-5466</c:v>
                </c:pt>
                <c:pt idx="73">
                  <c:v>-5220.5</c:v>
                </c:pt>
                <c:pt idx="74">
                  <c:v>-5220.5</c:v>
                </c:pt>
                <c:pt idx="75">
                  <c:v>-5216.5</c:v>
                </c:pt>
                <c:pt idx="76">
                  <c:v>-5201</c:v>
                </c:pt>
                <c:pt idx="77">
                  <c:v>-5002.5</c:v>
                </c:pt>
                <c:pt idx="78">
                  <c:v>-4742.5</c:v>
                </c:pt>
                <c:pt idx="79">
                  <c:v>-4718.5</c:v>
                </c:pt>
                <c:pt idx="80">
                  <c:v>-4712.5</c:v>
                </c:pt>
                <c:pt idx="81">
                  <c:v>-4710</c:v>
                </c:pt>
                <c:pt idx="82">
                  <c:v>-4698</c:v>
                </c:pt>
                <c:pt idx="83">
                  <c:v>-4640.5</c:v>
                </c:pt>
                <c:pt idx="84">
                  <c:v>-4638.5</c:v>
                </c:pt>
                <c:pt idx="85">
                  <c:v>-4620</c:v>
                </c:pt>
                <c:pt idx="86">
                  <c:v>-4620</c:v>
                </c:pt>
                <c:pt idx="87">
                  <c:v>-4461</c:v>
                </c:pt>
                <c:pt idx="88">
                  <c:v>-4453.5</c:v>
                </c:pt>
                <c:pt idx="89">
                  <c:v>-4415.5</c:v>
                </c:pt>
                <c:pt idx="90">
                  <c:v>-4394.5</c:v>
                </c:pt>
                <c:pt idx="91">
                  <c:v>-4226.5</c:v>
                </c:pt>
                <c:pt idx="92">
                  <c:v>-4220</c:v>
                </c:pt>
                <c:pt idx="93">
                  <c:v>-4220</c:v>
                </c:pt>
                <c:pt idx="94">
                  <c:v>-4217.5</c:v>
                </c:pt>
                <c:pt idx="95">
                  <c:v>-4213</c:v>
                </c:pt>
                <c:pt idx="96">
                  <c:v>-4173.5</c:v>
                </c:pt>
                <c:pt idx="97">
                  <c:v>-4173.5</c:v>
                </c:pt>
                <c:pt idx="98">
                  <c:v>-4163.5</c:v>
                </c:pt>
                <c:pt idx="99">
                  <c:v>-4003.5</c:v>
                </c:pt>
                <c:pt idx="100">
                  <c:v>-3976.5</c:v>
                </c:pt>
                <c:pt idx="101">
                  <c:v>-3976</c:v>
                </c:pt>
                <c:pt idx="102">
                  <c:v>-3938.5</c:v>
                </c:pt>
                <c:pt idx="103">
                  <c:v>-3936.5</c:v>
                </c:pt>
                <c:pt idx="104">
                  <c:v>-3673.5</c:v>
                </c:pt>
                <c:pt idx="105">
                  <c:v>-3643</c:v>
                </c:pt>
                <c:pt idx="106">
                  <c:v>-3490.5</c:v>
                </c:pt>
                <c:pt idx="107">
                  <c:v>-3472.5</c:v>
                </c:pt>
                <c:pt idx="108">
                  <c:v>-3465.5</c:v>
                </c:pt>
                <c:pt idx="109">
                  <c:v>-3458</c:v>
                </c:pt>
                <c:pt idx="110">
                  <c:v>-3456</c:v>
                </c:pt>
                <c:pt idx="111">
                  <c:v>-3456</c:v>
                </c:pt>
                <c:pt idx="112">
                  <c:v>-3456</c:v>
                </c:pt>
                <c:pt idx="113">
                  <c:v>-3455</c:v>
                </c:pt>
                <c:pt idx="114">
                  <c:v>-3444.5</c:v>
                </c:pt>
                <c:pt idx="115">
                  <c:v>-3419.5</c:v>
                </c:pt>
                <c:pt idx="116">
                  <c:v>-3416.5</c:v>
                </c:pt>
                <c:pt idx="117">
                  <c:v>-3373</c:v>
                </c:pt>
                <c:pt idx="118">
                  <c:v>-3229</c:v>
                </c:pt>
                <c:pt idx="119">
                  <c:v>-3223</c:v>
                </c:pt>
                <c:pt idx="120">
                  <c:v>-3215.5</c:v>
                </c:pt>
                <c:pt idx="121">
                  <c:v>-3210</c:v>
                </c:pt>
                <c:pt idx="122">
                  <c:v>-3210</c:v>
                </c:pt>
                <c:pt idx="123">
                  <c:v>-3206</c:v>
                </c:pt>
                <c:pt idx="124">
                  <c:v>-3191</c:v>
                </c:pt>
                <c:pt idx="125">
                  <c:v>-3191</c:v>
                </c:pt>
                <c:pt idx="126">
                  <c:v>-3185.5</c:v>
                </c:pt>
                <c:pt idx="127">
                  <c:v>-3182</c:v>
                </c:pt>
                <c:pt idx="128">
                  <c:v>-3177.5</c:v>
                </c:pt>
                <c:pt idx="129">
                  <c:v>-3166.5</c:v>
                </c:pt>
                <c:pt idx="130">
                  <c:v>-3154.5</c:v>
                </c:pt>
                <c:pt idx="131">
                  <c:v>-3151.5</c:v>
                </c:pt>
                <c:pt idx="132">
                  <c:v>-3128</c:v>
                </c:pt>
                <c:pt idx="133">
                  <c:v>-3122.5</c:v>
                </c:pt>
                <c:pt idx="134">
                  <c:v>-3117</c:v>
                </c:pt>
                <c:pt idx="135">
                  <c:v>-3017</c:v>
                </c:pt>
                <c:pt idx="136">
                  <c:v>-3017</c:v>
                </c:pt>
                <c:pt idx="137">
                  <c:v>-3000</c:v>
                </c:pt>
                <c:pt idx="138">
                  <c:v>-2998</c:v>
                </c:pt>
                <c:pt idx="139">
                  <c:v>-2998</c:v>
                </c:pt>
                <c:pt idx="140">
                  <c:v>-2988.5</c:v>
                </c:pt>
                <c:pt idx="141">
                  <c:v>-2988.5</c:v>
                </c:pt>
                <c:pt idx="142">
                  <c:v>-2918.5</c:v>
                </c:pt>
                <c:pt idx="143">
                  <c:v>-2918.5</c:v>
                </c:pt>
                <c:pt idx="144">
                  <c:v>-2744.5</c:v>
                </c:pt>
                <c:pt idx="145">
                  <c:v>-2744.5</c:v>
                </c:pt>
                <c:pt idx="146">
                  <c:v>-2740.5</c:v>
                </c:pt>
                <c:pt idx="147">
                  <c:v>-2718</c:v>
                </c:pt>
                <c:pt idx="148">
                  <c:v>-2718</c:v>
                </c:pt>
                <c:pt idx="149">
                  <c:v>-2716</c:v>
                </c:pt>
                <c:pt idx="150">
                  <c:v>-2716</c:v>
                </c:pt>
                <c:pt idx="151">
                  <c:v>-2716</c:v>
                </c:pt>
                <c:pt idx="152">
                  <c:v>-2714</c:v>
                </c:pt>
                <c:pt idx="153">
                  <c:v>-2695</c:v>
                </c:pt>
                <c:pt idx="154">
                  <c:v>-2672.5</c:v>
                </c:pt>
                <c:pt idx="155">
                  <c:v>-2672.5</c:v>
                </c:pt>
                <c:pt idx="156">
                  <c:v>-2487</c:v>
                </c:pt>
                <c:pt idx="157">
                  <c:v>-2485</c:v>
                </c:pt>
                <c:pt idx="158">
                  <c:v>-2468</c:v>
                </c:pt>
                <c:pt idx="159">
                  <c:v>-2466</c:v>
                </c:pt>
                <c:pt idx="160">
                  <c:v>-2455</c:v>
                </c:pt>
                <c:pt idx="161">
                  <c:v>-2455</c:v>
                </c:pt>
                <c:pt idx="162">
                  <c:v>-2377</c:v>
                </c:pt>
                <c:pt idx="163">
                  <c:v>-2375</c:v>
                </c:pt>
                <c:pt idx="164">
                  <c:v>-1993</c:v>
                </c:pt>
                <c:pt idx="165">
                  <c:v>-1747</c:v>
                </c:pt>
                <c:pt idx="166">
                  <c:v>-1747</c:v>
                </c:pt>
                <c:pt idx="167">
                  <c:v>-1747</c:v>
                </c:pt>
                <c:pt idx="168">
                  <c:v>-1747</c:v>
                </c:pt>
                <c:pt idx="169">
                  <c:v>-1747</c:v>
                </c:pt>
                <c:pt idx="170">
                  <c:v>-1747</c:v>
                </c:pt>
                <c:pt idx="171">
                  <c:v>-1747</c:v>
                </c:pt>
                <c:pt idx="172">
                  <c:v>-1690</c:v>
                </c:pt>
                <c:pt idx="173">
                  <c:v>-1236</c:v>
                </c:pt>
                <c:pt idx="174">
                  <c:v>-276.5</c:v>
                </c:pt>
                <c:pt idx="175">
                  <c:v>0</c:v>
                </c:pt>
                <c:pt idx="176">
                  <c:v>265</c:v>
                </c:pt>
                <c:pt idx="177">
                  <c:v>265</c:v>
                </c:pt>
                <c:pt idx="178">
                  <c:v>515</c:v>
                </c:pt>
                <c:pt idx="179">
                  <c:v>795</c:v>
                </c:pt>
                <c:pt idx="180">
                  <c:v>1196</c:v>
                </c:pt>
                <c:pt idx="181">
                  <c:v>1268</c:v>
                </c:pt>
                <c:pt idx="182">
                  <c:v>1273.5</c:v>
                </c:pt>
                <c:pt idx="183">
                  <c:v>1733.5</c:v>
                </c:pt>
                <c:pt idx="184">
                  <c:v>1765.5</c:v>
                </c:pt>
                <c:pt idx="185">
                  <c:v>1793.5</c:v>
                </c:pt>
                <c:pt idx="186">
                  <c:v>1817</c:v>
                </c:pt>
                <c:pt idx="187">
                  <c:v>2225.5</c:v>
                </c:pt>
                <c:pt idx="188">
                  <c:v>2287.5</c:v>
                </c:pt>
                <c:pt idx="189">
                  <c:v>2719.5</c:v>
                </c:pt>
                <c:pt idx="190">
                  <c:v>2719.5</c:v>
                </c:pt>
                <c:pt idx="191">
                  <c:v>2729</c:v>
                </c:pt>
                <c:pt idx="192">
                  <c:v>2729</c:v>
                </c:pt>
                <c:pt idx="193">
                  <c:v>2729</c:v>
                </c:pt>
                <c:pt idx="194">
                  <c:v>2731</c:v>
                </c:pt>
                <c:pt idx="195">
                  <c:v>2731</c:v>
                </c:pt>
                <c:pt idx="196">
                  <c:v>2731</c:v>
                </c:pt>
                <c:pt idx="197">
                  <c:v>2731</c:v>
                </c:pt>
                <c:pt idx="198">
                  <c:v>2758.5</c:v>
                </c:pt>
                <c:pt idx="199">
                  <c:v>3013</c:v>
                </c:pt>
                <c:pt idx="200">
                  <c:v>3225</c:v>
                </c:pt>
                <c:pt idx="201">
                  <c:v>3510.5</c:v>
                </c:pt>
                <c:pt idx="202">
                  <c:v>3688.5</c:v>
                </c:pt>
                <c:pt idx="203">
                  <c:v>4522.5</c:v>
                </c:pt>
                <c:pt idx="204">
                  <c:v>4545.5</c:v>
                </c:pt>
                <c:pt idx="205">
                  <c:v>4545.5</c:v>
                </c:pt>
                <c:pt idx="206">
                  <c:v>4545.5</c:v>
                </c:pt>
                <c:pt idx="207">
                  <c:v>4555</c:v>
                </c:pt>
              </c:numCache>
            </c:numRef>
          </c:xVal>
          <c:yVal>
            <c:numRef>
              <c:f>'Active 1'!$M$21:$M$957</c:f>
              <c:numCache>
                <c:formatCode>General</c:formatCode>
                <c:ptCount val="9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77-4FDF-A6DF-287504B62A2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30">
                    <c:v>0</c:v>
                  </c:pt>
                  <c:pt idx="45">
                    <c:v>0</c:v>
                  </c:pt>
                  <c:pt idx="46">
                    <c:v>0</c:v>
                  </c:pt>
                  <c:pt idx="55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30">
                    <c:v>0</c:v>
                  </c:pt>
                  <c:pt idx="45">
                    <c:v>0</c:v>
                  </c:pt>
                  <c:pt idx="46">
                    <c:v>0</c:v>
                  </c:pt>
                  <c:pt idx="55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1'!$F$21:$F$957</c:f>
              <c:numCache>
                <c:formatCode>General</c:formatCode>
                <c:ptCount val="937"/>
                <c:pt idx="0">
                  <c:v>-17769.5</c:v>
                </c:pt>
                <c:pt idx="1">
                  <c:v>-17769.5</c:v>
                </c:pt>
                <c:pt idx="2">
                  <c:v>-17604</c:v>
                </c:pt>
                <c:pt idx="3">
                  <c:v>-17603.5</c:v>
                </c:pt>
                <c:pt idx="4">
                  <c:v>-17599.5</c:v>
                </c:pt>
                <c:pt idx="5">
                  <c:v>-17362.5</c:v>
                </c:pt>
                <c:pt idx="6">
                  <c:v>-17336.5</c:v>
                </c:pt>
                <c:pt idx="7">
                  <c:v>-16863</c:v>
                </c:pt>
                <c:pt idx="8">
                  <c:v>-16377.5</c:v>
                </c:pt>
                <c:pt idx="9">
                  <c:v>-16138.5</c:v>
                </c:pt>
                <c:pt idx="10">
                  <c:v>-16134</c:v>
                </c:pt>
                <c:pt idx="11">
                  <c:v>-15871.5</c:v>
                </c:pt>
                <c:pt idx="12">
                  <c:v>-15606.5</c:v>
                </c:pt>
                <c:pt idx="13">
                  <c:v>-10655.5</c:v>
                </c:pt>
                <c:pt idx="14">
                  <c:v>-10653</c:v>
                </c:pt>
                <c:pt idx="15">
                  <c:v>-10634.5</c:v>
                </c:pt>
                <c:pt idx="16">
                  <c:v>-10151.5</c:v>
                </c:pt>
                <c:pt idx="17">
                  <c:v>-10140</c:v>
                </c:pt>
                <c:pt idx="18">
                  <c:v>-10133</c:v>
                </c:pt>
                <c:pt idx="19">
                  <c:v>-9688.5</c:v>
                </c:pt>
                <c:pt idx="20">
                  <c:v>-9601</c:v>
                </c:pt>
                <c:pt idx="21">
                  <c:v>-9574.5</c:v>
                </c:pt>
                <c:pt idx="22">
                  <c:v>-9474.5</c:v>
                </c:pt>
                <c:pt idx="23">
                  <c:v>-9459.5</c:v>
                </c:pt>
                <c:pt idx="24">
                  <c:v>-9412</c:v>
                </c:pt>
                <c:pt idx="25">
                  <c:v>-9300.5</c:v>
                </c:pt>
                <c:pt idx="26">
                  <c:v>-9156.5</c:v>
                </c:pt>
                <c:pt idx="27">
                  <c:v>-9137.5</c:v>
                </c:pt>
                <c:pt idx="28">
                  <c:v>-9133.5</c:v>
                </c:pt>
                <c:pt idx="29">
                  <c:v>-9130.5</c:v>
                </c:pt>
                <c:pt idx="30">
                  <c:v>-9125.5</c:v>
                </c:pt>
                <c:pt idx="31">
                  <c:v>-9075</c:v>
                </c:pt>
                <c:pt idx="32">
                  <c:v>-8948.5</c:v>
                </c:pt>
                <c:pt idx="33">
                  <c:v>-8929.5</c:v>
                </c:pt>
                <c:pt idx="34">
                  <c:v>-8872.5</c:v>
                </c:pt>
                <c:pt idx="35">
                  <c:v>-8717.5</c:v>
                </c:pt>
                <c:pt idx="36">
                  <c:v>-8708</c:v>
                </c:pt>
                <c:pt idx="37">
                  <c:v>-8617</c:v>
                </c:pt>
                <c:pt idx="38">
                  <c:v>-8395.5</c:v>
                </c:pt>
                <c:pt idx="39">
                  <c:v>-8376.5</c:v>
                </c:pt>
                <c:pt idx="40">
                  <c:v>-8357.5</c:v>
                </c:pt>
                <c:pt idx="41">
                  <c:v>-8170.5</c:v>
                </c:pt>
                <c:pt idx="42">
                  <c:v>-8153.5</c:v>
                </c:pt>
                <c:pt idx="43">
                  <c:v>-8151.5</c:v>
                </c:pt>
                <c:pt idx="44">
                  <c:v>-7985</c:v>
                </c:pt>
                <c:pt idx="45">
                  <c:v>-7979.5</c:v>
                </c:pt>
                <c:pt idx="46">
                  <c:v>-7979.5</c:v>
                </c:pt>
                <c:pt idx="47">
                  <c:v>-7932</c:v>
                </c:pt>
                <c:pt idx="48">
                  <c:v>-7873</c:v>
                </c:pt>
                <c:pt idx="49">
                  <c:v>-7466.5</c:v>
                </c:pt>
                <c:pt idx="50">
                  <c:v>-7411.5</c:v>
                </c:pt>
                <c:pt idx="51">
                  <c:v>-7409.5</c:v>
                </c:pt>
                <c:pt idx="52">
                  <c:v>-7404</c:v>
                </c:pt>
                <c:pt idx="53">
                  <c:v>-6927</c:v>
                </c:pt>
                <c:pt idx="54">
                  <c:v>-6891</c:v>
                </c:pt>
                <c:pt idx="55">
                  <c:v>-6826.5</c:v>
                </c:pt>
                <c:pt idx="56">
                  <c:v>-6826.5</c:v>
                </c:pt>
                <c:pt idx="57">
                  <c:v>-6826.5</c:v>
                </c:pt>
                <c:pt idx="58">
                  <c:v>-6726.5</c:v>
                </c:pt>
                <c:pt idx="59">
                  <c:v>-6711.5</c:v>
                </c:pt>
                <c:pt idx="60">
                  <c:v>-6705</c:v>
                </c:pt>
                <c:pt idx="61">
                  <c:v>-6688.5</c:v>
                </c:pt>
                <c:pt idx="62">
                  <c:v>-6688.5</c:v>
                </c:pt>
                <c:pt idx="63">
                  <c:v>-6650.5</c:v>
                </c:pt>
                <c:pt idx="64">
                  <c:v>-6586.5</c:v>
                </c:pt>
                <c:pt idx="65">
                  <c:v>-6484</c:v>
                </c:pt>
                <c:pt idx="66">
                  <c:v>-6479</c:v>
                </c:pt>
                <c:pt idx="67">
                  <c:v>-6463.5</c:v>
                </c:pt>
                <c:pt idx="68">
                  <c:v>-6450</c:v>
                </c:pt>
                <c:pt idx="69">
                  <c:v>-6444.5</c:v>
                </c:pt>
                <c:pt idx="70">
                  <c:v>-5697</c:v>
                </c:pt>
                <c:pt idx="71">
                  <c:v>-5643.5</c:v>
                </c:pt>
                <c:pt idx="72">
                  <c:v>-5466</c:v>
                </c:pt>
                <c:pt idx="73">
                  <c:v>-5220.5</c:v>
                </c:pt>
                <c:pt idx="74">
                  <c:v>-5220.5</c:v>
                </c:pt>
                <c:pt idx="75">
                  <c:v>-5216.5</c:v>
                </c:pt>
                <c:pt idx="76">
                  <c:v>-5201</c:v>
                </c:pt>
                <c:pt idx="77">
                  <c:v>-5002.5</c:v>
                </c:pt>
                <c:pt idx="78">
                  <c:v>-4742.5</c:v>
                </c:pt>
                <c:pt idx="79">
                  <c:v>-4718.5</c:v>
                </c:pt>
                <c:pt idx="80">
                  <c:v>-4712.5</c:v>
                </c:pt>
                <c:pt idx="81">
                  <c:v>-4710</c:v>
                </c:pt>
                <c:pt idx="82">
                  <c:v>-4698</c:v>
                </c:pt>
                <c:pt idx="83">
                  <c:v>-4640.5</c:v>
                </c:pt>
                <c:pt idx="84">
                  <c:v>-4638.5</c:v>
                </c:pt>
                <c:pt idx="85">
                  <c:v>-4620</c:v>
                </c:pt>
                <c:pt idx="86">
                  <c:v>-4620</c:v>
                </c:pt>
                <c:pt idx="87">
                  <c:v>-4461</c:v>
                </c:pt>
                <c:pt idx="88">
                  <c:v>-4453.5</c:v>
                </c:pt>
                <c:pt idx="89">
                  <c:v>-4415.5</c:v>
                </c:pt>
                <c:pt idx="90">
                  <c:v>-4394.5</c:v>
                </c:pt>
                <c:pt idx="91">
                  <c:v>-4226.5</c:v>
                </c:pt>
                <c:pt idx="92">
                  <c:v>-4220</c:v>
                </c:pt>
                <c:pt idx="93">
                  <c:v>-4220</c:v>
                </c:pt>
                <c:pt idx="94">
                  <c:v>-4217.5</c:v>
                </c:pt>
                <c:pt idx="95">
                  <c:v>-4213</c:v>
                </c:pt>
                <c:pt idx="96">
                  <c:v>-4173.5</c:v>
                </c:pt>
                <c:pt idx="97">
                  <c:v>-4173.5</c:v>
                </c:pt>
                <c:pt idx="98">
                  <c:v>-4163.5</c:v>
                </c:pt>
                <c:pt idx="99">
                  <c:v>-4003.5</c:v>
                </c:pt>
                <c:pt idx="100">
                  <c:v>-3976.5</c:v>
                </c:pt>
                <c:pt idx="101">
                  <c:v>-3976</c:v>
                </c:pt>
                <c:pt idx="102">
                  <c:v>-3938.5</c:v>
                </c:pt>
                <c:pt idx="103">
                  <c:v>-3936.5</c:v>
                </c:pt>
                <c:pt idx="104">
                  <c:v>-3673.5</c:v>
                </c:pt>
                <c:pt idx="105">
                  <c:v>-3643</c:v>
                </c:pt>
                <c:pt idx="106">
                  <c:v>-3490.5</c:v>
                </c:pt>
                <c:pt idx="107">
                  <c:v>-3472.5</c:v>
                </c:pt>
                <c:pt idx="108">
                  <c:v>-3465.5</c:v>
                </c:pt>
                <c:pt idx="109">
                  <c:v>-3458</c:v>
                </c:pt>
                <c:pt idx="110">
                  <c:v>-3456</c:v>
                </c:pt>
                <c:pt idx="111">
                  <c:v>-3456</c:v>
                </c:pt>
                <c:pt idx="112">
                  <c:v>-3456</c:v>
                </c:pt>
                <c:pt idx="113">
                  <c:v>-3455</c:v>
                </c:pt>
                <c:pt idx="114">
                  <c:v>-3444.5</c:v>
                </c:pt>
                <c:pt idx="115">
                  <c:v>-3419.5</c:v>
                </c:pt>
                <c:pt idx="116">
                  <c:v>-3416.5</c:v>
                </c:pt>
                <c:pt idx="117">
                  <c:v>-3373</c:v>
                </c:pt>
                <c:pt idx="118">
                  <c:v>-3229</c:v>
                </c:pt>
                <c:pt idx="119">
                  <c:v>-3223</c:v>
                </c:pt>
                <c:pt idx="120">
                  <c:v>-3215.5</c:v>
                </c:pt>
                <c:pt idx="121">
                  <c:v>-3210</c:v>
                </c:pt>
                <c:pt idx="122">
                  <c:v>-3210</c:v>
                </c:pt>
                <c:pt idx="123">
                  <c:v>-3206</c:v>
                </c:pt>
                <c:pt idx="124">
                  <c:v>-3191</c:v>
                </c:pt>
                <c:pt idx="125">
                  <c:v>-3191</c:v>
                </c:pt>
                <c:pt idx="126">
                  <c:v>-3185.5</c:v>
                </c:pt>
                <c:pt idx="127">
                  <c:v>-3182</c:v>
                </c:pt>
                <c:pt idx="128">
                  <c:v>-3177.5</c:v>
                </c:pt>
                <c:pt idx="129">
                  <c:v>-3166.5</c:v>
                </c:pt>
                <c:pt idx="130">
                  <c:v>-3154.5</c:v>
                </c:pt>
                <c:pt idx="131">
                  <c:v>-3151.5</c:v>
                </c:pt>
                <c:pt idx="132">
                  <c:v>-3128</c:v>
                </c:pt>
                <c:pt idx="133">
                  <c:v>-3122.5</c:v>
                </c:pt>
                <c:pt idx="134">
                  <c:v>-3117</c:v>
                </c:pt>
                <c:pt idx="135">
                  <c:v>-3017</c:v>
                </c:pt>
                <c:pt idx="136">
                  <c:v>-3017</c:v>
                </c:pt>
                <c:pt idx="137">
                  <c:v>-3000</c:v>
                </c:pt>
                <c:pt idx="138">
                  <c:v>-2998</c:v>
                </c:pt>
                <c:pt idx="139">
                  <c:v>-2998</c:v>
                </c:pt>
                <c:pt idx="140">
                  <c:v>-2988.5</c:v>
                </c:pt>
                <c:pt idx="141">
                  <c:v>-2988.5</c:v>
                </c:pt>
                <c:pt idx="142">
                  <c:v>-2918.5</c:v>
                </c:pt>
                <c:pt idx="143">
                  <c:v>-2918.5</c:v>
                </c:pt>
                <c:pt idx="144">
                  <c:v>-2744.5</c:v>
                </c:pt>
                <c:pt idx="145">
                  <c:v>-2744.5</c:v>
                </c:pt>
                <c:pt idx="146">
                  <c:v>-2740.5</c:v>
                </c:pt>
                <c:pt idx="147">
                  <c:v>-2718</c:v>
                </c:pt>
                <c:pt idx="148">
                  <c:v>-2718</c:v>
                </c:pt>
                <c:pt idx="149">
                  <c:v>-2716</c:v>
                </c:pt>
                <c:pt idx="150">
                  <c:v>-2716</c:v>
                </c:pt>
                <c:pt idx="151">
                  <c:v>-2716</c:v>
                </c:pt>
                <c:pt idx="152">
                  <c:v>-2714</c:v>
                </c:pt>
                <c:pt idx="153">
                  <c:v>-2695</c:v>
                </c:pt>
                <c:pt idx="154">
                  <c:v>-2672.5</c:v>
                </c:pt>
                <c:pt idx="155">
                  <c:v>-2672.5</c:v>
                </c:pt>
                <c:pt idx="156">
                  <c:v>-2487</c:v>
                </c:pt>
                <c:pt idx="157">
                  <c:v>-2485</c:v>
                </c:pt>
                <c:pt idx="158">
                  <c:v>-2468</c:v>
                </c:pt>
                <c:pt idx="159">
                  <c:v>-2466</c:v>
                </c:pt>
                <c:pt idx="160">
                  <c:v>-2455</c:v>
                </c:pt>
                <c:pt idx="161">
                  <c:v>-2455</c:v>
                </c:pt>
                <c:pt idx="162">
                  <c:v>-2377</c:v>
                </c:pt>
                <c:pt idx="163">
                  <c:v>-2375</c:v>
                </c:pt>
                <c:pt idx="164">
                  <c:v>-1993</c:v>
                </c:pt>
                <c:pt idx="165">
                  <c:v>-1747</c:v>
                </c:pt>
                <c:pt idx="166">
                  <c:v>-1747</c:v>
                </c:pt>
                <c:pt idx="167">
                  <c:v>-1747</c:v>
                </c:pt>
                <c:pt idx="168">
                  <c:v>-1747</c:v>
                </c:pt>
                <c:pt idx="169">
                  <c:v>-1747</c:v>
                </c:pt>
                <c:pt idx="170">
                  <c:v>-1747</c:v>
                </c:pt>
                <c:pt idx="171">
                  <c:v>-1747</c:v>
                </c:pt>
                <c:pt idx="172">
                  <c:v>-1690</c:v>
                </c:pt>
                <c:pt idx="173">
                  <c:v>-1236</c:v>
                </c:pt>
                <c:pt idx="174">
                  <c:v>-276.5</c:v>
                </c:pt>
                <c:pt idx="175">
                  <c:v>0</c:v>
                </c:pt>
                <c:pt idx="176">
                  <c:v>265</c:v>
                </c:pt>
                <c:pt idx="177">
                  <c:v>265</c:v>
                </c:pt>
                <c:pt idx="178">
                  <c:v>515</c:v>
                </c:pt>
                <c:pt idx="179">
                  <c:v>795</c:v>
                </c:pt>
                <c:pt idx="180">
                  <c:v>1196</c:v>
                </c:pt>
                <c:pt idx="181">
                  <c:v>1268</c:v>
                </c:pt>
                <c:pt idx="182">
                  <c:v>1273.5</c:v>
                </c:pt>
                <c:pt idx="183">
                  <c:v>1733.5</c:v>
                </c:pt>
                <c:pt idx="184">
                  <c:v>1765.5</c:v>
                </c:pt>
                <c:pt idx="185">
                  <c:v>1793.5</c:v>
                </c:pt>
                <c:pt idx="186">
                  <c:v>1817</c:v>
                </c:pt>
                <c:pt idx="187">
                  <c:v>2225.5</c:v>
                </c:pt>
                <c:pt idx="188">
                  <c:v>2287.5</c:v>
                </c:pt>
                <c:pt idx="189">
                  <c:v>2719.5</c:v>
                </c:pt>
                <c:pt idx="190">
                  <c:v>2719.5</c:v>
                </c:pt>
                <c:pt idx="191">
                  <c:v>2729</c:v>
                </c:pt>
                <c:pt idx="192">
                  <c:v>2729</c:v>
                </c:pt>
                <c:pt idx="193">
                  <c:v>2729</c:v>
                </c:pt>
                <c:pt idx="194">
                  <c:v>2731</c:v>
                </c:pt>
                <c:pt idx="195">
                  <c:v>2731</c:v>
                </c:pt>
                <c:pt idx="196">
                  <c:v>2731</c:v>
                </c:pt>
                <c:pt idx="197">
                  <c:v>2731</c:v>
                </c:pt>
                <c:pt idx="198">
                  <c:v>2758.5</c:v>
                </c:pt>
                <c:pt idx="199">
                  <c:v>3013</c:v>
                </c:pt>
                <c:pt idx="200">
                  <c:v>3225</c:v>
                </c:pt>
                <c:pt idx="201">
                  <c:v>3510.5</c:v>
                </c:pt>
                <c:pt idx="202">
                  <c:v>3688.5</c:v>
                </c:pt>
                <c:pt idx="203">
                  <c:v>4522.5</c:v>
                </c:pt>
                <c:pt idx="204">
                  <c:v>4545.5</c:v>
                </c:pt>
                <c:pt idx="205">
                  <c:v>4545.5</c:v>
                </c:pt>
                <c:pt idx="206">
                  <c:v>4545.5</c:v>
                </c:pt>
                <c:pt idx="207">
                  <c:v>4555</c:v>
                </c:pt>
              </c:numCache>
            </c:numRef>
          </c:xVal>
          <c:yVal>
            <c:numRef>
              <c:f>'Active 1'!$N$21:$N$957</c:f>
              <c:numCache>
                <c:formatCode>General</c:formatCode>
                <c:ptCount val="9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B77-4FDF-A6DF-287504B62A2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1'!$F$21:$F$957</c:f>
              <c:numCache>
                <c:formatCode>General</c:formatCode>
                <c:ptCount val="937"/>
                <c:pt idx="0">
                  <c:v>-17769.5</c:v>
                </c:pt>
                <c:pt idx="1">
                  <c:v>-17769.5</c:v>
                </c:pt>
                <c:pt idx="2">
                  <c:v>-17604</c:v>
                </c:pt>
                <c:pt idx="3">
                  <c:v>-17603.5</c:v>
                </c:pt>
                <c:pt idx="4">
                  <c:v>-17599.5</c:v>
                </c:pt>
                <c:pt idx="5">
                  <c:v>-17362.5</c:v>
                </c:pt>
                <c:pt idx="6">
                  <c:v>-17336.5</c:v>
                </c:pt>
                <c:pt idx="7">
                  <c:v>-16863</c:v>
                </c:pt>
                <c:pt idx="8">
                  <c:v>-16377.5</c:v>
                </c:pt>
                <c:pt idx="9">
                  <c:v>-16138.5</c:v>
                </c:pt>
                <c:pt idx="10">
                  <c:v>-16134</c:v>
                </c:pt>
                <c:pt idx="11">
                  <c:v>-15871.5</c:v>
                </c:pt>
                <c:pt idx="12">
                  <c:v>-15606.5</c:v>
                </c:pt>
                <c:pt idx="13">
                  <c:v>-10655.5</c:v>
                </c:pt>
                <c:pt idx="14">
                  <c:v>-10653</c:v>
                </c:pt>
                <c:pt idx="15">
                  <c:v>-10634.5</c:v>
                </c:pt>
                <c:pt idx="16">
                  <c:v>-10151.5</c:v>
                </c:pt>
                <c:pt idx="17">
                  <c:v>-10140</c:v>
                </c:pt>
                <c:pt idx="18">
                  <c:v>-10133</c:v>
                </c:pt>
                <c:pt idx="19">
                  <c:v>-9688.5</c:v>
                </c:pt>
                <c:pt idx="20">
                  <c:v>-9601</c:v>
                </c:pt>
                <c:pt idx="21">
                  <c:v>-9574.5</c:v>
                </c:pt>
                <c:pt idx="22">
                  <c:v>-9474.5</c:v>
                </c:pt>
                <c:pt idx="23">
                  <c:v>-9459.5</c:v>
                </c:pt>
                <c:pt idx="24">
                  <c:v>-9412</c:v>
                </c:pt>
                <c:pt idx="25">
                  <c:v>-9300.5</c:v>
                </c:pt>
                <c:pt idx="26">
                  <c:v>-9156.5</c:v>
                </c:pt>
                <c:pt idx="27">
                  <c:v>-9137.5</c:v>
                </c:pt>
                <c:pt idx="28">
                  <c:v>-9133.5</c:v>
                </c:pt>
                <c:pt idx="29">
                  <c:v>-9130.5</c:v>
                </c:pt>
                <c:pt idx="30">
                  <c:v>-9125.5</c:v>
                </c:pt>
                <c:pt idx="31">
                  <c:v>-9075</c:v>
                </c:pt>
                <c:pt idx="32">
                  <c:v>-8948.5</c:v>
                </c:pt>
                <c:pt idx="33">
                  <c:v>-8929.5</c:v>
                </c:pt>
                <c:pt idx="34">
                  <c:v>-8872.5</c:v>
                </c:pt>
                <c:pt idx="35">
                  <c:v>-8717.5</c:v>
                </c:pt>
                <c:pt idx="36">
                  <c:v>-8708</c:v>
                </c:pt>
                <c:pt idx="37">
                  <c:v>-8617</c:v>
                </c:pt>
                <c:pt idx="38">
                  <c:v>-8395.5</c:v>
                </c:pt>
                <c:pt idx="39">
                  <c:v>-8376.5</c:v>
                </c:pt>
                <c:pt idx="40">
                  <c:v>-8357.5</c:v>
                </c:pt>
                <c:pt idx="41">
                  <c:v>-8170.5</c:v>
                </c:pt>
                <c:pt idx="42">
                  <c:v>-8153.5</c:v>
                </c:pt>
                <c:pt idx="43">
                  <c:v>-8151.5</c:v>
                </c:pt>
                <c:pt idx="44">
                  <c:v>-7985</c:v>
                </c:pt>
                <c:pt idx="45">
                  <c:v>-7979.5</c:v>
                </c:pt>
                <c:pt idx="46">
                  <c:v>-7979.5</c:v>
                </c:pt>
                <c:pt idx="47">
                  <c:v>-7932</c:v>
                </c:pt>
                <c:pt idx="48">
                  <c:v>-7873</c:v>
                </c:pt>
                <c:pt idx="49">
                  <c:v>-7466.5</c:v>
                </c:pt>
                <c:pt idx="50">
                  <c:v>-7411.5</c:v>
                </c:pt>
                <c:pt idx="51">
                  <c:v>-7409.5</c:v>
                </c:pt>
                <c:pt idx="52">
                  <c:v>-7404</c:v>
                </c:pt>
                <c:pt idx="53">
                  <c:v>-6927</c:v>
                </c:pt>
                <c:pt idx="54">
                  <c:v>-6891</c:v>
                </c:pt>
                <c:pt idx="55">
                  <c:v>-6826.5</c:v>
                </c:pt>
                <c:pt idx="56">
                  <c:v>-6826.5</c:v>
                </c:pt>
                <c:pt idx="57">
                  <c:v>-6826.5</c:v>
                </c:pt>
                <c:pt idx="58">
                  <c:v>-6726.5</c:v>
                </c:pt>
                <c:pt idx="59">
                  <c:v>-6711.5</c:v>
                </c:pt>
                <c:pt idx="60">
                  <c:v>-6705</c:v>
                </c:pt>
                <c:pt idx="61">
                  <c:v>-6688.5</c:v>
                </c:pt>
                <c:pt idx="62">
                  <c:v>-6688.5</c:v>
                </c:pt>
                <c:pt idx="63">
                  <c:v>-6650.5</c:v>
                </c:pt>
                <c:pt idx="64">
                  <c:v>-6586.5</c:v>
                </c:pt>
                <c:pt idx="65">
                  <c:v>-6484</c:v>
                </c:pt>
                <c:pt idx="66">
                  <c:v>-6479</c:v>
                </c:pt>
                <c:pt idx="67">
                  <c:v>-6463.5</c:v>
                </c:pt>
                <c:pt idx="68">
                  <c:v>-6450</c:v>
                </c:pt>
                <c:pt idx="69">
                  <c:v>-6444.5</c:v>
                </c:pt>
                <c:pt idx="70">
                  <c:v>-5697</c:v>
                </c:pt>
                <c:pt idx="71">
                  <c:v>-5643.5</c:v>
                </c:pt>
                <c:pt idx="72">
                  <c:v>-5466</c:v>
                </c:pt>
                <c:pt idx="73">
                  <c:v>-5220.5</c:v>
                </c:pt>
                <c:pt idx="74">
                  <c:v>-5220.5</c:v>
                </c:pt>
                <c:pt idx="75">
                  <c:v>-5216.5</c:v>
                </c:pt>
                <c:pt idx="76">
                  <c:v>-5201</c:v>
                </c:pt>
                <c:pt idx="77">
                  <c:v>-5002.5</c:v>
                </c:pt>
                <c:pt idx="78">
                  <c:v>-4742.5</c:v>
                </c:pt>
                <c:pt idx="79">
                  <c:v>-4718.5</c:v>
                </c:pt>
                <c:pt idx="80">
                  <c:v>-4712.5</c:v>
                </c:pt>
                <c:pt idx="81">
                  <c:v>-4710</c:v>
                </c:pt>
                <c:pt idx="82">
                  <c:v>-4698</c:v>
                </c:pt>
                <c:pt idx="83">
                  <c:v>-4640.5</c:v>
                </c:pt>
                <c:pt idx="84">
                  <c:v>-4638.5</c:v>
                </c:pt>
                <c:pt idx="85">
                  <c:v>-4620</c:v>
                </c:pt>
                <c:pt idx="86">
                  <c:v>-4620</c:v>
                </c:pt>
                <c:pt idx="87">
                  <c:v>-4461</c:v>
                </c:pt>
                <c:pt idx="88">
                  <c:v>-4453.5</c:v>
                </c:pt>
                <c:pt idx="89">
                  <c:v>-4415.5</c:v>
                </c:pt>
                <c:pt idx="90">
                  <c:v>-4394.5</c:v>
                </c:pt>
                <c:pt idx="91">
                  <c:v>-4226.5</c:v>
                </c:pt>
                <c:pt idx="92">
                  <c:v>-4220</c:v>
                </c:pt>
                <c:pt idx="93">
                  <c:v>-4220</c:v>
                </c:pt>
                <c:pt idx="94">
                  <c:v>-4217.5</c:v>
                </c:pt>
                <c:pt idx="95">
                  <c:v>-4213</c:v>
                </c:pt>
                <c:pt idx="96">
                  <c:v>-4173.5</c:v>
                </c:pt>
                <c:pt idx="97">
                  <c:v>-4173.5</c:v>
                </c:pt>
                <c:pt idx="98">
                  <c:v>-4163.5</c:v>
                </c:pt>
                <c:pt idx="99">
                  <c:v>-4003.5</c:v>
                </c:pt>
                <c:pt idx="100">
                  <c:v>-3976.5</c:v>
                </c:pt>
                <c:pt idx="101">
                  <c:v>-3976</c:v>
                </c:pt>
                <c:pt idx="102">
                  <c:v>-3938.5</c:v>
                </c:pt>
                <c:pt idx="103">
                  <c:v>-3936.5</c:v>
                </c:pt>
                <c:pt idx="104">
                  <c:v>-3673.5</c:v>
                </c:pt>
                <c:pt idx="105">
                  <c:v>-3643</c:v>
                </c:pt>
                <c:pt idx="106">
                  <c:v>-3490.5</c:v>
                </c:pt>
                <c:pt idx="107">
                  <c:v>-3472.5</c:v>
                </c:pt>
                <c:pt idx="108">
                  <c:v>-3465.5</c:v>
                </c:pt>
                <c:pt idx="109">
                  <c:v>-3458</c:v>
                </c:pt>
                <c:pt idx="110">
                  <c:v>-3456</c:v>
                </c:pt>
                <c:pt idx="111">
                  <c:v>-3456</c:v>
                </c:pt>
                <c:pt idx="112">
                  <c:v>-3456</c:v>
                </c:pt>
                <c:pt idx="113">
                  <c:v>-3455</c:v>
                </c:pt>
                <c:pt idx="114">
                  <c:v>-3444.5</c:v>
                </c:pt>
                <c:pt idx="115">
                  <c:v>-3419.5</c:v>
                </c:pt>
                <c:pt idx="116">
                  <c:v>-3416.5</c:v>
                </c:pt>
                <c:pt idx="117">
                  <c:v>-3373</c:v>
                </c:pt>
                <c:pt idx="118">
                  <c:v>-3229</c:v>
                </c:pt>
                <c:pt idx="119">
                  <c:v>-3223</c:v>
                </c:pt>
                <c:pt idx="120">
                  <c:v>-3215.5</c:v>
                </c:pt>
                <c:pt idx="121">
                  <c:v>-3210</c:v>
                </c:pt>
                <c:pt idx="122">
                  <c:v>-3210</c:v>
                </c:pt>
                <c:pt idx="123">
                  <c:v>-3206</c:v>
                </c:pt>
                <c:pt idx="124">
                  <c:v>-3191</c:v>
                </c:pt>
                <c:pt idx="125">
                  <c:v>-3191</c:v>
                </c:pt>
                <c:pt idx="126">
                  <c:v>-3185.5</c:v>
                </c:pt>
                <c:pt idx="127">
                  <c:v>-3182</c:v>
                </c:pt>
                <c:pt idx="128">
                  <c:v>-3177.5</c:v>
                </c:pt>
                <c:pt idx="129">
                  <c:v>-3166.5</c:v>
                </c:pt>
                <c:pt idx="130">
                  <c:v>-3154.5</c:v>
                </c:pt>
                <c:pt idx="131">
                  <c:v>-3151.5</c:v>
                </c:pt>
                <c:pt idx="132">
                  <c:v>-3128</c:v>
                </c:pt>
                <c:pt idx="133">
                  <c:v>-3122.5</c:v>
                </c:pt>
                <c:pt idx="134">
                  <c:v>-3117</c:v>
                </c:pt>
                <c:pt idx="135">
                  <c:v>-3017</c:v>
                </c:pt>
                <c:pt idx="136">
                  <c:v>-3017</c:v>
                </c:pt>
                <c:pt idx="137">
                  <c:v>-3000</c:v>
                </c:pt>
                <c:pt idx="138">
                  <c:v>-2998</c:v>
                </c:pt>
                <c:pt idx="139">
                  <c:v>-2998</c:v>
                </c:pt>
                <c:pt idx="140">
                  <c:v>-2988.5</c:v>
                </c:pt>
                <c:pt idx="141">
                  <c:v>-2988.5</c:v>
                </c:pt>
                <c:pt idx="142">
                  <c:v>-2918.5</c:v>
                </c:pt>
                <c:pt idx="143">
                  <c:v>-2918.5</c:v>
                </c:pt>
                <c:pt idx="144">
                  <c:v>-2744.5</c:v>
                </c:pt>
                <c:pt idx="145">
                  <c:v>-2744.5</c:v>
                </c:pt>
                <c:pt idx="146">
                  <c:v>-2740.5</c:v>
                </c:pt>
                <c:pt idx="147">
                  <c:v>-2718</c:v>
                </c:pt>
                <c:pt idx="148">
                  <c:v>-2718</c:v>
                </c:pt>
                <c:pt idx="149">
                  <c:v>-2716</c:v>
                </c:pt>
                <c:pt idx="150">
                  <c:v>-2716</c:v>
                </c:pt>
                <c:pt idx="151">
                  <c:v>-2716</c:v>
                </c:pt>
                <c:pt idx="152">
                  <c:v>-2714</c:v>
                </c:pt>
                <c:pt idx="153">
                  <c:v>-2695</c:v>
                </c:pt>
                <c:pt idx="154">
                  <c:v>-2672.5</c:v>
                </c:pt>
                <c:pt idx="155">
                  <c:v>-2672.5</c:v>
                </c:pt>
                <c:pt idx="156">
                  <c:v>-2487</c:v>
                </c:pt>
                <c:pt idx="157">
                  <c:v>-2485</c:v>
                </c:pt>
                <c:pt idx="158">
                  <c:v>-2468</c:v>
                </c:pt>
                <c:pt idx="159">
                  <c:v>-2466</c:v>
                </c:pt>
                <c:pt idx="160">
                  <c:v>-2455</c:v>
                </c:pt>
                <c:pt idx="161">
                  <c:v>-2455</c:v>
                </c:pt>
                <c:pt idx="162">
                  <c:v>-2377</c:v>
                </c:pt>
                <c:pt idx="163">
                  <c:v>-2375</c:v>
                </c:pt>
                <c:pt idx="164">
                  <c:v>-1993</c:v>
                </c:pt>
                <c:pt idx="165">
                  <c:v>-1747</c:v>
                </c:pt>
                <c:pt idx="166">
                  <c:v>-1747</c:v>
                </c:pt>
                <c:pt idx="167">
                  <c:v>-1747</c:v>
                </c:pt>
                <c:pt idx="168">
                  <c:v>-1747</c:v>
                </c:pt>
                <c:pt idx="169">
                  <c:v>-1747</c:v>
                </c:pt>
                <c:pt idx="170">
                  <c:v>-1747</c:v>
                </c:pt>
                <c:pt idx="171">
                  <c:v>-1747</c:v>
                </c:pt>
                <c:pt idx="172">
                  <c:v>-1690</c:v>
                </c:pt>
                <c:pt idx="173">
                  <c:v>-1236</c:v>
                </c:pt>
                <c:pt idx="174">
                  <c:v>-276.5</c:v>
                </c:pt>
                <c:pt idx="175">
                  <c:v>0</c:v>
                </c:pt>
                <c:pt idx="176">
                  <c:v>265</c:v>
                </c:pt>
                <c:pt idx="177">
                  <c:v>265</c:v>
                </c:pt>
                <c:pt idx="178">
                  <c:v>515</c:v>
                </c:pt>
                <c:pt idx="179">
                  <c:v>795</c:v>
                </c:pt>
                <c:pt idx="180">
                  <c:v>1196</c:v>
                </c:pt>
                <c:pt idx="181">
                  <c:v>1268</c:v>
                </c:pt>
                <c:pt idx="182">
                  <c:v>1273.5</c:v>
                </c:pt>
                <c:pt idx="183">
                  <c:v>1733.5</c:v>
                </c:pt>
                <c:pt idx="184">
                  <c:v>1765.5</c:v>
                </c:pt>
                <c:pt idx="185">
                  <c:v>1793.5</c:v>
                </c:pt>
                <c:pt idx="186">
                  <c:v>1817</c:v>
                </c:pt>
                <c:pt idx="187">
                  <c:v>2225.5</c:v>
                </c:pt>
                <c:pt idx="188">
                  <c:v>2287.5</c:v>
                </c:pt>
                <c:pt idx="189">
                  <c:v>2719.5</c:v>
                </c:pt>
                <c:pt idx="190">
                  <c:v>2719.5</c:v>
                </c:pt>
                <c:pt idx="191">
                  <c:v>2729</c:v>
                </c:pt>
                <c:pt idx="192">
                  <c:v>2729</c:v>
                </c:pt>
                <c:pt idx="193">
                  <c:v>2729</c:v>
                </c:pt>
                <c:pt idx="194">
                  <c:v>2731</c:v>
                </c:pt>
                <c:pt idx="195">
                  <c:v>2731</c:v>
                </c:pt>
                <c:pt idx="196">
                  <c:v>2731</c:v>
                </c:pt>
                <c:pt idx="197">
                  <c:v>2731</c:v>
                </c:pt>
                <c:pt idx="198">
                  <c:v>2758.5</c:v>
                </c:pt>
                <c:pt idx="199">
                  <c:v>3013</c:v>
                </c:pt>
                <c:pt idx="200">
                  <c:v>3225</c:v>
                </c:pt>
                <c:pt idx="201">
                  <c:v>3510.5</c:v>
                </c:pt>
                <c:pt idx="202">
                  <c:v>3688.5</c:v>
                </c:pt>
                <c:pt idx="203">
                  <c:v>4522.5</c:v>
                </c:pt>
                <c:pt idx="204">
                  <c:v>4545.5</c:v>
                </c:pt>
                <c:pt idx="205">
                  <c:v>4545.5</c:v>
                </c:pt>
                <c:pt idx="206">
                  <c:v>4545.5</c:v>
                </c:pt>
                <c:pt idx="207">
                  <c:v>4555</c:v>
                </c:pt>
              </c:numCache>
            </c:numRef>
          </c:xVal>
          <c:yVal>
            <c:numRef>
              <c:f>'Active 1'!$O$21:$O$957</c:f>
              <c:numCache>
                <c:formatCode>General</c:formatCode>
                <c:ptCount val="937"/>
                <c:pt idx="0">
                  <c:v>8.4357769851010171E-3</c:v>
                </c:pt>
                <c:pt idx="2">
                  <c:v>8.3706811471973303E-3</c:v>
                </c:pt>
                <c:pt idx="3">
                  <c:v>8.3704844830344797E-3</c:v>
                </c:pt>
                <c:pt idx="4">
                  <c:v>8.3689111697316711E-3</c:v>
                </c:pt>
                <c:pt idx="5">
                  <c:v>8.275692356540288E-3</c:v>
                </c:pt>
                <c:pt idx="6">
                  <c:v>8.2654658200720359E-3</c:v>
                </c:pt>
                <c:pt idx="7">
                  <c:v>8.0792248578521204E-3</c:v>
                </c:pt>
                <c:pt idx="8">
                  <c:v>7.8882639557237826E-3</c:v>
                </c:pt>
                <c:pt idx="9">
                  <c:v>7.7942584858809952E-3</c:v>
                </c:pt>
                <c:pt idx="10">
                  <c:v>7.7924885084153361E-3</c:v>
                </c:pt>
                <c:pt idx="11">
                  <c:v>7.6892398229185515E-3</c:v>
                </c:pt>
                <c:pt idx="12">
                  <c:v>7.585007816607512E-3</c:v>
                </c:pt>
                <c:pt idx="13">
                  <c:v>5.6376392760567294E-3</c:v>
                </c:pt>
                <c:pt idx="14">
                  <c:v>5.6366559552424745E-3</c:v>
                </c:pt>
                <c:pt idx="15">
                  <c:v>5.6293793812169871E-3</c:v>
                </c:pt>
                <c:pt idx="16">
                  <c:v>5.4394017999029026E-3</c:v>
                </c:pt>
                <c:pt idx="17">
                  <c:v>5.4348785241573293E-3</c:v>
                </c:pt>
                <c:pt idx="18">
                  <c:v>5.4321252258774152E-3</c:v>
                </c:pt>
                <c:pt idx="30">
                  <c:v>5.0358469377326139E-3</c:v>
                </c:pt>
                <c:pt idx="45">
                  <c:v>4.5850926764780791E-3</c:v>
                </c:pt>
                <c:pt idx="46">
                  <c:v>4.5850926764780791E-3</c:v>
                </c:pt>
                <c:pt idx="55">
                  <c:v>4.131585116943632E-3</c:v>
                </c:pt>
                <c:pt idx="62">
                  <c:v>4.0773058079967509E-3</c:v>
                </c:pt>
                <c:pt idx="124">
                  <c:v>2.7016399888538777E-3</c:v>
                </c:pt>
                <c:pt idx="137">
                  <c:v>2.6265142786447886E-3</c:v>
                </c:pt>
                <c:pt idx="138">
                  <c:v>2.6257276219933848E-3</c:v>
                </c:pt>
                <c:pt idx="139">
                  <c:v>2.6257276219933848E-3</c:v>
                </c:pt>
                <c:pt idx="140">
                  <c:v>2.6219910028992153E-3</c:v>
                </c:pt>
                <c:pt idx="141">
                  <c:v>2.6219910028992153E-3</c:v>
                </c:pt>
                <c:pt idx="142">
                  <c:v>2.5944580201000727E-3</c:v>
                </c:pt>
                <c:pt idx="143">
                  <c:v>2.5944580201000727E-3</c:v>
                </c:pt>
                <c:pt idx="144">
                  <c:v>2.5260188914279186E-3</c:v>
                </c:pt>
                <c:pt idx="145">
                  <c:v>2.5260188914279186E-3</c:v>
                </c:pt>
                <c:pt idx="146">
                  <c:v>2.5244455781251104E-3</c:v>
                </c:pt>
                <c:pt idx="147">
                  <c:v>2.5155956907968145E-3</c:v>
                </c:pt>
                <c:pt idx="148">
                  <c:v>2.5155956907968145E-3</c:v>
                </c:pt>
                <c:pt idx="149">
                  <c:v>2.5148090341454103E-3</c:v>
                </c:pt>
                <c:pt idx="150">
                  <c:v>2.5148090341454103E-3</c:v>
                </c:pt>
                <c:pt idx="151">
                  <c:v>2.5148090341454103E-3</c:v>
                </c:pt>
                <c:pt idx="152">
                  <c:v>2.5140223774940064E-3</c:v>
                </c:pt>
                <c:pt idx="153">
                  <c:v>2.506549139305668E-3</c:v>
                </c:pt>
                <c:pt idx="154">
                  <c:v>2.4976992519773721E-3</c:v>
                </c:pt>
                <c:pt idx="155">
                  <c:v>2.4976992519773721E-3</c:v>
                </c:pt>
                <c:pt idx="156">
                  <c:v>2.4247368475596442E-3</c:v>
                </c:pt>
                <c:pt idx="157">
                  <c:v>2.42395019090824E-3</c:v>
                </c:pt>
                <c:pt idx="158">
                  <c:v>2.4172636093713054E-3</c:v>
                </c:pt>
                <c:pt idx="159">
                  <c:v>2.4164769527199011E-3</c:v>
                </c:pt>
                <c:pt idx="160">
                  <c:v>2.4121503411371789E-3</c:v>
                </c:pt>
                <c:pt idx="161">
                  <c:v>2.4121503411371789E-3</c:v>
                </c:pt>
                <c:pt idx="162">
                  <c:v>2.38147073173242E-3</c:v>
                </c:pt>
                <c:pt idx="163">
                  <c:v>2.3806840750810162E-3</c:v>
                </c:pt>
                <c:pt idx="164">
                  <c:v>2.2304326546628379E-3</c:v>
                </c:pt>
                <c:pt idx="165">
                  <c:v>2.1336738865401373E-3</c:v>
                </c:pt>
                <c:pt idx="166">
                  <c:v>2.1336738865401373E-3</c:v>
                </c:pt>
                <c:pt idx="167">
                  <c:v>2.1336738865401373E-3</c:v>
                </c:pt>
                <c:pt idx="168">
                  <c:v>2.1336738865401373E-3</c:v>
                </c:pt>
                <c:pt idx="169">
                  <c:v>2.1336738865401373E-3</c:v>
                </c:pt>
                <c:pt idx="170">
                  <c:v>2.1336738865401373E-3</c:v>
                </c:pt>
                <c:pt idx="171">
                  <c:v>2.1336738865401373E-3</c:v>
                </c:pt>
                <c:pt idx="172">
                  <c:v>2.1112541719751207E-3</c:v>
                </c:pt>
                <c:pt idx="173">
                  <c:v>1.9326831121063964E-3</c:v>
                </c:pt>
                <c:pt idx="174">
                  <c:v>1.5552845835952924E-3</c:v>
                </c:pt>
                <c:pt idx="175">
                  <c:v>1.4465293015386792E-3</c:v>
                </c:pt>
                <c:pt idx="176">
                  <c:v>1.3422972952276395E-3</c:v>
                </c:pt>
                <c:pt idx="177">
                  <c:v>1.3422972952276395E-3</c:v>
                </c:pt>
                <c:pt idx="178">
                  <c:v>1.2439652138021304E-3</c:v>
                </c:pt>
                <c:pt idx="179">
                  <c:v>1.1338332826055602E-3</c:v>
                </c:pt>
                <c:pt idx="180">
                  <c:v>9.7610862399904346E-4</c:v>
                </c:pt>
                <c:pt idx="181">
                  <c:v>9.4778898454849696E-4</c:v>
                </c:pt>
                <c:pt idx="182">
                  <c:v>9.4562567875713574E-4</c:v>
                </c:pt>
                <c:pt idx="183">
                  <c:v>7.6469464893419892E-4</c:v>
                </c:pt>
                <c:pt idx="184">
                  <c:v>7.5210814251173378E-4</c:v>
                </c:pt>
                <c:pt idx="185">
                  <c:v>7.4109494939207676E-4</c:v>
                </c:pt>
                <c:pt idx="186">
                  <c:v>7.3185173373807881E-4</c:v>
                </c:pt>
                <c:pt idx="187">
                  <c:v>5.7117711268879696E-4</c:v>
                </c:pt>
                <c:pt idx="188">
                  <c:v>5.4679075649527063E-4</c:v>
                </c:pt>
                <c:pt idx="189">
                  <c:v>3.7687291979199094E-4</c:v>
                </c:pt>
                <c:pt idx="190">
                  <c:v>3.7687291979199094E-4</c:v>
                </c:pt>
                <c:pt idx="191">
                  <c:v>3.731363006978215E-4</c:v>
                </c:pt>
                <c:pt idx="192">
                  <c:v>3.731363006978215E-4</c:v>
                </c:pt>
                <c:pt idx="193">
                  <c:v>3.731363006978215E-4</c:v>
                </c:pt>
                <c:pt idx="194">
                  <c:v>3.7234964404641744E-4</c:v>
                </c:pt>
                <c:pt idx="195">
                  <c:v>3.7234964404641744E-4</c:v>
                </c:pt>
                <c:pt idx="196">
                  <c:v>3.7234964404641744E-4</c:v>
                </c:pt>
                <c:pt idx="197">
                  <c:v>3.7234964404641744E-4</c:v>
                </c:pt>
                <c:pt idx="198">
                  <c:v>3.6153311508961149E-4</c:v>
                </c:pt>
                <c:pt idx="199">
                  <c:v>2.6143105619844315E-4</c:v>
                </c:pt>
                <c:pt idx="200">
                  <c:v>1.7804545114961153E-4</c:v>
                </c:pt>
                <c:pt idx="201">
                  <c:v>6.575021416167998E-5</c:v>
                </c:pt>
                <c:pt idx="202">
                  <c:v>-4.262227813282447E-6</c:v>
                </c:pt>
                <c:pt idx="203">
                  <c:v>-3.3229805144878097E-4</c:v>
                </c:pt>
                <c:pt idx="204">
                  <c:v>-3.4134460293992774E-4</c:v>
                </c:pt>
                <c:pt idx="205">
                  <c:v>-3.4134460293992774E-4</c:v>
                </c:pt>
                <c:pt idx="206">
                  <c:v>-3.4134460293992774E-4</c:v>
                </c:pt>
                <c:pt idx="207">
                  <c:v>-3.4508122203409717E-4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77-4FDF-A6DF-287504B62A25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1'!$F$21:$F$280</c:f>
              <c:numCache>
                <c:formatCode>General</c:formatCode>
                <c:ptCount val="260"/>
                <c:pt idx="0">
                  <c:v>-17769.5</c:v>
                </c:pt>
                <c:pt idx="1">
                  <c:v>-17769.5</c:v>
                </c:pt>
                <c:pt idx="2">
                  <c:v>-17604</c:v>
                </c:pt>
                <c:pt idx="3">
                  <c:v>-17603.5</c:v>
                </c:pt>
                <c:pt idx="4">
                  <c:v>-17599.5</c:v>
                </c:pt>
                <c:pt idx="5">
                  <c:v>-17362.5</c:v>
                </c:pt>
                <c:pt idx="6">
                  <c:v>-17336.5</c:v>
                </c:pt>
                <c:pt idx="7">
                  <c:v>-16863</c:v>
                </c:pt>
                <c:pt idx="8">
                  <c:v>-16377.5</c:v>
                </c:pt>
                <c:pt idx="9">
                  <c:v>-16138.5</c:v>
                </c:pt>
                <c:pt idx="10">
                  <c:v>-16134</c:v>
                </c:pt>
                <c:pt idx="11">
                  <c:v>-15871.5</c:v>
                </c:pt>
                <c:pt idx="12">
                  <c:v>-15606.5</c:v>
                </c:pt>
                <c:pt idx="13">
                  <c:v>-10655.5</c:v>
                </c:pt>
                <c:pt idx="14">
                  <c:v>-10653</c:v>
                </c:pt>
                <c:pt idx="15">
                  <c:v>-10634.5</c:v>
                </c:pt>
                <c:pt idx="16">
                  <c:v>-10151.5</c:v>
                </c:pt>
                <c:pt idx="17">
                  <c:v>-10140</c:v>
                </c:pt>
                <c:pt idx="18">
                  <c:v>-10133</c:v>
                </c:pt>
                <c:pt idx="19">
                  <c:v>-9688.5</c:v>
                </c:pt>
                <c:pt idx="20">
                  <c:v>-9601</c:v>
                </c:pt>
                <c:pt idx="21">
                  <c:v>-9574.5</c:v>
                </c:pt>
                <c:pt idx="22">
                  <c:v>-9474.5</c:v>
                </c:pt>
                <c:pt idx="23">
                  <c:v>-9459.5</c:v>
                </c:pt>
                <c:pt idx="24">
                  <c:v>-9412</c:v>
                </c:pt>
                <c:pt idx="25">
                  <c:v>-9300.5</c:v>
                </c:pt>
                <c:pt idx="26">
                  <c:v>-9156.5</c:v>
                </c:pt>
                <c:pt idx="27">
                  <c:v>-9137.5</c:v>
                </c:pt>
                <c:pt idx="28">
                  <c:v>-9133.5</c:v>
                </c:pt>
                <c:pt idx="29">
                  <c:v>-9130.5</c:v>
                </c:pt>
                <c:pt idx="30">
                  <c:v>-9125.5</c:v>
                </c:pt>
                <c:pt idx="31">
                  <c:v>-9075</c:v>
                </c:pt>
                <c:pt idx="32">
                  <c:v>-8948.5</c:v>
                </c:pt>
                <c:pt idx="33">
                  <c:v>-8929.5</c:v>
                </c:pt>
                <c:pt idx="34">
                  <c:v>-8872.5</c:v>
                </c:pt>
                <c:pt idx="35">
                  <c:v>-8717.5</c:v>
                </c:pt>
                <c:pt idx="36">
                  <c:v>-8708</c:v>
                </c:pt>
                <c:pt idx="37">
                  <c:v>-8617</c:v>
                </c:pt>
                <c:pt idx="38">
                  <c:v>-8395.5</c:v>
                </c:pt>
                <c:pt idx="39">
                  <c:v>-8376.5</c:v>
                </c:pt>
                <c:pt idx="40">
                  <c:v>-8357.5</c:v>
                </c:pt>
                <c:pt idx="41">
                  <c:v>-8170.5</c:v>
                </c:pt>
                <c:pt idx="42">
                  <c:v>-8153.5</c:v>
                </c:pt>
                <c:pt idx="43">
                  <c:v>-8151.5</c:v>
                </c:pt>
                <c:pt idx="44">
                  <c:v>-7985</c:v>
                </c:pt>
                <c:pt idx="45">
                  <c:v>-7979.5</c:v>
                </c:pt>
                <c:pt idx="46">
                  <c:v>-7979.5</c:v>
                </c:pt>
                <c:pt idx="47">
                  <c:v>-7932</c:v>
                </c:pt>
                <c:pt idx="48">
                  <c:v>-7873</c:v>
                </c:pt>
                <c:pt idx="49">
                  <c:v>-7466.5</c:v>
                </c:pt>
                <c:pt idx="50">
                  <c:v>-7411.5</c:v>
                </c:pt>
                <c:pt idx="51">
                  <c:v>-7409.5</c:v>
                </c:pt>
                <c:pt idx="52">
                  <c:v>-7404</c:v>
                </c:pt>
                <c:pt idx="53">
                  <c:v>-6927</c:v>
                </c:pt>
                <c:pt idx="54">
                  <c:v>-6891</c:v>
                </c:pt>
                <c:pt idx="55">
                  <c:v>-6826.5</c:v>
                </c:pt>
                <c:pt idx="56">
                  <c:v>-6826.5</c:v>
                </c:pt>
                <c:pt idx="57">
                  <c:v>-6826.5</c:v>
                </c:pt>
                <c:pt idx="58">
                  <c:v>-6726.5</c:v>
                </c:pt>
                <c:pt idx="59">
                  <c:v>-6711.5</c:v>
                </c:pt>
                <c:pt idx="60">
                  <c:v>-6705</c:v>
                </c:pt>
                <c:pt idx="61">
                  <c:v>-6688.5</c:v>
                </c:pt>
                <c:pt idx="62">
                  <c:v>-6688.5</c:v>
                </c:pt>
                <c:pt idx="63">
                  <c:v>-6650.5</c:v>
                </c:pt>
                <c:pt idx="64">
                  <c:v>-6586.5</c:v>
                </c:pt>
                <c:pt idx="65">
                  <c:v>-6484</c:v>
                </c:pt>
                <c:pt idx="66">
                  <c:v>-6479</c:v>
                </c:pt>
                <c:pt idx="67">
                  <c:v>-6463.5</c:v>
                </c:pt>
                <c:pt idx="68">
                  <c:v>-6450</c:v>
                </c:pt>
                <c:pt idx="69">
                  <c:v>-6444.5</c:v>
                </c:pt>
                <c:pt idx="70">
                  <c:v>-5697</c:v>
                </c:pt>
                <c:pt idx="71">
                  <c:v>-5643.5</c:v>
                </c:pt>
                <c:pt idx="72">
                  <c:v>-5466</c:v>
                </c:pt>
                <c:pt idx="73">
                  <c:v>-5220.5</c:v>
                </c:pt>
                <c:pt idx="74">
                  <c:v>-5220.5</c:v>
                </c:pt>
                <c:pt idx="75">
                  <c:v>-5216.5</c:v>
                </c:pt>
                <c:pt idx="76">
                  <c:v>-5201</c:v>
                </c:pt>
                <c:pt idx="77">
                  <c:v>-5002.5</c:v>
                </c:pt>
                <c:pt idx="78">
                  <c:v>-4742.5</c:v>
                </c:pt>
                <c:pt idx="79">
                  <c:v>-4718.5</c:v>
                </c:pt>
                <c:pt idx="80">
                  <c:v>-4712.5</c:v>
                </c:pt>
                <c:pt idx="81">
                  <c:v>-4710</c:v>
                </c:pt>
                <c:pt idx="82">
                  <c:v>-4698</c:v>
                </c:pt>
                <c:pt idx="83">
                  <c:v>-4640.5</c:v>
                </c:pt>
                <c:pt idx="84">
                  <c:v>-4638.5</c:v>
                </c:pt>
                <c:pt idx="85">
                  <c:v>-4620</c:v>
                </c:pt>
                <c:pt idx="86">
                  <c:v>-4620</c:v>
                </c:pt>
                <c:pt idx="87">
                  <c:v>-4461</c:v>
                </c:pt>
                <c:pt idx="88">
                  <c:v>-4453.5</c:v>
                </c:pt>
                <c:pt idx="89">
                  <c:v>-4415.5</c:v>
                </c:pt>
                <c:pt idx="90">
                  <c:v>-4394.5</c:v>
                </c:pt>
                <c:pt idx="91">
                  <c:v>-4226.5</c:v>
                </c:pt>
                <c:pt idx="92">
                  <c:v>-4220</c:v>
                </c:pt>
                <c:pt idx="93">
                  <c:v>-4220</c:v>
                </c:pt>
                <c:pt idx="94">
                  <c:v>-4217.5</c:v>
                </c:pt>
                <c:pt idx="95">
                  <c:v>-4213</c:v>
                </c:pt>
                <c:pt idx="96">
                  <c:v>-4173.5</c:v>
                </c:pt>
                <c:pt idx="97">
                  <c:v>-4173.5</c:v>
                </c:pt>
                <c:pt idx="98">
                  <c:v>-4163.5</c:v>
                </c:pt>
                <c:pt idx="99">
                  <c:v>-4003.5</c:v>
                </c:pt>
                <c:pt idx="100">
                  <c:v>-3976.5</c:v>
                </c:pt>
                <c:pt idx="101">
                  <c:v>-3976</c:v>
                </c:pt>
                <c:pt idx="102">
                  <c:v>-3938.5</c:v>
                </c:pt>
                <c:pt idx="103">
                  <c:v>-3936.5</c:v>
                </c:pt>
                <c:pt idx="104">
                  <c:v>-3673.5</c:v>
                </c:pt>
                <c:pt idx="105">
                  <c:v>-3643</c:v>
                </c:pt>
                <c:pt idx="106">
                  <c:v>-3490.5</c:v>
                </c:pt>
                <c:pt idx="107">
                  <c:v>-3472.5</c:v>
                </c:pt>
                <c:pt idx="108">
                  <c:v>-3465.5</c:v>
                </c:pt>
                <c:pt idx="109">
                  <c:v>-3458</c:v>
                </c:pt>
                <c:pt idx="110">
                  <c:v>-3456</c:v>
                </c:pt>
                <c:pt idx="111">
                  <c:v>-3456</c:v>
                </c:pt>
                <c:pt idx="112">
                  <c:v>-3456</c:v>
                </c:pt>
                <c:pt idx="113">
                  <c:v>-3455</c:v>
                </c:pt>
                <c:pt idx="114">
                  <c:v>-3444.5</c:v>
                </c:pt>
                <c:pt idx="115">
                  <c:v>-3419.5</c:v>
                </c:pt>
                <c:pt idx="116">
                  <c:v>-3416.5</c:v>
                </c:pt>
                <c:pt idx="117">
                  <c:v>-3373</c:v>
                </c:pt>
                <c:pt idx="118">
                  <c:v>-3229</c:v>
                </c:pt>
                <c:pt idx="119">
                  <c:v>-3223</c:v>
                </c:pt>
                <c:pt idx="120">
                  <c:v>-3215.5</c:v>
                </c:pt>
                <c:pt idx="121">
                  <c:v>-3210</c:v>
                </c:pt>
                <c:pt idx="122">
                  <c:v>-3210</c:v>
                </c:pt>
                <c:pt idx="123">
                  <c:v>-3206</c:v>
                </c:pt>
                <c:pt idx="124">
                  <c:v>-3191</c:v>
                </c:pt>
                <c:pt idx="125">
                  <c:v>-3191</c:v>
                </c:pt>
                <c:pt idx="126">
                  <c:v>-3185.5</c:v>
                </c:pt>
                <c:pt idx="127">
                  <c:v>-3182</c:v>
                </c:pt>
                <c:pt idx="128">
                  <c:v>-3177.5</c:v>
                </c:pt>
                <c:pt idx="129">
                  <c:v>-3166.5</c:v>
                </c:pt>
                <c:pt idx="130">
                  <c:v>-3154.5</c:v>
                </c:pt>
                <c:pt idx="131">
                  <c:v>-3151.5</c:v>
                </c:pt>
                <c:pt idx="132">
                  <c:v>-3128</c:v>
                </c:pt>
                <c:pt idx="133">
                  <c:v>-3122.5</c:v>
                </c:pt>
                <c:pt idx="134">
                  <c:v>-3117</c:v>
                </c:pt>
                <c:pt idx="135">
                  <c:v>-3017</c:v>
                </c:pt>
                <c:pt idx="136">
                  <c:v>-3017</c:v>
                </c:pt>
                <c:pt idx="137">
                  <c:v>-3000</c:v>
                </c:pt>
                <c:pt idx="138">
                  <c:v>-2998</c:v>
                </c:pt>
                <c:pt idx="139">
                  <c:v>-2998</c:v>
                </c:pt>
                <c:pt idx="140">
                  <c:v>-2988.5</c:v>
                </c:pt>
                <c:pt idx="141">
                  <c:v>-2988.5</c:v>
                </c:pt>
                <c:pt idx="142">
                  <c:v>-2918.5</c:v>
                </c:pt>
                <c:pt idx="143">
                  <c:v>-2918.5</c:v>
                </c:pt>
                <c:pt idx="144">
                  <c:v>-2744.5</c:v>
                </c:pt>
                <c:pt idx="145">
                  <c:v>-2744.5</c:v>
                </c:pt>
                <c:pt idx="146">
                  <c:v>-2740.5</c:v>
                </c:pt>
                <c:pt idx="147">
                  <c:v>-2718</c:v>
                </c:pt>
                <c:pt idx="148">
                  <c:v>-2718</c:v>
                </c:pt>
                <c:pt idx="149">
                  <c:v>-2716</c:v>
                </c:pt>
                <c:pt idx="150">
                  <c:v>-2716</c:v>
                </c:pt>
                <c:pt idx="151">
                  <c:v>-2716</c:v>
                </c:pt>
                <c:pt idx="152">
                  <c:v>-2714</c:v>
                </c:pt>
                <c:pt idx="153">
                  <c:v>-2695</c:v>
                </c:pt>
                <c:pt idx="154">
                  <c:v>-2672.5</c:v>
                </c:pt>
                <c:pt idx="155">
                  <c:v>-2672.5</c:v>
                </c:pt>
                <c:pt idx="156">
                  <c:v>-2487</c:v>
                </c:pt>
                <c:pt idx="157">
                  <c:v>-2485</c:v>
                </c:pt>
                <c:pt idx="158">
                  <c:v>-2468</c:v>
                </c:pt>
                <c:pt idx="159">
                  <c:v>-2466</c:v>
                </c:pt>
                <c:pt idx="160">
                  <c:v>-2455</c:v>
                </c:pt>
                <c:pt idx="161">
                  <c:v>-2455</c:v>
                </c:pt>
                <c:pt idx="162">
                  <c:v>-2377</c:v>
                </c:pt>
                <c:pt idx="163">
                  <c:v>-2375</c:v>
                </c:pt>
                <c:pt idx="164">
                  <c:v>-1993</c:v>
                </c:pt>
                <c:pt idx="165">
                  <c:v>-1747</c:v>
                </c:pt>
                <c:pt idx="166">
                  <c:v>-1747</c:v>
                </c:pt>
                <c:pt idx="167">
                  <c:v>-1747</c:v>
                </c:pt>
                <c:pt idx="168">
                  <c:v>-1747</c:v>
                </c:pt>
                <c:pt idx="169">
                  <c:v>-1747</c:v>
                </c:pt>
                <c:pt idx="170">
                  <c:v>-1747</c:v>
                </c:pt>
                <c:pt idx="171">
                  <c:v>-1747</c:v>
                </c:pt>
                <c:pt idx="172">
                  <c:v>-1690</c:v>
                </c:pt>
                <c:pt idx="173">
                  <c:v>-1236</c:v>
                </c:pt>
                <c:pt idx="174">
                  <c:v>-276.5</c:v>
                </c:pt>
                <c:pt idx="175">
                  <c:v>0</c:v>
                </c:pt>
                <c:pt idx="176">
                  <c:v>265</c:v>
                </c:pt>
                <c:pt idx="177">
                  <c:v>265</c:v>
                </c:pt>
                <c:pt idx="178">
                  <c:v>515</c:v>
                </c:pt>
                <c:pt idx="179">
                  <c:v>795</c:v>
                </c:pt>
                <c:pt idx="180">
                  <c:v>1196</c:v>
                </c:pt>
                <c:pt idx="181">
                  <c:v>1268</c:v>
                </c:pt>
                <c:pt idx="182">
                  <c:v>1273.5</c:v>
                </c:pt>
                <c:pt idx="183">
                  <c:v>1733.5</c:v>
                </c:pt>
                <c:pt idx="184">
                  <c:v>1765.5</c:v>
                </c:pt>
                <c:pt idx="185">
                  <c:v>1793.5</c:v>
                </c:pt>
                <c:pt idx="186">
                  <c:v>1817</c:v>
                </c:pt>
                <c:pt idx="187">
                  <c:v>2225.5</c:v>
                </c:pt>
                <c:pt idx="188">
                  <c:v>2287.5</c:v>
                </c:pt>
                <c:pt idx="189">
                  <c:v>2719.5</c:v>
                </c:pt>
                <c:pt idx="190">
                  <c:v>2719.5</c:v>
                </c:pt>
                <c:pt idx="191">
                  <c:v>2729</c:v>
                </c:pt>
                <c:pt idx="192">
                  <c:v>2729</c:v>
                </c:pt>
                <c:pt idx="193">
                  <c:v>2729</c:v>
                </c:pt>
                <c:pt idx="194">
                  <c:v>2731</c:v>
                </c:pt>
                <c:pt idx="195">
                  <c:v>2731</c:v>
                </c:pt>
                <c:pt idx="196">
                  <c:v>2731</c:v>
                </c:pt>
                <c:pt idx="197">
                  <c:v>2731</c:v>
                </c:pt>
                <c:pt idx="198">
                  <c:v>2758.5</c:v>
                </c:pt>
                <c:pt idx="199">
                  <c:v>3013</c:v>
                </c:pt>
                <c:pt idx="200">
                  <c:v>3225</c:v>
                </c:pt>
                <c:pt idx="201">
                  <c:v>3510.5</c:v>
                </c:pt>
                <c:pt idx="202">
                  <c:v>3688.5</c:v>
                </c:pt>
                <c:pt idx="203">
                  <c:v>4522.5</c:v>
                </c:pt>
                <c:pt idx="204">
                  <c:v>4545.5</c:v>
                </c:pt>
                <c:pt idx="205">
                  <c:v>4545.5</c:v>
                </c:pt>
                <c:pt idx="206">
                  <c:v>4545.5</c:v>
                </c:pt>
                <c:pt idx="207">
                  <c:v>4555</c:v>
                </c:pt>
              </c:numCache>
            </c:numRef>
          </c:xVal>
          <c:yVal>
            <c:numRef>
              <c:f>'Active 1'!$U$21:$U$280</c:f>
              <c:numCache>
                <c:formatCode>General</c:formatCode>
                <c:ptCount val="260"/>
                <c:pt idx="180">
                  <c:v>5.5093742870667484E-2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B77-4FDF-A6DF-287504B62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392464"/>
        <c:axId val="1"/>
      </c:scatterChart>
      <c:valAx>
        <c:axId val="803392464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18303253330444"/>
              <c:y val="0.85616582173803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46391752577317E-2"/>
              <c:y val="0.369863732786826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392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683866836233099"/>
          <c:y val="0.91096034228598133"/>
          <c:w val="0.84536226786084723"/>
          <c:h val="6.84931506849315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 Cep - O-C Diagr.  P = 0.772002</a:t>
            </a:r>
          </a:p>
        </c:rich>
      </c:tx>
      <c:layout>
        <c:manualLayout>
          <c:xMode val="edge"/>
          <c:yMode val="edge"/>
          <c:x val="0.27958851627251569"/>
          <c:y val="3.7542662116040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51298804086826"/>
          <c:y val="0.16040955631399317"/>
          <c:w val="0.80446036501357221"/>
          <c:h val="0.624573378839590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1'!$F$21:$F$957</c:f>
              <c:numCache>
                <c:formatCode>General</c:formatCode>
                <c:ptCount val="937"/>
                <c:pt idx="0">
                  <c:v>-17769.5</c:v>
                </c:pt>
                <c:pt idx="1">
                  <c:v>-17769.5</c:v>
                </c:pt>
                <c:pt idx="2">
                  <c:v>-17604</c:v>
                </c:pt>
                <c:pt idx="3">
                  <c:v>-17603.5</c:v>
                </c:pt>
                <c:pt idx="4">
                  <c:v>-17599.5</c:v>
                </c:pt>
                <c:pt idx="5">
                  <c:v>-17362.5</c:v>
                </c:pt>
                <c:pt idx="6">
                  <c:v>-17336.5</c:v>
                </c:pt>
                <c:pt idx="7">
                  <c:v>-16863</c:v>
                </c:pt>
                <c:pt idx="8">
                  <c:v>-16377.5</c:v>
                </c:pt>
                <c:pt idx="9">
                  <c:v>-16138.5</c:v>
                </c:pt>
                <c:pt idx="10">
                  <c:v>-16134</c:v>
                </c:pt>
                <c:pt idx="11">
                  <c:v>-15871.5</c:v>
                </c:pt>
                <c:pt idx="12">
                  <c:v>-15606.5</c:v>
                </c:pt>
                <c:pt idx="13">
                  <c:v>-10655.5</c:v>
                </c:pt>
                <c:pt idx="14">
                  <c:v>-10653</c:v>
                </c:pt>
                <c:pt idx="15">
                  <c:v>-10634.5</c:v>
                </c:pt>
                <c:pt idx="16">
                  <c:v>-10151.5</c:v>
                </c:pt>
                <c:pt idx="17">
                  <c:v>-10140</c:v>
                </c:pt>
                <c:pt idx="18">
                  <c:v>-10133</c:v>
                </c:pt>
                <c:pt idx="19">
                  <c:v>-9688.5</c:v>
                </c:pt>
                <c:pt idx="20">
                  <c:v>-9601</c:v>
                </c:pt>
                <c:pt idx="21">
                  <c:v>-9574.5</c:v>
                </c:pt>
                <c:pt idx="22">
                  <c:v>-9474.5</c:v>
                </c:pt>
                <c:pt idx="23">
                  <c:v>-9459.5</c:v>
                </c:pt>
                <c:pt idx="24">
                  <c:v>-9412</c:v>
                </c:pt>
                <c:pt idx="25">
                  <c:v>-9300.5</c:v>
                </c:pt>
                <c:pt idx="26">
                  <c:v>-9156.5</c:v>
                </c:pt>
                <c:pt idx="27">
                  <c:v>-9137.5</c:v>
                </c:pt>
                <c:pt idx="28">
                  <c:v>-9133.5</c:v>
                </c:pt>
                <c:pt idx="29">
                  <c:v>-9130.5</c:v>
                </c:pt>
                <c:pt idx="30">
                  <c:v>-9125.5</c:v>
                </c:pt>
                <c:pt idx="31">
                  <c:v>-9075</c:v>
                </c:pt>
                <c:pt idx="32">
                  <c:v>-8948.5</c:v>
                </c:pt>
                <c:pt idx="33">
                  <c:v>-8929.5</c:v>
                </c:pt>
                <c:pt idx="34">
                  <c:v>-8872.5</c:v>
                </c:pt>
                <c:pt idx="35">
                  <c:v>-8717.5</c:v>
                </c:pt>
                <c:pt idx="36">
                  <c:v>-8708</c:v>
                </c:pt>
                <c:pt idx="37">
                  <c:v>-8617</c:v>
                </c:pt>
                <c:pt idx="38">
                  <c:v>-8395.5</c:v>
                </c:pt>
                <c:pt idx="39">
                  <c:v>-8376.5</c:v>
                </c:pt>
                <c:pt idx="40">
                  <c:v>-8357.5</c:v>
                </c:pt>
                <c:pt idx="41">
                  <c:v>-8170.5</c:v>
                </c:pt>
                <c:pt idx="42">
                  <c:v>-8153.5</c:v>
                </c:pt>
                <c:pt idx="43">
                  <c:v>-8151.5</c:v>
                </c:pt>
                <c:pt idx="44">
                  <c:v>-7985</c:v>
                </c:pt>
                <c:pt idx="45">
                  <c:v>-7979.5</c:v>
                </c:pt>
                <c:pt idx="46">
                  <c:v>-7979.5</c:v>
                </c:pt>
                <c:pt idx="47">
                  <c:v>-7932</c:v>
                </c:pt>
                <c:pt idx="48">
                  <c:v>-7873</c:v>
                </c:pt>
                <c:pt idx="49">
                  <c:v>-7466.5</c:v>
                </c:pt>
                <c:pt idx="50">
                  <c:v>-7411.5</c:v>
                </c:pt>
                <c:pt idx="51">
                  <c:v>-7409.5</c:v>
                </c:pt>
                <c:pt idx="52">
                  <c:v>-7404</c:v>
                </c:pt>
                <c:pt idx="53">
                  <c:v>-6927</c:v>
                </c:pt>
                <c:pt idx="54">
                  <c:v>-6891</c:v>
                </c:pt>
                <c:pt idx="55">
                  <c:v>-6826.5</c:v>
                </c:pt>
                <c:pt idx="56">
                  <c:v>-6826.5</c:v>
                </c:pt>
                <c:pt idx="57">
                  <c:v>-6826.5</c:v>
                </c:pt>
                <c:pt idx="58">
                  <c:v>-6726.5</c:v>
                </c:pt>
                <c:pt idx="59">
                  <c:v>-6711.5</c:v>
                </c:pt>
                <c:pt idx="60">
                  <c:v>-6705</c:v>
                </c:pt>
                <c:pt idx="61">
                  <c:v>-6688.5</c:v>
                </c:pt>
                <c:pt idx="62">
                  <c:v>-6688.5</c:v>
                </c:pt>
                <c:pt idx="63">
                  <c:v>-6650.5</c:v>
                </c:pt>
                <c:pt idx="64">
                  <c:v>-6586.5</c:v>
                </c:pt>
                <c:pt idx="65">
                  <c:v>-6484</c:v>
                </c:pt>
                <c:pt idx="66">
                  <c:v>-6479</c:v>
                </c:pt>
                <c:pt idx="67">
                  <c:v>-6463.5</c:v>
                </c:pt>
                <c:pt idx="68">
                  <c:v>-6450</c:v>
                </c:pt>
                <c:pt idx="69">
                  <c:v>-6444.5</c:v>
                </c:pt>
                <c:pt idx="70">
                  <c:v>-5697</c:v>
                </c:pt>
                <c:pt idx="71">
                  <c:v>-5643.5</c:v>
                </c:pt>
                <c:pt idx="72">
                  <c:v>-5466</c:v>
                </c:pt>
                <c:pt idx="73">
                  <c:v>-5220.5</c:v>
                </c:pt>
                <c:pt idx="74">
                  <c:v>-5220.5</c:v>
                </c:pt>
                <c:pt idx="75">
                  <c:v>-5216.5</c:v>
                </c:pt>
                <c:pt idx="76">
                  <c:v>-5201</c:v>
                </c:pt>
                <c:pt idx="77">
                  <c:v>-5002.5</c:v>
                </c:pt>
                <c:pt idx="78">
                  <c:v>-4742.5</c:v>
                </c:pt>
                <c:pt idx="79">
                  <c:v>-4718.5</c:v>
                </c:pt>
                <c:pt idx="80">
                  <c:v>-4712.5</c:v>
                </c:pt>
                <c:pt idx="81">
                  <c:v>-4710</c:v>
                </c:pt>
                <c:pt idx="82">
                  <c:v>-4698</c:v>
                </c:pt>
                <c:pt idx="83">
                  <c:v>-4640.5</c:v>
                </c:pt>
                <c:pt idx="84">
                  <c:v>-4638.5</c:v>
                </c:pt>
                <c:pt idx="85">
                  <c:v>-4620</c:v>
                </c:pt>
                <c:pt idx="86">
                  <c:v>-4620</c:v>
                </c:pt>
                <c:pt idx="87">
                  <c:v>-4461</c:v>
                </c:pt>
                <c:pt idx="88">
                  <c:v>-4453.5</c:v>
                </c:pt>
                <c:pt idx="89">
                  <c:v>-4415.5</c:v>
                </c:pt>
                <c:pt idx="90">
                  <c:v>-4394.5</c:v>
                </c:pt>
                <c:pt idx="91">
                  <c:v>-4226.5</c:v>
                </c:pt>
                <c:pt idx="92">
                  <c:v>-4220</c:v>
                </c:pt>
                <c:pt idx="93">
                  <c:v>-4220</c:v>
                </c:pt>
                <c:pt idx="94">
                  <c:v>-4217.5</c:v>
                </c:pt>
                <c:pt idx="95">
                  <c:v>-4213</c:v>
                </c:pt>
                <c:pt idx="96">
                  <c:v>-4173.5</c:v>
                </c:pt>
                <c:pt idx="97">
                  <c:v>-4173.5</c:v>
                </c:pt>
                <c:pt idx="98">
                  <c:v>-4163.5</c:v>
                </c:pt>
                <c:pt idx="99">
                  <c:v>-4003.5</c:v>
                </c:pt>
                <c:pt idx="100">
                  <c:v>-3976.5</c:v>
                </c:pt>
                <c:pt idx="101">
                  <c:v>-3976</c:v>
                </c:pt>
                <c:pt idx="102">
                  <c:v>-3938.5</c:v>
                </c:pt>
                <c:pt idx="103">
                  <c:v>-3936.5</c:v>
                </c:pt>
                <c:pt idx="104">
                  <c:v>-3673.5</c:v>
                </c:pt>
                <c:pt idx="105">
                  <c:v>-3643</c:v>
                </c:pt>
                <c:pt idx="106">
                  <c:v>-3490.5</c:v>
                </c:pt>
                <c:pt idx="107">
                  <c:v>-3472.5</c:v>
                </c:pt>
                <c:pt idx="108">
                  <c:v>-3465.5</c:v>
                </c:pt>
                <c:pt idx="109">
                  <c:v>-3458</c:v>
                </c:pt>
                <c:pt idx="110">
                  <c:v>-3456</c:v>
                </c:pt>
                <c:pt idx="111">
                  <c:v>-3456</c:v>
                </c:pt>
                <c:pt idx="112">
                  <c:v>-3456</c:v>
                </c:pt>
                <c:pt idx="113">
                  <c:v>-3455</c:v>
                </c:pt>
                <c:pt idx="114">
                  <c:v>-3444.5</c:v>
                </c:pt>
                <c:pt idx="115">
                  <c:v>-3419.5</c:v>
                </c:pt>
                <c:pt idx="116">
                  <c:v>-3416.5</c:v>
                </c:pt>
                <c:pt idx="117">
                  <c:v>-3373</c:v>
                </c:pt>
                <c:pt idx="118">
                  <c:v>-3229</c:v>
                </c:pt>
                <c:pt idx="119">
                  <c:v>-3223</c:v>
                </c:pt>
                <c:pt idx="120">
                  <c:v>-3215.5</c:v>
                </c:pt>
                <c:pt idx="121">
                  <c:v>-3210</c:v>
                </c:pt>
                <c:pt idx="122">
                  <c:v>-3210</c:v>
                </c:pt>
                <c:pt idx="123">
                  <c:v>-3206</c:v>
                </c:pt>
                <c:pt idx="124">
                  <c:v>-3191</c:v>
                </c:pt>
                <c:pt idx="125">
                  <c:v>-3191</c:v>
                </c:pt>
                <c:pt idx="126">
                  <c:v>-3185.5</c:v>
                </c:pt>
                <c:pt idx="127">
                  <c:v>-3182</c:v>
                </c:pt>
                <c:pt idx="128">
                  <c:v>-3177.5</c:v>
                </c:pt>
                <c:pt idx="129">
                  <c:v>-3166.5</c:v>
                </c:pt>
                <c:pt idx="130">
                  <c:v>-3154.5</c:v>
                </c:pt>
                <c:pt idx="131">
                  <c:v>-3151.5</c:v>
                </c:pt>
                <c:pt idx="132">
                  <c:v>-3128</c:v>
                </c:pt>
                <c:pt idx="133">
                  <c:v>-3122.5</c:v>
                </c:pt>
                <c:pt idx="134">
                  <c:v>-3117</c:v>
                </c:pt>
                <c:pt idx="135">
                  <c:v>-3017</c:v>
                </c:pt>
                <c:pt idx="136">
                  <c:v>-3017</c:v>
                </c:pt>
                <c:pt idx="137">
                  <c:v>-3000</c:v>
                </c:pt>
                <c:pt idx="138">
                  <c:v>-2998</c:v>
                </c:pt>
                <c:pt idx="139">
                  <c:v>-2998</c:v>
                </c:pt>
                <c:pt idx="140">
                  <c:v>-2988.5</c:v>
                </c:pt>
                <c:pt idx="141">
                  <c:v>-2988.5</c:v>
                </c:pt>
                <c:pt idx="142">
                  <c:v>-2918.5</c:v>
                </c:pt>
                <c:pt idx="143">
                  <c:v>-2918.5</c:v>
                </c:pt>
                <c:pt idx="144">
                  <c:v>-2744.5</c:v>
                </c:pt>
                <c:pt idx="145">
                  <c:v>-2744.5</c:v>
                </c:pt>
                <c:pt idx="146">
                  <c:v>-2740.5</c:v>
                </c:pt>
                <c:pt idx="147">
                  <c:v>-2718</c:v>
                </c:pt>
                <c:pt idx="148">
                  <c:v>-2718</c:v>
                </c:pt>
                <c:pt idx="149">
                  <c:v>-2716</c:v>
                </c:pt>
                <c:pt idx="150">
                  <c:v>-2716</c:v>
                </c:pt>
                <c:pt idx="151">
                  <c:v>-2716</c:v>
                </c:pt>
                <c:pt idx="152">
                  <c:v>-2714</c:v>
                </c:pt>
                <c:pt idx="153">
                  <c:v>-2695</c:v>
                </c:pt>
                <c:pt idx="154">
                  <c:v>-2672.5</c:v>
                </c:pt>
                <c:pt idx="155">
                  <c:v>-2672.5</c:v>
                </c:pt>
                <c:pt idx="156">
                  <c:v>-2487</c:v>
                </c:pt>
                <c:pt idx="157">
                  <c:v>-2485</c:v>
                </c:pt>
                <c:pt idx="158">
                  <c:v>-2468</c:v>
                </c:pt>
                <c:pt idx="159">
                  <c:v>-2466</c:v>
                </c:pt>
                <c:pt idx="160">
                  <c:v>-2455</c:v>
                </c:pt>
                <c:pt idx="161">
                  <c:v>-2455</c:v>
                </c:pt>
                <c:pt idx="162">
                  <c:v>-2377</c:v>
                </c:pt>
                <c:pt idx="163">
                  <c:v>-2375</c:v>
                </c:pt>
                <c:pt idx="164">
                  <c:v>-1993</c:v>
                </c:pt>
                <c:pt idx="165">
                  <c:v>-1747</c:v>
                </c:pt>
                <c:pt idx="166">
                  <c:v>-1747</c:v>
                </c:pt>
                <c:pt idx="167">
                  <c:v>-1747</c:v>
                </c:pt>
                <c:pt idx="168">
                  <c:v>-1747</c:v>
                </c:pt>
                <c:pt idx="169">
                  <c:v>-1747</c:v>
                </c:pt>
                <c:pt idx="170">
                  <c:v>-1747</c:v>
                </c:pt>
                <c:pt idx="171">
                  <c:v>-1747</c:v>
                </c:pt>
                <c:pt idx="172">
                  <c:v>-1690</c:v>
                </c:pt>
                <c:pt idx="173">
                  <c:v>-1236</c:v>
                </c:pt>
                <c:pt idx="174">
                  <c:v>-276.5</c:v>
                </c:pt>
                <c:pt idx="175">
                  <c:v>0</c:v>
                </c:pt>
                <c:pt idx="176">
                  <c:v>265</c:v>
                </c:pt>
                <c:pt idx="177">
                  <c:v>265</c:v>
                </c:pt>
                <c:pt idx="178">
                  <c:v>515</c:v>
                </c:pt>
                <c:pt idx="179">
                  <c:v>795</c:v>
                </c:pt>
                <c:pt idx="180">
                  <c:v>1196</c:v>
                </c:pt>
                <c:pt idx="181">
                  <c:v>1268</c:v>
                </c:pt>
                <c:pt idx="182">
                  <c:v>1273.5</c:v>
                </c:pt>
                <c:pt idx="183">
                  <c:v>1733.5</c:v>
                </c:pt>
                <c:pt idx="184">
                  <c:v>1765.5</c:v>
                </c:pt>
                <c:pt idx="185">
                  <c:v>1793.5</c:v>
                </c:pt>
                <c:pt idx="186">
                  <c:v>1817</c:v>
                </c:pt>
                <c:pt idx="187">
                  <c:v>2225.5</c:v>
                </c:pt>
                <c:pt idx="188">
                  <c:v>2287.5</c:v>
                </c:pt>
                <c:pt idx="189">
                  <c:v>2719.5</c:v>
                </c:pt>
                <c:pt idx="190">
                  <c:v>2719.5</c:v>
                </c:pt>
                <c:pt idx="191">
                  <c:v>2729</c:v>
                </c:pt>
                <c:pt idx="192">
                  <c:v>2729</c:v>
                </c:pt>
                <c:pt idx="193">
                  <c:v>2729</c:v>
                </c:pt>
                <c:pt idx="194">
                  <c:v>2731</c:v>
                </c:pt>
                <c:pt idx="195">
                  <c:v>2731</c:v>
                </c:pt>
                <c:pt idx="196">
                  <c:v>2731</c:v>
                </c:pt>
                <c:pt idx="197">
                  <c:v>2731</c:v>
                </c:pt>
                <c:pt idx="198">
                  <c:v>2758.5</c:v>
                </c:pt>
                <c:pt idx="199">
                  <c:v>3013</c:v>
                </c:pt>
                <c:pt idx="200">
                  <c:v>3225</c:v>
                </c:pt>
                <c:pt idx="201">
                  <c:v>3510.5</c:v>
                </c:pt>
                <c:pt idx="202">
                  <c:v>3688.5</c:v>
                </c:pt>
                <c:pt idx="203">
                  <c:v>4522.5</c:v>
                </c:pt>
                <c:pt idx="204">
                  <c:v>4545.5</c:v>
                </c:pt>
                <c:pt idx="205">
                  <c:v>4545.5</c:v>
                </c:pt>
                <c:pt idx="206">
                  <c:v>4545.5</c:v>
                </c:pt>
                <c:pt idx="207">
                  <c:v>4555</c:v>
                </c:pt>
              </c:numCache>
            </c:numRef>
          </c:xVal>
          <c:yVal>
            <c:numRef>
              <c:f>'Active 1'!$H$21:$H$957</c:f>
              <c:numCache>
                <c:formatCode>General</c:formatCode>
                <c:ptCount val="9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DC-46B0-A4E2-C0B13F973FB6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1'!$D$21:$D$957</c:f>
                <c:numCache>
                  <c:formatCode>General</c:formatCode>
                  <c:ptCount val="93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30">
                    <c:v>0</c:v>
                  </c:pt>
                  <c:pt idx="45">
                    <c:v>0</c:v>
                  </c:pt>
                  <c:pt idx="46">
                    <c:v>0</c:v>
                  </c:pt>
                  <c:pt idx="55">
                    <c:v>0</c:v>
                  </c:pt>
                  <c:pt idx="62">
                    <c:v>0</c:v>
                  </c:pt>
                  <c:pt idx="124">
                    <c:v>6.8999999999999999E-3</c:v>
                  </c:pt>
                  <c:pt idx="146">
                    <c:v>4.0000000000000001E-3</c:v>
                  </c:pt>
                  <c:pt idx="151">
                    <c:v>7.0000000000000001E-3</c:v>
                  </c:pt>
                  <c:pt idx="152">
                    <c:v>6.0000000000000001E-3</c:v>
                  </c:pt>
                  <c:pt idx="153">
                    <c:v>5.0000000000000001E-3</c:v>
                  </c:pt>
                  <c:pt idx="156">
                    <c:v>7.0000000000000001E-3</c:v>
                  </c:pt>
                  <c:pt idx="157">
                    <c:v>6.0000000000000001E-3</c:v>
                  </c:pt>
                  <c:pt idx="158">
                    <c:v>5.0000000000000001E-3</c:v>
                  </c:pt>
                  <c:pt idx="159">
                    <c:v>4.0000000000000001E-3</c:v>
                  </c:pt>
                  <c:pt idx="162">
                    <c:v>6.0000000000000001E-3</c:v>
                  </c:pt>
                  <c:pt idx="163">
                    <c:v>6.0000000000000001E-3</c:v>
                  </c:pt>
                  <c:pt idx="164">
                    <c:v>6.0000000000000001E-3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6.0000000000000001E-3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5.0000000000000001E-3</c:v>
                  </c:pt>
                  <c:pt idx="173">
                    <c:v>5.0000000000000001E-3</c:v>
                  </c:pt>
                  <c:pt idx="174">
                    <c:v>0</c:v>
                  </c:pt>
                  <c:pt idx="176">
                    <c:v>5.0000000000000001E-4</c:v>
                  </c:pt>
                  <c:pt idx="177">
                    <c:v>1E-4</c:v>
                  </c:pt>
                  <c:pt idx="178">
                    <c:v>0</c:v>
                  </c:pt>
                  <c:pt idx="179">
                    <c:v>8.9999999999999998E-4</c:v>
                  </c:pt>
                  <c:pt idx="180">
                    <c:v>4.0000000000000002E-4</c:v>
                  </c:pt>
                  <c:pt idx="181">
                    <c:v>0</c:v>
                  </c:pt>
                  <c:pt idx="182">
                    <c:v>2.0000000000000001E-4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5.0000000000000001E-4</c:v>
                  </c:pt>
                  <c:pt idx="186">
                    <c:v>5.0000000000000001E-3</c:v>
                  </c:pt>
                  <c:pt idx="187">
                    <c:v>8.2000000000000007E-3</c:v>
                  </c:pt>
                  <c:pt idx="188">
                    <c:v>2.0000000000000001E-4</c:v>
                  </c:pt>
                  <c:pt idx="189">
                    <c:v>3.3E-4</c:v>
                  </c:pt>
                  <c:pt idx="190">
                    <c:v>3.6000000000000002E-4</c:v>
                  </c:pt>
                  <c:pt idx="191">
                    <c:v>2.7E-4</c:v>
                  </c:pt>
                  <c:pt idx="192">
                    <c:v>4.4000000000000002E-4</c:v>
                  </c:pt>
                  <c:pt idx="193">
                    <c:v>4.2999999999999999E-4</c:v>
                  </c:pt>
                  <c:pt idx="194">
                    <c:v>1.4999999999999999E-4</c:v>
                  </c:pt>
                  <c:pt idx="195">
                    <c:v>2.5999999999999998E-4</c:v>
                  </c:pt>
                  <c:pt idx="196">
                    <c:v>1.9000000000000001E-4</c:v>
                  </c:pt>
                  <c:pt idx="197">
                    <c:v>2.7999999999999998E-4</c:v>
                  </c:pt>
                  <c:pt idx="198">
                    <c:v>2.9999999999999997E-4</c:v>
                  </c:pt>
                  <c:pt idx="199">
                    <c:v>2.3999999999999998E-3</c:v>
                  </c:pt>
                  <c:pt idx="200">
                    <c:v>2</c:v>
                  </c:pt>
                  <c:pt idx="201">
                    <c:v>4.0000000000000002E-4</c:v>
                  </c:pt>
                  <c:pt idx="202">
                    <c:v>1.4E-3</c:v>
                  </c:pt>
                  <c:pt idx="203">
                    <c:v>2.9999999999999997E-4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1E-4</c:v>
                  </c:pt>
                  <c:pt idx="207">
                    <c:v>2.0000000000000001E-4</c:v>
                  </c:pt>
                </c:numCache>
              </c:numRef>
            </c:plus>
            <c:minus>
              <c:numRef>
                <c:f>'Active 1'!$D$21:$D$957</c:f>
                <c:numCache>
                  <c:formatCode>General</c:formatCode>
                  <c:ptCount val="93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30">
                    <c:v>0</c:v>
                  </c:pt>
                  <c:pt idx="45">
                    <c:v>0</c:v>
                  </c:pt>
                  <c:pt idx="46">
                    <c:v>0</c:v>
                  </c:pt>
                  <c:pt idx="55">
                    <c:v>0</c:v>
                  </c:pt>
                  <c:pt idx="62">
                    <c:v>0</c:v>
                  </c:pt>
                  <c:pt idx="124">
                    <c:v>6.8999999999999999E-3</c:v>
                  </c:pt>
                  <c:pt idx="146">
                    <c:v>4.0000000000000001E-3</c:v>
                  </c:pt>
                  <c:pt idx="151">
                    <c:v>7.0000000000000001E-3</c:v>
                  </c:pt>
                  <c:pt idx="152">
                    <c:v>6.0000000000000001E-3</c:v>
                  </c:pt>
                  <c:pt idx="153">
                    <c:v>5.0000000000000001E-3</c:v>
                  </c:pt>
                  <c:pt idx="156">
                    <c:v>7.0000000000000001E-3</c:v>
                  </c:pt>
                  <c:pt idx="157">
                    <c:v>6.0000000000000001E-3</c:v>
                  </c:pt>
                  <c:pt idx="158">
                    <c:v>5.0000000000000001E-3</c:v>
                  </c:pt>
                  <c:pt idx="159">
                    <c:v>4.0000000000000001E-3</c:v>
                  </c:pt>
                  <c:pt idx="162">
                    <c:v>6.0000000000000001E-3</c:v>
                  </c:pt>
                  <c:pt idx="163">
                    <c:v>6.0000000000000001E-3</c:v>
                  </c:pt>
                  <c:pt idx="164">
                    <c:v>6.0000000000000001E-3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6.0000000000000001E-3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5.0000000000000001E-3</c:v>
                  </c:pt>
                  <c:pt idx="173">
                    <c:v>5.0000000000000001E-3</c:v>
                  </c:pt>
                  <c:pt idx="174">
                    <c:v>0</c:v>
                  </c:pt>
                  <c:pt idx="176">
                    <c:v>5.0000000000000001E-4</c:v>
                  </c:pt>
                  <c:pt idx="177">
                    <c:v>1E-4</c:v>
                  </c:pt>
                  <c:pt idx="178">
                    <c:v>0</c:v>
                  </c:pt>
                  <c:pt idx="179">
                    <c:v>8.9999999999999998E-4</c:v>
                  </c:pt>
                  <c:pt idx="180">
                    <c:v>4.0000000000000002E-4</c:v>
                  </c:pt>
                  <c:pt idx="181">
                    <c:v>0</c:v>
                  </c:pt>
                  <c:pt idx="182">
                    <c:v>2.0000000000000001E-4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5.0000000000000001E-4</c:v>
                  </c:pt>
                  <c:pt idx="186">
                    <c:v>5.0000000000000001E-3</c:v>
                  </c:pt>
                  <c:pt idx="187">
                    <c:v>8.2000000000000007E-3</c:v>
                  </c:pt>
                  <c:pt idx="188">
                    <c:v>2.0000000000000001E-4</c:v>
                  </c:pt>
                  <c:pt idx="189">
                    <c:v>3.3E-4</c:v>
                  </c:pt>
                  <c:pt idx="190">
                    <c:v>3.6000000000000002E-4</c:v>
                  </c:pt>
                  <c:pt idx="191">
                    <c:v>2.7E-4</c:v>
                  </c:pt>
                  <c:pt idx="192">
                    <c:v>4.4000000000000002E-4</c:v>
                  </c:pt>
                  <c:pt idx="193">
                    <c:v>4.2999999999999999E-4</c:v>
                  </c:pt>
                  <c:pt idx="194">
                    <c:v>1.4999999999999999E-4</c:v>
                  </c:pt>
                  <c:pt idx="195">
                    <c:v>2.5999999999999998E-4</c:v>
                  </c:pt>
                  <c:pt idx="196">
                    <c:v>1.9000000000000001E-4</c:v>
                  </c:pt>
                  <c:pt idx="197">
                    <c:v>2.7999999999999998E-4</c:v>
                  </c:pt>
                  <c:pt idx="198">
                    <c:v>2.9999999999999997E-4</c:v>
                  </c:pt>
                  <c:pt idx="199">
                    <c:v>2.3999999999999998E-3</c:v>
                  </c:pt>
                  <c:pt idx="200">
                    <c:v>2</c:v>
                  </c:pt>
                  <c:pt idx="201">
                    <c:v>4.0000000000000002E-4</c:v>
                  </c:pt>
                  <c:pt idx="202">
                    <c:v>1.4E-3</c:v>
                  </c:pt>
                  <c:pt idx="203">
                    <c:v>2.9999999999999997E-4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1E-4</c:v>
                  </c:pt>
                  <c:pt idx="20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1'!$F$21:$F$957</c:f>
              <c:numCache>
                <c:formatCode>General</c:formatCode>
                <c:ptCount val="937"/>
                <c:pt idx="0">
                  <c:v>-17769.5</c:v>
                </c:pt>
                <c:pt idx="1">
                  <c:v>-17769.5</c:v>
                </c:pt>
                <c:pt idx="2">
                  <c:v>-17604</c:v>
                </c:pt>
                <c:pt idx="3">
                  <c:v>-17603.5</c:v>
                </c:pt>
                <c:pt idx="4">
                  <c:v>-17599.5</c:v>
                </c:pt>
                <c:pt idx="5">
                  <c:v>-17362.5</c:v>
                </c:pt>
                <c:pt idx="6">
                  <c:v>-17336.5</c:v>
                </c:pt>
                <c:pt idx="7">
                  <c:v>-16863</c:v>
                </c:pt>
                <c:pt idx="8">
                  <c:v>-16377.5</c:v>
                </c:pt>
                <c:pt idx="9">
                  <c:v>-16138.5</c:v>
                </c:pt>
                <c:pt idx="10">
                  <c:v>-16134</c:v>
                </c:pt>
                <c:pt idx="11">
                  <c:v>-15871.5</c:v>
                </c:pt>
                <c:pt idx="12">
                  <c:v>-15606.5</c:v>
                </c:pt>
                <c:pt idx="13">
                  <c:v>-10655.5</c:v>
                </c:pt>
                <c:pt idx="14">
                  <c:v>-10653</c:v>
                </c:pt>
                <c:pt idx="15">
                  <c:v>-10634.5</c:v>
                </c:pt>
                <c:pt idx="16">
                  <c:v>-10151.5</c:v>
                </c:pt>
                <c:pt idx="17">
                  <c:v>-10140</c:v>
                </c:pt>
                <c:pt idx="18">
                  <c:v>-10133</c:v>
                </c:pt>
                <c:pt idx="19">
                  <c:v>-9688.5</c:v>
                </c:pt>
                <c:pt idx="20">
                  <c:v>-9601</c:v>
                </c:pt>
                <c:pt idx="21">
                  <c:v>-9574.5</c:v>
                </c:pt>
                <c:pt idx="22">
                  <c:v>-9474.5</c:v>
                </c:pt>
                <c:pt idx="23">
                  <c:v>-9459.5</c:v>
                </c:pt>
                <c:pt idx="24">
                  <c:v>-9412</c:v>
                </c:pt>
                <c:pt idx="25">
                  <c:v>-9300.5</c:v>
                </c:pt>
                <c:pt idx="26">
                  <c:v>-9156.5</c:v>
                </c:pt>
                <c:pt idx="27">
                  <c:v>-9137.5</c:v>
                </c:pt>
                <c:pt idx="28">
                  <c:v>-9133.5</c:v>
                </c:pt>
                <c:pt idx="29">
                  <c:v>-9130.5</c:v>
                </c:pt>
                <c:pt idx="30">
                  <c:v>-9125.5</c:v>
                </c:pt>
                <c:pt idx="31">
                  <c:v>-9075</c:v>
                </c:pt>
                <c:pt idx="32">
                  <c:v>-8948.5</c:v>
                </c:pt>
                <c:pt idx="33">
                  <c:v>-8929.5</c:v>
                </c:pt>
                <c:pt idx="34">
                  <c:v>-8872.5</c:v>
                </c:pt>
                <c:pt idx="35">
                  <c:v>-8717.5</c:v>
                </c:pt>
                <c:pt idx="36">
                  <c:v>-8708</c:v>
                </c:pt>
                <c:pt idx="37">
                  <c:v>-8617</c:v>
                </c:pt>
                <c:pt idx="38">
                  <c:v>-8395.5</c:v>
                </c:pt>
                <c:pt idx="39">
                  <c:v>-8376.5</c:v>
                </c:pt>
                <c:pt idx="40">
                  <c:v>-8357.5</c:v>
                </c:pt>
                <c:pt idx="41">
                  <c:v>-8170.5</c:v>
                </c:pt>
                <c:pt idx="42">
                  <c:v>-8153.5</c:v>
                </c:pt>
                <c:pt idx="43">
                  <c:v>-8151.5</c:v>
                </c:pt>
                <c:pt idx="44">
                  <c:v>-7985</c:v>
                </c:pt>
                <c:pt idx="45">
                  <c:v>-7979.5</c:v>
                </c:pt>
                <c:pt idx="46">
                  <c:v>-7979.5</c:v>
                </c:pt>
                <c:pt idx="47">
                  <c:v>-7932</c:v>
                </c:pt>
                <c:pt idx="48">
                  <c:v>-7873</c:v>
                </c:pt>
                <c:pt idx="49">
                  <c:v>-7466.5</c:v>
                </c:pt>
                <c:pt idx="50">
                  <c:v>-7411.5</c:v>
                </c:pt>
                <c:pt idx="51">
                  <c:v>-7409.5</c:v>
                </c:pt>
                <c:pt idx="52">
                  <c:v>-7404</c:v>
                </c:pt>
                <c:pt idx="53">
                  <c:v>-6927</c:v>
                </c:pt>
                <c:pt idx="54">
                  <c:v>-6891</c:v>
                </c:pt>
                <c:pt idx="55">
                  <c:v>-6826.5</c:v>
                </c:pt>
                <c:pt idx="56">
                  <c:v>-6826.5</c:v>
                </c:pt>
                <c:pt idx="57">
                  <c:v>-6826.5</c:v>
                </c:pt>
                <c:pt idx="58">
                  <c:v>-6726.5</c:v>
                </c:pt>
                <c:pt idx="59">
                  <c:v>-6711.5</c:v>
                </c:pt>
                <c:pt idx="60">
                  <c:v>-6705</c:v>
                </c:pt>
                <c:pt idx="61">
                  <c:v>-6688.5</c:v>
                </c:pt>
                <c:pt idx="62">
                  <c:v>-6688.5</c:v>
                </c:pt>
                <c:pt idx="63">
                  <c:v>-6650.5</c:v>
                </c:pt>
                <c:pt idx="64">
                  <c:v>-6586.5</c:v>
                </c:pt>
                <c:pt idx="65">
                  <c:v>-6484</c:v>
                </c:pt>
                <c:pt idx="66">
                  <c:v>-6479</c:v>
                </c:pt>
                <c:pt idx="67">
                  <c:v>-6463.5</c:v>
                </c:pt>
                <c:pt idx="68">
                  <c:v>-6450</c:v>
                </c:pt>
                <c:pt idx="69">
                  <c:v>-6444.5</c:v>
                </c:pt>
                <c:pt idx="70">
                  <c:v>-5697</c:v>
                </c:pt>
                <c:pt idx="71">
                  <c:v>-5643.5</c:v>
                </c:pt>
                <c:pt idx="72">
                  <c:v>-5466</c:v>
                </c:pt>
                <c:pt idx="73">
                  <c:v>-5220.5</c:v>
                </c:pt>
                <c:pt idx="74">
                  <c:v>-5220.5</c:v>
                </c:pt>
                <c:pt idx="75">
                  <c:v>-5216.5</c:v>
                </c:pt>
                <c:pt idx="76">
                  <c:v>-5201</c:v>
                </c:pt>
                <c:pt idx="77">
                  <c:v>-5002.5</c:v>
                </c:pt>
                <c:pt idx="78">
                  <c:v>-4742.5</c:v>
                </c:pt>
                <c:pt idx="79">
                  <c:v>-4718.5</c:v>
                </c:pt>
                <c:pt idx="80">
                  <c:v>-4712.5</c:v>
                </c:pt>
                <c:pt idx="81">
                  <c:v>-4710</c:v>
                </c:pt>
                <c:pt idx="82">
                  <c:v>-4698</c:v>
                </c:pt>
                <c:pt idx="83">
                  <c:v>-4640.5</c:v>
                </c:pt>
                <c:pt idx="84">
                  <c:v>-4638.5</c:v>
                </c:pt>
                <c:pt idx="85">
                  <c:v>-4620</c:v>
                </c:pt>
                <c:pt idx="86">
                  <c:v>-4620</c:v>
                </c:pt>
                <c:pt idx="87">
                  <c:v>-4461</c:v>
                </c:pt>
                <c:pt idx="88">
                  <c:v>-4453.5</c:v>
                </c:pt>
                <c:pt idx="89">
                  <c:v>-4415.5</c:v>
                </c:pt>
                <c:pt idx="90">
                  <c:v>-4394.5</c:v>
                </c:pt>
                <c:pt idx="91">
                  <c:v>-4226.5</c:v>
                </c:pt>
                <c:pt idx="92">
                  <c:v>-4220</c:v>
                </c:pt>
                <c:pt idx="93">
                  <c:v>-4220</c:v>
                </c:pt>
                <c:pt idx="94">
                  <c:v>-4217.5</c:v>
                </c:pt>
                <c:pt idx="95">
                  <c:v>-4213</c:v>
                </c:pt>
                <c:pt idx="96">
                  <c:v>-4173.5</c:v>
                </c:pt>
                <c:pt idx="97">
                  <c:v>-4173.5</c:v>
                </c:pt>
                <c:pt idx="98">
                  <c:v>-4163.5</c:v>
                </c:pt>
                <c:pt idx="99">
                  <c:v>-4003.5</c:v>
                </c:pt>
                <c:pt idx="100">
                  <c:v>-3976.5</c:v>
                </c:pt>
                <c:pt idx="101">
                  <c:v>-3976</c:v>
                </c:pt>
                <c:pt idx="102">
                  <c:v>-3938.5</c:v>
                </c:pt>
                <c:pt idx="103">
                  <c:v>-3936.5</c:v>
                </c:pt>
                <c:pt idx="104">
                  <c:v>-3673.5</c:v>
                </c:pt>
                <c:pt idx="105">
                  <c:v>-3643</c:v>
                </c:pt>
                <c:pt idx="106">
                  <c:v>-3490.5</c:v>
                </c:pt>
                <c:pt idx="107">
                  <c:v>-3472.5</c:v>
                </c:pt>
                <c:pt idx="108">
                  <c:v>-3465.5</c:v>
                </c:pt>
                <c:pt idx="109">
                  <c:v>-3458</c:v>
                </c:pt>
                <c:pt idx="110">
                  <c:v>-3456</c:v>
                </c:pt>
                <c:pt idx="111">
                  <c:v>-3456</c:v>
                </c:pt>
                <c:pt idx="112">
                  <c:v>-3456</c:v>
                </c:pt>
                <c:pt idx="113">
                  <c:v>-3455</c:v>
                </c:pt>
                <c:pt idx="114">
                  <c:v>-3444.5</c:v>
                </c:pt>
                <c:pt idx="115">
                  <c:v>-3419.5</c:v>
                </c:pt>
                <c:pt idx="116">
                  <c:v>-3416.5</c:v>
                </c:pt>
                <c:pt idx="117">
                  <c:v>-3373</c:v>
                </c:pt>
                <c:pt idx="118">
                  <c:v>-3229</c:v>
                </c:pt>
                <c:pt idx="119">
                  <c:v>-3223</c:v>
                </c:pt>
                <c:pt idx="120">
                  <c:v>-3215.5</c:v>
                </c:pt>
                <c:pt idx="121">
                  <c:v>-3210</c:v>
                </c:pt>
                <c:pt idx="122">
                  <c:v>-3210</c:v>
                </c:pt>
                <c:pt idx="123">
                  <c:v>-3206</c:v>
                </c:pt>
                <c:pt idx="124">
                  <c:v>-3191</c:v>
                </c:pt>
                <c:pt idx="125">
                  <c:v>-3191</c:v>
                </c:pt>
                <c:pt idx="126">
                  <c:v>-3185.5</c:v>
                </c:pt>
                <c:pt idx="127">
                  <c:v>-3182</c:v>
                </c:pt>
                <c:pt idx="128">
                  <c:v>-3177.5</c:v>
                </c:pt>
                <c:pt idx="129">
                  <c:v>-3166.5</c:v>
                </c:pt>
                <c:pt idx="130">
                  <c:v>-3154.5</c:v>
                </c:pt>
                <c:pt idx="131">
                  <c:v>-3151.5</c:v>
                </c:pt>
                <c:pt idx="132">
                  <c:v>-3128</c:v>
                </c:pt>
                <c:pt idx="133">
                  <c:v>-3122.5</c:v>
                </c:pt>
                <c:pt idx="134">
                  <c:v>-3117</c:v>
                </c:pt>
                <c:pt idx="135">
                  <c:v>-3017</c:v>
                </c:pt>
                <c:pt idx="136">
                  <c:v>-3017</c:v>
                </c:pt>
                <c:pt idx="137">
                  <c:v>-3000</c:v>
                </c:pt>
                <c:pt idx="138">
                  <c:v>-2998</c:v>
                </c:pt>
                <c:pt idx="139">
                  <c:v>-2998</c:v>
                </c:pt>
                <c:pt idx="140">
                  <c:v>-2988.5</c:v>
                </c:pt>
                <c:pt idx="141">
                  <c:v>-2988.5</c:v>
                </c:pt>
                <c:pt idx="142">
                  <c:v>-2918.5</c:v>
                </c:pt>
                <c:pt idx="143">
                  <c:v>-2918.5</c:v>
                </c:pt>
                <c:pt idx="144">
                  <c:v>-2744.5</c:v>
                </c:pt>
                <c:pt idx="145">
                  <c:v>-2744.5</c:v>
                </c:pt>
                <c:pt idx="146">
                  <c:v>-2740.5</c:v>
                </c:pt>
                <c:pt idx="147">
                  <c:v>-2718</c:v>
                </c:pt>
                <c:pt idx="148">
                  <c:v>-2718</c:v>
                </c:pt>
                <c:pt idx="149">
                  <c:v>-2716</c:v>
                </c:pt>
                <c:pt idx="150">
                  <c:v>-2716</c:v>
                </c:pt>
                <c:pt idx="151">
                  <c:v>-2716</c:v>
                </c:pt>
                <c:pt idx="152">
                  <c:v>-2714</c:v>
                </c:pt>
                <c:pt idx="153">
                  <c:v>-2695</c:v>
                </c:pt>
                <c:pt idx="154">
                  <c:v>-2672.5</c:v>
                </c:pt>
                <c:pt idx="155">
                  <c:v>-2672.5</c:v>
                </c:pt>
                <c:pt idx="156">
                  <c:v>-2487</c:v>
                </c:pt>
                <c:pt idx="157">
                  <c:v>-2485</c:v>
                </c:pt>
                <c:pt idx="158">
                  <c:v>-2468</c:v>
                </c:pt>
                <c:pt idx="159">
                  <c:v>-2466</c:v>
                </c:pt>
                <c:pt idx="160">
                  <c:v>-2455</c:v>
                </c:pt>
                <c:pt idx="161">
                  <c:v>-2455</c:v>
                </c:pt>
                <c:pt idx="162">
                  <c:v>-2377</c:v>
                </c:pt>
                <c:pt idx="163">
                  <c:v>-2375</c:v>
                </c:pt>
                <c:pt idx="164">
                  <c:v>-1993</c:v>
                </c:pt>
                <c:pt idx="165">
                  <c:v>-1747</c:v>
                </c:pt>
                <c:pt idx="166">
                  <c:v>-1747</c:v>
                </c:pt>
                <c:pt idx="167">
                  <c:v>-1747</c:v>
                </c:pt>
                <c:pt idx="168">
                  <c:v>-1747</c:v>
                </c:pt>
                <c:pt idx="169">
                  <c:v>-1747</c:v>
                </c:pt>
                <c:pt idx="170">
                  <c:v>-1747</c:v>
                </c:pt>
                <c:pt idx="171">
                  <c:v>-1747</c:v>
                </c:pt>
                <c:pt idx="172">
                  <c:v>-1690</c:v>
                </c:pt>
                <c:pt idx="173">
                  <c:v>-1236</c:v>
                </c:pt>
                <c:pt idx="174">
                  <c:v>-276.5</c:v>
                </c:pt>
                <c:pt idx="175">
                  <c:v>0</c:v>
                </c:pt>
                <c:pt idx="176">
                  <c:v>265</c:v>
                </c:pt>
                <c:pt idx="177">
                  <c:v>265</c:v>
                </c:pt>
                <c:pt idx="178">
                  <c:v>515</c:v>
                </c:pt>
                <c:pt idx="179">
                  <c:v>795</c:v>
                </c:pt>
                <c:pt idx="180">
                  <c:v>1196</c:v>
                </c:pt>
                <c:pt idx="181">
                  <c:v>1268</c:v>
                </c:pt>
                <c:pt idx="182">
                  <c:v>1273.5</c:v>
                </c:pt>
                <c:pt idx="183">
                  <c:v>1733.5</c:v>
                </c:pt>
                <c:pt idx="184">
                  <c:v>1765.5</c:v>
                </c:pt>
                <c:pt idx="185">
                  <c:v>1793.5</c:v>
                </c:pt>
                <c:pt idx="186">
                  <c:v>1817</c:v>
                </c:pt>
                <c:pt idx="187">
                  <c:v>2225.5</c:v>
                </c:pt>
                <c:pt idx="188">
                  <c:v>2287.5</c:v>
                </c:pt>
                <c:pt idx="189">
                  <c:v>2719.5</c:v>
                </c:pt>
                <c:pt idx="190">
                  <c:v>2719.5</c:v>
                </c:pt>
                <c:pt idx="191">
                  <c:v>2729</c:v>
                </c:pt>
                <c:pt idx="192">
                  <c:v>2729</c:v>
                </c:pt>
                <c:pt idx="193">
                  <c:v>2729</c:v>
                </c:pt>
                <c:pt idx="194">
                  <c:v>2731</c:v>
                </c:pt>
                <c:pt idx="195">
                  <c:v>2731</c:v>
                </c:pt>
                <c:pt idx="196">
                  <c:v>2731</c:v>
                </c:pt>
                <c:pt idx="197">
                  <c:v>2731</c:v>
                </c:pt>
                <c:pt idx="198">
                  <c:v>2758.5</c:v>
                </c:pt>
                <c:pt idx="199">
                  <c:v>3013</c:v>
                </c:pt>
                <c:pt idx="200">
                  <c:v>3225</c:v>
                </c:pt>
                <c:pt idx="201">
                  <c:v>3510.5</c:v>
                </c:pt>
                <c:pt idx="202">
                  <c:v>3688.5</c:v>
                </c:pt>
                <c:pt idx="203">
                  <c:v>4522.5</c:v>
                </c:pt>
                <c:pt idx="204">
                  <c:v>4545.5</c:v>
                </c:pt>
                <c:pt idx="205">
                  <c:v>4545.5</c:v>
                </c:pt>
                <c:pt idx="206">
                  <c:v>4545.5</c:v>
                </c:pt>
                <c:pt idx="207">
                  <c:v>4555</c:v>
                </c:pt>
              </c:numCache>
            </c:numRef>
          </c:xVal>
          <c:yVal>
            <c:numRef>
              <c:f>'Active 1'!$I$21:$I$957</c:f>
              <c:numCache>
                <c:formatCode>General</c:formatCode>
                <c:ptCount val="937"/>
                <c:pt idx="0">
                  <c:v>3.2437500001833541E-2</c:v>
                </c:pt>
                <c:pt idx="2">
                  <c:v>-0.32849999999962165</c:v>
                </c:pt>
                <c:pt idx="3">
                  <c:v>-0.2733124999977008</c:v>
                </c:pt>
                <c:pt idx="4">
                  <c:v>-2.4812499999825377E-2</c:v>
                </c:pt>
                <c:pt idx="5">
                  <c:v>0.18006249999962165</c:v>
                </c:pt>
                <c:pt idx="6">
                  <c:v>-0.25018749999799184</c:v>
                </c:pt>
                <c:pt idx="7">
                  <c:v>5.6375000000116415E-2</c:v>
                </c:pt>
                <c:pt idx="8">
                  <c:v>-0.35756250000122236</c:v>
                </c:pt>
                <c:pt idx="9">
                  <c:v>-2.7937499999097781E-2</c:v>
                </c:pt>
                <c:pt idx="10">
                  <c:v>0.31475000000136788</c:v>
                </c:pt>
                <c:pt idx="11">
                  <c:v>1.1187500000232831E-2</c:v>
                </c:pt>
                <c:pt idx="12">
                  <c:v>-0.13143750000017462</c:v>
                </c:pt>
                <c:pt idx="13">
                  <c:v>6.1874999955762178E-3</c:v>
                </c:pt>
                <c:pt idx="14">
                  <c:v>0.2061249999969732</c:v>
                </c:pt>
                <c:pt idx="15">
                  <c:v>6.2500002968590707E-5</c:v>
                </c:pt>
                <c:pt idx="16">
                  <c:v>0.23218750000523869</c:v>
                </c:pt>
                <c:pt idx="17">
                  <c:v>0.26749999999447027</c:v>
                </c:pt>
                <c:pt idx="18">
                  <c:v>1.1125000004540198E-2</c:v>
                </c:pt>
                <c:pt idx="30">
                  <c:v>0.34693750000587897</c:v>
                </c:pt>
                <c:pt idx="45">
                  <c:v>-5.4312499996740371E-2</c:v>
                </c:pt>
                <c:pt idx="46">
                  <c:v>-4.7312499998952262E-2</c:v>
                </c:pt>
                <c:pt idx="55">
                  <c:v>-5.9374999982537702E-3</c:v>
                </c:pt>
                <c:pt idx="59">
                  <c:v>-0.20581249999668216</c:v>
                </c:pt>
                <c:pt idx="60">
                  <c:v>0.24662499999976717</c:v>
                </c:pt>
                <c:pt idx="61">
                  <c:v>-3.2187500000873115E-2</c:v>
                </c:pt>
                <c:pt idx="62">
                  <c:v>-3.1187500004307367E-2</c:v>
                </c:pt>
                <c:pt idx="90">
                  <c:v>4.062500003783498E-3</c:v>
                </c:pt>
                <c:pt idx="106">
                  <c:v>-0.2109375</c:v>
                </c:pt>
                <c:pt idx="107">
                  <c:v>0.21681250000256114</c:v>
                </c:pt>
                <c:pt idx="108">
                  <c:v>-2.7562499999476131E-2</c:v>
                </c:pt>
                <c:pt idx="109">
                  <c:v>-6.7500000004656613E-3</c:v>
                </c:pt>
                <c:pt idx="113">
                  <c:v>-0.35762500000419095</c:v>
                </c:pt>
                <c:pt idx="114">
                  <c:v>-8.6874999979045242E-3</c:v>
                </c:pt>
                <c:pt idx="115">
                  <c:v>0.25368750000052387</c:v>
                </c:pt>
                <c:pt idx="116">
                  <c:v>-0.25418750000244472</c:v>
                </c:pt>
                <c:pt idx="117">
                  <c:v>-0.23787499999889405</c:v>
                </c:pt>
                <c:pt idx="118">
                  <c:v>1.9124999998894054E-2</c:v>
                </c:pt>
                <c:pt idx="119">
                  <c:v>1.0375000005296897E-2</c:v>
                </c:pt>
                <c:pt idx="120">
                  <c:v>9.187499999825377E-3</c:v>
                </c:pt>
                <c:pt idx="123">
                  <c:v>4.7500000000582077E-3</c:v>
                </c:pt>
                <c:pt idx="125">
                  <c:v>1.2374999998428393E-2</c:v>
                </c:pt>
                <c:pt idx="126">
                  <c:v>-0.11256249999860302</c:v>
                </c:pt>
                <c:pt idx="127">
                  <c:v>-0.28925000000162981</c:v>
                </c:pt>
                <c:pt idx="128">
                  <c:v>1.043750000098953E-2</c:v>
                </c:pt>
                <c:pt idx="129">
                  <c:v>-0.14043749999837019</c:v>
                </c:pt>
                <c:pt idx="130">
                  <c:v>0.18606249999720603</c:v>
                </c:pt>
                <c:pt idx="131">
                  <c:v>-0.25081249999493593</c:v>
                </c:pt>
                <c:pt idx="132">
                  <c:v>0.23900000000139698</c:v>
                </c:pt>
                <c:pt idx="133">
                  <c:v>4.7062500001629815E-2</c:v>
                </c:pt>
                <c:pt idx="134">
                  <c:v>1.7124999998486601E-2</c:v>
                </c:pt>
                <c:pt idx="146">
                  <c:v>1.3124999968567863E-3</c:v>
                </c:pt>
                <c:pt idx="151">
                  <c:v>1.0499999996682163E-2</c:v>
                </c:pt>
                <c:pt idx="152">
                  <c:v>2.2500000050058588E-3</c:v>
                </c:pt>
                <c:pt idx="153">
                  <c:v>3.3750000002328306E-3</c:v>
                </c:pt>
                <c:pt idx="156">
                  <c:v>-5.6249999979627319E-3</c:v>
                </c:pt>
                <c:pt idx="157">
                  <c:v>1.2125000001105946E-2</c:v>
                </c:pt>
                <c:pt idx="158">
                  <c:v>3.5000000061700121E-3</c:v>
                </c:pt>
                <c:pt idx="159">
                  <c:v>8.2499999989522621E-3</c:v>
                </c:pt>
                <c:pt idx="162">
                  <c:v>-9.3750000014551915E-3</c:v>
                </c:pt>
                <c:pt idx="163">
                  <c:v>6.3749999972060323E-3</c:v>
                </c:pt>
                <c:pt idx="164">
                  <c:v>4.6250000013969839E-3</c:v>
                </c:pt>
                <c:pt idx="169">
                  <c:v>7.8749999956926331E-3</c:v>
                </c:pt>
                <c:pt idx="172">
                  <c:v>-7.4999999924330041E-4</c:v>
                </c:pt>
                <c:pt idx="173">
                  <c:v>1.1500000000523869E-2</c:v>
                </c:pt>
                <c:pt idx="178">
                  <c:v>3.2500000088475645E-4</c:v>
                </c:pt>
                <c:pt idx="186">
                  <c:v>3.749999959836714E-4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DC-46B0-A4E2-C0B13F973FB6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1'!$F$21:$F$957</c:f>
              <c:numCache>
                <c:formatCode>General</c:formatCode>
                <c:ptCount val="937"/>
                <c:pt idx="0">
                  <c:v>-17769.5</c:v>
                </c:pt>
                <c:pt idx="1">
                  <c:v>-17769.5</c:v>
                </c:pt>
                <c:pt idx="2">
                  <c:v>-17604</c:v>
                </c:pt>
                <c:pt idx="3">
                  <c:v>-17603.5</c:v>
                </c:pt>
                <c:pt idx="4">
                  <c:v>-17599.5</c:v>
                </c:pt>
                <c:pt idx="5">
                  <c:v>-17362.5</c:v>
                </c:pt>
                <c:pt idx="6">
                  <c:v>-17336.5</c:v>
                </c:pt>
                <c:pt idx="7">
                  <c:v>-16863</c:v>
                </c:pt>
                <c:pt idx="8">
                  <c:v>-16377.5</c:v>
                </c:pt>
                <c:pt idx="9">
                  <c:v>-16138.5</c:v>
                </c:pt>
                <c:pt idx="10">
                  <c:v>-16134</c:v>
                </c:pt>
                <c:pt idx="11">
                  <c:v>-15871.5</c:v>
                </c:pt>
                <c:pt idx="12">
                  <c:v>-15606.5</c:v>
                </c:pt>
                <c:pt idx="13">
                  <c:v>-10655.5</c:v>
                </c:pt>
                <c:pt idx="14">
                  <c:v>-10653</c:v>
                </c:pt>
                <c:pt idx="15">
                  <c:v>-10634.5</c:v>
                </c:pt>
                <c:pt idx="16">
                  <c:v>-10151.5</c:v>
                </c:pt>
                <c:pt idx="17">
                  <c:v>-10140</c:v>
                </c:pt>
                <c:pt idx="18">
                  <c:v>-10133</c:v>
                </c:pt>
                <c:pt idx="19">
                  <c:v>-9688.5</c:v>
                </c:pt>
                <c:pt idx="20">
                  <c:v>-9601</c:v>
                </c:pt>
                <c:pt idx="21">
                  <c:v>-9574.5</c:v>
                </c:pt>
                <c:pt idx="22">
                  <c:v>-9474.5</c:v>
                </c:pt>
                <c:pt idx="23">
                  <c:v>-9459.5</c:v>
                </c:pt>
                <c:pt idx="24">
                  <c:v>-9412</c:v>
                </c:pt>
                <c:pt idx="25">
                  <c:v>-9300.5</c:v>
                </c:pt>
                <c:pt idx="26">
                  <c:v>-9156.5</c:v>
                </c:pt>
                <c:pt idx="27">
                  <c:v>-9137.5</c:v>
                </c:pt>
                <c:pt idx="28">
                  <c:v>-9133.5</c:v>
                </c:pt>
                <c:pt idx="29">
                  <c:v>-9130.5</c:v>
                </c:pt>
                <c:pt idx="30">
                  <c:v>-9125.5</c:v>
                </c:pt>
                <c:pt idx="31">
                  <c:v>-9075</c:v>
                </c:pt>
                <c:pt idx="32">
                  <c:v>-8948.5</c:v>
                </c:pt>
                <c:pt idx="33">
                  <c:v>-8929.5</c:v>
                </c:pt>
                <c:pt idx="34">
                  <c:v>-8872.5</c:v>
                </c:pt>
                <c:pt idx="35">
                  <c:v>-8717.5</c:v>
                </c:pt>
                <c:pt idx="36">
                  <c:v>-8708</c:v>
                </c:pt>
                <c:pt idx="37">
                  <c:v>-8617</c:v>
                </c:pt>
                <c:pt idx="38">
                  <c:v>-8395.5</c:v>
                </c:pt>
                <c:pt idx="39">
                  <c:v>-8376.5</c:v>
                </c:pt>
                <c:pt idx="40">
                  <c:v>-8357.5</c:v>
                </c:pt>
                <c:pt idx="41">
                  <c:v>-8170.5</c:v>
                </c:pt>
                <c:pt idx="42">
                  <c:v>-8153.5</c:v>
                </c:pt>
                <c:pt idx="43">
                  <c:v>-8151.5</c:v>
                </c:pt>
                <c:pt idx="44">
                  <c:v>-7985</c:v>
                </c:pt>
                <c:pt idx="45">
                  <c:v>-7979.5</c:v>
                </c:pt>
                <c:pt idx="46">
                  <c:v>-7979.5</c:v>
                </c:pt>
                <c:pt idx="47">
                  <c:v>-7932</c:v>
                </c:pt>
                <c:pt idx="48">
                  <c:v>-7873</c:v>
                </c:pt>
                <c:pt idx="49">
                  <c:v>-7466.5</c:v>
                </c:pt>
                <c:pt idx="50">
                  <c:v>-7411.5</c:v>
                </c:pt>
                <c:pt idx="51">
                  <c:v>-7409.5</c:v>
                </c:pt>
                <c:pt idx="52">
                  <c:v>-7404</c:v>
                </c:pt>
                <c:pt idx="53">
                  <c:v>-6927</c:v>
                </c:pt>
                <c:pt idx="54">
                  <c:v>-6891</c:v>
                </c:pt>
                <c:pt idx="55">
                  <c:v>-6826.5</c:v>
                </c:pt>
                <c:pt idx="56">
                  <c:v>-6826.5</c:v>
                </c:pt>
                <c:pt idx="57">
                  <c:v>-6826.5</c:v>
                </c:pt>
                <c:pt idx="58">
                  <c:v>-6726.5</c:v>
                </c:pt>
                <c:pt idx="59">
                  <c:v>-6711.5</c:v>
                </c:pt>
                <c:pt idx="60">
                  <c:v>-6705</c:v>
                </c:pt>
                <c:pt idx="61">
                  <c:v>-6688.5</c:v>
                </c:pt>
                <c:pt idx="62">
                  <c:v>-6688.5</c:v>
                </c:pt>
                <c:pt idx="63">
                  <c:v>-6650.5</c:v>
                </c:pt>
                <c:pt idx="64">
                  <c:v>-6586.5</c:v>
                </c:pt>
                <c:pt idx="65">
                  <c:v>-6484</c:v>
                </c:pt>
                <c:pt idx="66">
                  <c:v>-6479</c:v>
                </c:pt>
                <c:pt idx="67">
                  <c:v>-6463.5</c:v>
                </c:pt>
                <c:pt idx="68">
                  <c:v>-6450</c:v>
                </c:pt>
                <c:pt idx="69">
                  <c:v>-6444.5</c:v>
                </c:pt>
                <c:pt idx="70">
                  <c:v>-5697</c:v>
                </c:pt>
                <c:pt idx="71">
                  <c:v>-5643.5</c:v>
                </c:pt>
                <c:pt idx="72">
                  <c:v>-5466</c:v>
                </c:pt>
                <c:pt idx="73">
                  <c:v>-5220.5</c:v>
                </c:pt>
                <c:pt idx="74">
                  <c:v>-5220.5</c:v>
                </c:pt>
                <c:pt idx="75">
                  <c:v>-5216.5</c:v>
                </c:pt>
                <c:pt idx="76">
                  <c:v>-5201</c:v>
                </c:pt>
                <c:pt idx="77">
                  <c:v>-5002.5</c:v>
                </c:pt>
                <c:pt idx="78">
                  <c:v>-4742.5</c:v>
                </c:pt>
                <c:pt idx="79">
                  <c:v>-4718.5</c:v>
                </c:pt>
                <c:pt idx="80">
                  <c:v>-4712.5</c:v>
                </c:pt>
                <c:pt idx="81">
                  <c:v>-4710</c:v>
                </c:pt>
                <c:pt idx="82">
                  <c:v>-4698</c:v>
                </c:pt>
                <c:pt idx="83">
                  <c:v>-4640.5</c:v>
                </c:pt>
                <c:pt idx="84">
                  <c:v>-4638.5</c:v>
                </c:pt>
                <c:pt idx="85">
                  <c:v>-4620</c:v>
                </c:pt>
                <c:pt idx="86">
                  <c:v>-4620</c:v>
                </c:pt>
                <c:pt idx="87">
                  <c:v>-4461</c:v>
                </c:pt>
                <c:pt idx="88">
                  <c:v>-4453.5</c:v>
                </c:pt>
                <c:pt idx="89">
                  <c:v>-4415.5</c:v>
                </c:pt>
                <c:pt idx="90">
                  <c:v>-4394.5</c:v>
                </c:pt>
                <c:pt idx="91">
                  <c:v>-4226.5</c:v>
                </c:pt>
                <c:pt idx="92">
                  <c:v>-4220</c:v>
                </c:pt>
                <c:pt idx="93">
                  <c:v>-4220</c:v>
                </c:pt>
                <c:pt idx="94">
                  <c:v>-4217.5</c:v>
                </c:pt>
                <c:pt idx="95">
                  <c:v>-4213</c:v>
                </c:pt>
                <c:pt idx="96">
                  <c:v>-4173.5</c:v>
                </c:pt>
                <c:pt idx="97">
                  <c:v>-4173.5</c:v>
                </c:pt>
                <c:pt idx="98">
                  <c:v>-4163.5</c:v>
                </c:pt>
                <c:pt idx="99">
                  <c:v>-4003.5</c:v>
                </c:pt>
                <c:pt idx="100">
                  <c:v>-3976.5</c:v>
                </c:pt>
                <c:pt idx="101">
                  <c:v>-3976</c:v>
                </c:pt>
                <c:pt idx="102">
                  <c:v>-3938.5</c:v>
                </c:pt>
                <c:pt idx="103">
                  <c:v>-3936.5</c:v>
                </c:pt>
                <c:pt idx="104">
                  <c:v>-3673.5</c:v>
                </c:pt>
                <c:pt idx="105">
                  <c:v>-3643</c:v>
                </c:pt>
                <c:pt idx="106">
                  <c:v>-3490.5</c:v>
                </c:pt>
                <c:pt idx="107">
                  <c:v>-3472.5</c:v>
                </c:pt>
                <c:pt idx="108">
                  <c:v>-3465.5</c:v>
                </c:pt>
                <c:pt idx="109">
                  <c:v>-3458</c:v>
                </c:pt>
                <c:pt idx="110">
                  <c:v>-3456</c:v>
                </c:pt>
                <c:pt idx="111">
                  <c:v>-3456</c:v>
                </c:pt>
                <c:pt idx="112">
                  <c:v>-3456</c:v>
                </c:pt>
                <c:pt idx="113">
                  <c:v>-3455</c:v>
                </c:pt>
                <c:pt idx="114">
                  <c:v>-3444.5</c:v>
                </c:pt>
                <c:pt idx="115">
                  <c:v>-3419.5</c:v>
                </c:pt>
                <c:pt idx="116">
                  <c:v>-3416.5</c:v>
                </c:pt>
                <c:pt idx="117">
                  <c:v>-3373</c:v>
                </c:pt>
                <c:pt idx="118">
                  <c:v>-3229</c:v>
                </c:pt>
                <c:pt idx="119">
                  <c:v>-3223</c:v>
                </c:pt>
                <c:pt idx="120">
                  <c:v>-3215.5</c:v>
                </c:pt>
                <c:pt idx="121">
                  <c:v>-3210</c:v>
                </c:pt>
                <c:pt idx="122">
                  <c:v>-3210</c:v>
                </c:pt>
                <c:pt idx="123">
                  <c:v>-3206</c:v>
                </c:pt>
                <c:pt idx="124">
                  <c:v>-3191</c:v>
                </c:pt>
                <c:pt idx="125">
                  <c:v>-3191</c:v>
                </c:pt>
                <c:pt idx="126">
                  <c:v>-3185.5</c:v>
                </c:pt>
                <c:pt idx="127">
                  <c:v>-3182</c:v>
                </c:pt>
                <c:pt idx="128">
                  <c:v>-3177.5</c:v>
                </c:pt>
                <c:pt idx="129">
                  <c:v>-3166.5</c:v>
                </c:pt>
                <c:pt idx="130">
                  <c:v>-3154.5</c:v>
                </c:pt>
                <c:pt idx="131">
                  <c:v>-3151.5</c:v>
                </c:pt>
                <c:pt idx="132">
                  <c:v>-3128</c:v>
                </c:pt>
                <c:pt idx="133">
                  <c:v>-3122.5</c:v>
                </c:pt>
                <c:pt idx="134">
                  <c:v>-3117</c:v>
                </c:pt>
                <c:pt idx="135">
                  <c:v>-3017</c:v>
                </c:pt>
                <c:pt idx="136">
                  <c:v>-3017</c:v>
                </c:pt>
                <c:pt idx="137">
                  <c:v>-3000</c:v>
                </c:pt>
                <c:pt idx="138">
                  <c:v>-2998</c:v>
                </c:pt>
                <c:pt idx="139">
                  <c:v>-2998</c:v>
                </c:pt>
                <c:pt idx="140">
                  <c:v>-2988.5</c:v>
                </c:pt>
                <c:pt idx="141">
                  <c:v>-2988.5</c:v>
                </c:pt>
                <c:pt idx="142">
                  <c:v>-2918.5</c:v>
                </c:pt>
                <c:pt idx="143">
                  <c:v>-2918.5</c:v>
                </c:pt>
                <c:pt idx="144">
                  <c:v>-2744.5</c:v>
                </c:pt>
                <c:pt idx="145">
                  <c:v>-2744.5</c:v>
                </c:pt>
                <c:pt idx="146">
                  <c:v>-2740.5</c:v>
                </c:pt>
                <c:pt idx="147">
                  <c:v>-2718</c:v>
                </c:pt>
                <c:pt idx="148">
                  <c:v>-2718</c:v>
                </c:pt>
                <c:pt idx="149">
                  <c:v>-2716</c:v>
                </c:pt>
                <c:pt idx="150">
                  <c:v>-2716</c:v>
                </c:pt>
                <c:pt idx="151">
                  <c:v>-2716</c:v>
                </c:pt>
                <c:pt idx="152">
                  <c:v>-2714</c:v>
                </c:pt>
                <c:pt idx="153">
                  <c:v>-2695</c:v>
                </c:pt>
                <c:pt idx="154">
                  <c:v>-2672.5</c:v>
                </c:pt>
                <c:pt idx="155">
                  <c:v>-2672.5</c:v>
                </c:pt>
                <c:pt idx="156">
                  <c:v>-2487</c:v>
                </c:pt>
                <c:pt idx="157">
                  <c:v>-2485</c:v>
                </c:pt>
                <c:pt idx="158">
                  <c:v>-2468</c:v>
                </c:pt>
                <c:pt idx="159">
                  <c:v>-2466</c:v>
                </c:pt>
                <c:pt idx="160">
                  <c:v>-2455</c:v>
                </c:pt>
                <c:pt idx="161">
                  <c:v>-2455</c:v>
                </c:pt>
                <c:pt idx="162">
                  <c:v>-2377</c:v>
                </c:pt>
                <c:pt idx="163">
                  <c:v>-2375</c:v>
                </c:pt>
                <c:pt idx="164">
                  <c:v>-1993</c:v>
                </c:pt>
                <c:pt idx="165">
                  <c:v>-1747</c:v>
                </c:pt>
                <c:pt idx="166">
                  <c:v>-1747</c:v>
                </c:pt>
                <c:pt idx="167">
                  <c:v>-1747</c:v>
                </c:pt>
                <c:pt idx="168">
                  <c:v>-1747</c:v>
                </c:pt>
                <c:pt idx="169">
                  <c:v>-1747</c:v>
                </c:pt>
                <c:pt idx="170">
                  <c:v>-1747</c:v>
                </c:pt>
                <c:pt idx="171">
                  <c:v>-1747</c:v>
                </c:pt>
                <c:pt idx="172">
                  <c:v>-1690</c:v>
                </c:pt>
                <c:pt idx="173">
                  <c:v>-1236</c:v>
                </c:pt>
                <c:pt idx="174">
                  <c:v>-276.5</c:v>
                </c:pt>
                <c:pt idx="175">
                  <c:v>0</c:v>
                </c:pt>
                <c:pt idx="176">
                  <c:v>265</c:v>
                </c:pt>
                <c:pt idx="177">
                  <c:v>265</c:v>
                </c:pt>
                <c:pt idx="178">
                  <c:v>515</c:v>
                </c:pt>
                <c:pt idx="179">
                  <c:v>795</c:v>
                </c:pt>
                <c:pt idx="180">
                  <c:v>1196</c:v>
                </c:pt>
                <c:pt idx="181">
                  <c:v>1268</c:v>
                </c:pt>
                <c:pt idx="182">
                  <c:v>1273.5</c:v>
                </c:pt>
                <c:pt idx="183">
                  <c:v>1733.5</c:v>
                </c:pt>
                <c:pt idx="184">
                  <c:v>1765.5</c:v>
                </c:pt>
                <c:pt idx="185">
                  <c:v>1793.5</c:v>
                </c:pt>
                <c:pt idx="186">
                  <c:v>1817</c:v>
                </c:pt>
                <c:pt idx="187">
                  <c:v>2225.5</c:v>
                </c:pt>
                <c:pt idx="188">
                  <c:v>2287.5</c:v>
                </c:pt>
                <c:pt idx="189">
                  <c:v>2719.5</c:v>
                </c:pt>
                <c:pt idx="190">
                  <c:v>2719.5</c:v>
                </c:pt>
                <c:pt idx="191">
                  <c:v>2729</c:v>
                </c:pt>
                <c:pt idx="192">
                  <c:v>2729</c:v>
                </c:pt>
                <c:pt idx="193">
                  <c:v>2729</c:v>
                </c:pt>
                <c:pt idx="194">
                  <c:v>2731</c:v>
                </c:pt>
                <c:pt idx="195">
                  <c:v>2731</c:v>
                </c:pt>
                <c:pt idx="196">
                  <c:v>2731</c:v>
                </c:pt>
                <c:pt idx="197">
                  <c:v>2731</c:v>
                </c:pt>
                <c:pt idx="198">
                  <c:v>2758.5</c:v>
                </c:pt>
                <c:pt idx="199">
                  <c:v>3013</c:v>
                </c:pt>
                <c:pt idx="200">
                  <c:v>3225</c:v>
                </c:pt>
                <c:pt idx="201">
                  <c:v>3510.5</c:v>
                </c:pt>
                <c:pt idx="202">
                  <c:v>3688.5</c:v>
                </c:pt>
                <c:pt idx="203">
                  <c:v>4522.5</c:v>
                </c:pt>
                <c:pt idx="204">
                  <c:v>4545.5</c:v>
                </c:pt>
                <c:pt idx="205">
                  <c:v>4545.5</c:v>
                </c:pt>
                <c:pt idx="206">
                  <c:v>4545.5</c:v>
                </c:pt>
                <c:pt idx="207">
                  <c:v>4555</c:v>
                </c:pt>
              </c:numCache>
            </c:numRef>
          </c:xVal>
          <c:yVal>
            <c:numRef>
              <c:f>'Active 1'!$J$21:$J$957</c:f>
              <c:numCache>
                <c:formatCode>General</c:formatCode>
                <c:ptCount val="937"/>
                <c:pt idx="19">
                  <c:v>-8.187500003259629E-3</c:v>
                </c:pt>
                <c:pt idx="20">
                  <c:v>-2.8375000001688022E-2</c:v>
                </c:pt>
                <c:pt idx="21">
                  <c:v>-4.374999989522621E-4</c:v>
                </c:pt>
                <c:pt idx="22">
                  <c:v>4.7062500001629815E-2</c:v>
                </c:pt>
                <c:pt idx="23">
                  <c:v>-3.3124999972642399E-3</c:v>
                </c:pt>
                <c:pt idx="24">
                  <c:v>-6.1499999996158294E-2</c:v>
                </c:pt>
                <c:pt idx="25">
                  <c:v>-0.25068750000355067</c:v>
                </c:pt>
                <c:pt idx="26">
                  <c:v>4.3125000011059456E-3</c:v>
                </c:pt>
                <c:pt idx="27">
                  <c:v>-8.5624999992433004E-3</c:v>
                </c:pt>
                <c:pt idx="28">
                  <c:v>9.3937500001629815E-2</c:v>
                </c:pt>
                <c:pt idx="29">
                  <c:v>-0.3039375000007567</c:v>
                </c:pt>
                <c:pt idx="31">
                  <c:v>-6.1249999998835847E-3</c:v>
                </c:pt>
                <c:pt idx="32">
                  <c:v>-6.874999962747097E-4</c:v>
                </c:pt>
                <c:pt idx="33">
                  <c:v>-2.6562500002910383E-2</c:v>
                </c:pt>
                <c:pt idx="34">
                  <c:v>-1.5187500001047738E-2</c:v>
                </c:pt>
                <c:pt idx="35">
                  <c:v>-1.306250000197906E-2</c:v>
                </c:pt>
                <c:pt idx="36">
                  <c:v>2.1500000002561137E-2</c:v>
                </c:pt>
                <c:pt idx="37">
                  <c:v>1.6249999971478246E-3</c:v>
                </c:pt>
                <c:pt idx="38">
                  <c:v>3.8687499996740371E-2</c:v>
                </c:pt>
                <c:pt idx="39">
                  <c:v>6.812500003434252E-3</c:v>
                </c:pt>
                <c:pt idx="40">
                  <c:v>-5.0624999930732884E-3</c:v>
                </c:pt>
                <c:pt idx="41">
                  <c:v>2.0625000033760443E-3</c:v>
                </c:pt>
                <c:pt idx="42">
                  <c:v>-3.456249999726424E-2</c:v>
                </c:pt>
                <c:pt idx="43">
                  <c:v>6.1875000028521754E-3</c:v>
                </c:pt>
                <c:pt idx="44">
                  <c:v>5.062500000349246E-2</c:v>
                </c:pt>
                <c:pt idx="47">
                  <c:v>6.4999999958672561E-3</c:v>
                </c:pt>
                <c:pt idx="48">
                  <c:v>2.9625000002852175E-2</c:v>
                </c:pt>
                <c:pt idx="49">
                  <c:v>6.2500002968590707E-5</c:v>
                </c:pt>
                <c:pt idx="50">
                  <c:v>3.6687500003608875E-2</c:v>
                </c:pt>
                <c:pt idx="51">
                  <c:v>1.943750000646105E-2</c:v>
                </c:pt>
                <c:pt idx="52">
                  <c:v>-1.0499999996682163E-2</c:v>
                </c:pt>
                <c:pt idx="53">
                  <c:v>-1.6624999996565748E-2</c:v>
                </c:pt>
                <c:pt idx="54">
                  <c:v>-4.0124999999534339E-2</c:v>
                </c:pt>
                <c:pt idx="56">
                  <c:v>-9.3750000087311491E-4</c:v>
                </c:pt>
                <c:pt idx="57">
                  <c:v>8.0624999973224476E-3</c:v>
                </c:pt>
                <c:pt idx="58">
                  <c:v>2.0562500001688022E-2</c:v>
                </c:pt>
                <c:pt idx="63">
                  <c:v>3.3062499998777639E-2</c:v>
                </c:pt>
                <c:pt idx="64">
                  <c:v>-0.24493749999965075</c:v>
                </c:pt>
                <c:pt idx="65">
                  <c:v>9.2499999998835847E-2</c:v>
                </c:pt>
                <c:pt idx="66">
                  <c:v>-0.30862499999784632</c:v>
                </c:pt>
                <c:pt idx="67">
                  <c:v>-1.6812499998195563E-2</c:v>
                </c:pt>
                <c:pt idx="68">
                  <c:v>4.2499999981373549E-3</c:v>
                </c:pt>
                <c:pt idx="69">
                  <c:v>6.3124999942374416E-3</c:v>
                </c:pt>
                <c:pt idx="70">
                  <c:v>-3.1374999998661224E-2</c:v>
                </c:pt>
                <c:pt idx="71">
                  <c:v>2.4687500001164153E-2</c:v>
                </c:pt>
                <c:pt idx="72">
                  <c:v>-2.2749999996449333E-2</c:v>
                </c:pt>
                <c:pt idx="73">
                  <c:v>-0.28868749999674037</c:v>
                </c:pt>
                <c:pt idx="74">
                  <c:v>-0.28768750000017462</c:v>
                </c:pt>
                <c:pt idx="75">
                  <c:v>-0.15718749999359716</c:v>
                </c:pt>
                <c:pt idx="76">
                  <c:v>-1.9374999996216502E-2</c:v>
                </c:pt>
                <c:pt idx="77">
                  <c:v>-6.4937499999359716E-2</c:v>
                </c:pt>
                <c:pt idx="78">
                  <c:v>0.30556250000518048</c:v>
                </c:pt>
                <c:pt idx="79">
                  <c:v>-1.2437500001396984E-2</c:v>
                </c:pt>
                <c:pt idx="80">
                  <c:v>0.12681249999877764</c:v>
                </c:pt>
                <c:pt idx="81">
                  <c:v>0.34174999999959255</c:v>
                </c:pt>
                <c:pt idx="82">
                  <c:v>-0.32174999999551801</c:v>
                </c:pt>
                <c:pt idx="83">
                  <c:v>-2.8187500000058208E-2</c:v>
                </c:pt>
                <c:pt idx="84">
                  <c:v>3.2562500004132744E-2</c:v>
                </c:pt>
                <c:pt idx="85">
                  <c:v>-9.1499999994994141E-2</c:v>
                </c:pt>
                <c:pt idx="86">
                  <c:v>-8.849999999802094E-2</c:v>
                </c:pt>
                <c:pt idx="87">
                  <c:v>-1.5874999997322448E-2</c:v>
                </c:pt>
                <c:pt idx="88">
                  <c:v>-0.11506249999365536</c:v>
                </c:pt>
                <c:pt idx="89">
                  <c:v>1.9187500001862645E-2</c:v>
                </c:pt>
                <c:pt idx="91">
                  <c:v>-0.17393749999610009</c:v>
                </c:pt>
                <c:pt idx="92">
                  <c:v>0.27449999999953434</c:v>
                </c:pt>
                <c:pt idx="93">
                  <c:v>0.30449999999837019</c:v>
                </c:pt>
                <c:pt idx="94">
                  <c:v>-0.30956249999871943</c:v>
                </c:pt>
                <c:pt idx="95">
                  <c:v>2.5125000000116415E-2</c:v>
                </c:pt>
                <c:pt idx="96">
                  <c:v>-0.18106249999982538</c:v>
                </c:pt>
                <c:pt idx="97">
                  <c:v>-0.18006249999598367</c:v>
                </c:pt>
                <c:pt idx="98">
                  <c:v>2.8687499994703103E-2</c:v>
                </c:pt>
                <c:pt idx="99">
                  <c:v>-0.23931250000168802</c:v>
                </c:pt>
                <c:pt idx="100">
                  <c:v>9.8125000004074536E-3</c:v>
                </c:pt>
                <c:pt idx="101">
                  <c:v>0.19700000000011642</c:v>
                </c:pt>
                <c:pt idx="102">
                  <c:v>-2.5937500002328306E-2</c:v>
                </c:pt>
                <c:pt idx="103">
                  <c:v>2.6812500000232831E-2</c:v>
                </c:pt>
                <c:pt idx="104">
                  <c:v>-1.4562500000465661E-2</c:v>
                </c:pt>
                <c:pt idx="105">
                  <c:v>-1.7124999998486601E-2</c:v>
                </c:pt>
                <c:pt idx="110">
                  <c:v>-3.9999999717110768E-4</c:v>
                </c:pt>
                <c:pt idx="111">
                  <c:v>8.9999999909196049E-4</c:v>
                </c:pt>
                <c:pt idx="112">
                  <c:v>1.1000000005878974E-2</c:v>
                </c:pt>
                <c:pt idx="121">
                  <c:v>-8.4999999671708792E-4</c:v>
                </c:pt>
                <c:pt idx="122">
                  <c:v>-4.4999999954598024E-4</c:v>
                </c:pt>
                <c:pt idx="135">
                  <c:v>5.4250000030151568E-3</c:v>
                </c:pt>
                <c:pt idx="136">
                  <c:v>6.1249999998835847E-3</c:v>
                </c:pt>
                <c:pt idx="137">
                  <c:v>-2.3999999975785613E-3</c:v>
                </c:pt>
                <c:pt idx="138">
                  <c:v>-3.4499999965191819E-3</c:v>
                </c:pt>
                <c:pt idx="139">
                  <c:v>-2.7499999923747964E-3</c:v>
                </c:pt>
                <c:pt idx="140">
                  <c:v>1.1250000534346327E-4</c:v>
                </c:pt>
                <c:pt idx="141">
                  <c:v>8.1250000221189111E-4</c:v>
                </c:pt>
                <c:pt idx="142">
                  <c:v>-4.1374999927938916E-3</c:v>
                </c:pt>
                <c:pt idx="143">
                  <c:v>-3.4374999959254637E-3</c:v>
                </c:pt>
                <c:pt idx="144">
                  <c:v>6.1249999998835847E-4</c:v>
                </c:pt>
                <c:pt idx="145">
                  <c:v>7.1249999746214598E-4</c:v>
                </c:pt>
                <c:pt idx="147">
                  <c:v>6.5000000176951289E-4</c:v>
                </c:pt>
                <c:pt idx="148">
                  <c:v>1.4500000033876859E-3</c:v>
                </c:pt>
                <c:pt idx="149">
                  <c:v>1.9000000029336661E-3</c:v>
                </c:pt>
                <c:pt idx="150">
                  <c:v>2.2000000026309863E-3</c:v>
                </c:pt>
                <c:pt idx="154">
                  <c:v>-5.9874999933526851E-3</c:v>
                </c:pt>
                <c:pt idx="155">
                  <c:v>-4.7874999945634045E-3</c:v>
                </c:pt>
                <c:pt idx="160">
                  <c:v>-7.2499999805586413E-4</c:v>
                </c:pt>
                <c:pt idx="161">
                  <c:v>-2.4999993911478668E-5</c:v>
                </c:pt>
                <c:pt idx="165">
                  <c:v>-6.4249999995809048E-3</c:v>
                </c:pt>
                <c:pt idx="166">
                  <c:v>-3.6250000048312359E-3</c:v>
                </c:pt>
                <c:pt idx="167">
                  <c:v>1.1749999976018444E-3</c:v>
                </c:pt>
                <c:pt idx="168">
                  <c:v>7.4749999985215254E-3</c:v>
                </c:pt>
                <c:pt idx="170">
                  <c:v>1.3474999999743886E-2</c:v>
                </c:pt>
                <c:pt idx="171">
                  <c:v>1.547500000015134E-2</c:v>
                </c:pt>
                <c:pt idx="176">
                  <c:v>-8.2499999552965164E-4</c:v>
                </c:pt>
                <c:pt idx="179">
                  <c:v>5.2500000310828909E-4</c:v>
                </c:pt>
                <c:pt idx="187">
                  <c:v>-3.1375000035041012E-3</c:v>
                </c:pt>
                <c:pt idx="199">
                  <c:v>-6.2500000058207661E-4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DC-46B0-A4E2-C0B13F973FB6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30">
                    <c:v>0</c:v>
                  </c:pt>
                  <c:pt idx="45">
                    <c:v>0</c:v>
                  </c:pt>
                  <c:pt idx="46">
                    <c:v>0</c:v>
                  </c:pt>
                  <c:pt idx="55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30">
                    <c:v>0</c:v>
                  </c:pt>
                  <c:pt idx="45">
                    <c:v>0</c:v>
                  </c:pt>
                  <c:pt idx="46">
                    <c:v>0</c:v>
                  </c:pt>
                  <c:pt idx="55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1'!$F$21:$F$957</c:f>
              <c:numCache>
                <c:formatCode>General</c:formatCode>
                <c:ptCount val="937"/>
                <c:pt idx="0">
                  <c:v>-17769.5</c:v>
                </c:pt>
                <c:pt idx="1">
                  <c:v>-17769.5</c:v>
                </c:pt>
                <c:pt idx="2">
                  <c:v>-17604</c:v>
                </c:pt>
                <c:pt idx="3">
                  <c:v>-17603.5</c:v>
                </c:pt>
                <c:pt idx="4">
                  <c:v>-17599.5</c:v>
                </c:pt>
                <c:pt idx="5">
                  <c:v>-17362.5</c:v>
                </c:pt>
                <c:pt idx="6">
                  <c:v>-17336.5</c:v>
                </c:pt>
                <c:pt idx="7">
                  <c:v>-16863</c:v>
                </c:pt>
                <c:pt idx="8">
                  <c:v>-16377.5</c:v>
                </c:pt>
                <c:pt idx="9">
                  <c:v>-16138.5</c:v>
                </c:pt>
                <c:pt idx="10">
                  <c:v>-16134</c:v>
                </c:pt>
                <c:pt idx="11">
                  <c:v>-15871.5</c:v>
                </c:pt>
                <c:pt idx="12">
                  <c:v>-15606.5</c:v>
                </c:pt>
                <c:pt idx="13">
                  <c:v>-10655.5</c:v>
                </c:pt>
                <c:pt idx="14">
                  <c:v>-10653</c:v>
                </c:pt>
                <c:pt idx="15">
                  <c:v>-10634.5</c:v>
                </c:pt>
                <c:pt idx="16">
                  <c:v>-10151.5</c:v>
                </c:pt>
                <c:pt idx="17">
                  <c:v>-10140</c:v>
                </c:pt>
                <c:pt idx="18">
                  <c:v>-10133</c:v>
                </c:pt>
                <c:pt idx="19">
                  <c:v>-9688.5</c:v>
                </c:pt>
                <c:pt idx="20">
                  <c:v>-9601</c:v>
                </c:pt>
                <c:pt idx="21">
                  <c:v>-9574.5</c:v>
                </c:pt>
                <c:pt idx="22">
                  <c:v>-9474.5</c:v>
                </c:pt>
                <c:pt idx="23">
                  <c:v>-9459.5</c:v>
                </c:pt>
                <c:pt idx="24">
                  <c:v>-9412</c:v>
                </c:pt>
                <c:pt idx="25">
                  <c:v>-9300.5</c:v>
                </c:pt>
                <c:pt idx="26">
                  <c:v>-9156.5</c:v>
                </c:pt>
                <c:pt idx="27">
                  <c:v>-9137.5</c:v>
                </c:pt>
                <c:pt idx="28">
                  <c:v>-9133.5</c:v>
                </c:pt>
                <c:pt idx="29">
                  <c:v>-9130.5</c:v>
                </c:pt>
                <c:pt idx="30">
                  <c:v>-9125.5</c:v>
                </c:pt>
                <c:pt idx="31">
                  <c:v>-9075</c:v>
                </c:pt>
                <c:pt idx="32">
                  <c:v>-8948.5</c:v>
                </c:pt>
                <c:pt idx="33">
                  <c:v>-8929.5</c:v>
                </c:pt>
                <c:pt idx="34">
                  <c:v>-8872.5</c:v>
                </c:pt>
                <c:pt idx="35">
                  <c:v>-8717.5</c:v>
                </c:pt>
                <c:pt idx="36">
                  <c:v>-8708</c:v>
                </c:pt>
                <c:pt idx="37">
                  <c:v>-8617</c:v>
                </c:pt>
                <c:pt idx="38">
                  <c:v>-8395.5</c:v>
                </c:pt>
                <c:pt idx="39">
                  <c:v>-8376.5</c:v>
                </c:pt>
                <c:pt idx="40">
                  <c:v>-8357.5</c:v>
                </c:pt>
                <c:pt idx="41">
                  <c:v>-8170.5</c:v>
                </c:pt>
                <c:pt idx="42">
                  <c:v>-8153.5</c:v>
                </c:pt>
                <c:pt idx="43">
                  <c:v>-8151.5</c:v>
                </c:pt>
                <c:pt idx="44">
                  <c:v>-7985</c:v>
                </c:pt>
                <c:pt idx="45">
                  <c:v>-7979.5</c:v>
                </c:pt>
                <c:pt idx="46">
                  <c:v>-7979.5</c:v>
                </c:pt>
                <c:pt idx="47">
                  <c:v>-7932</c:v>
                </c:pt>
                <c:pt idx="48">
                  <c:v>-7873</c:v>
                </c:pt>
                <c:pt idx="49">
                  <c:v>-7466.5</c:v>
                </c:pt>
                <c:pt idx="50">
                  <c:v>-7411.5</c:v>
                </c:pt>
                <c:pt idx="51">
                  <c:v>-7409.5</c:v>
                </c:pt>
                <c:pt idx="52">
                  <c:v>-7404</c:v>
                </c:pt>
                <c:pt idx="53">
                  <c:v>-6927</c:v>
                </c:pt>
                <c:pt idx="54">
                  <c:v>-6891</c:v>
                </c:pt>
                <c:pt idx="55">
                  <c:v>-6826.5</c:v>
                </c:pt>
                <c:pt idx="56">
                  <c:v>-6826.5</c:v>
                </c:pt>
                <c:pt idx="57">
                  <c:v>-6826.5</c:v>
                </c:pt>
                <c:pt idx="58">
                  <c:v>-6726.5</c:v>
                </c:pt>
                <c:pt idx="59">
                  <c:v>-6711.5</c:v>
                </c:pt>
                <c:pt idx="60">
                  <c:v>-6705</c:v>
                </c:pt>
                <c:pt idx="61">
                  <c:v>-6688.5</c:v>
                </c:pt>
                <c:pt idx="62">
                  <c:v>-6688.5</c:v>
                </c:pt>
                <c:pt idx="63">
                  <c:v>-6650.5</c:v>
                </c:pt>
                <c:pt idx="64">
                  <c:v>-6586.5</c:v>
                </c:pt>
                <c:pt idx="65">
                  <c:v>-6484</c:v>
                </c:pt>
                <c:pt idx="66">
                  <c:v>-6479</c:v>
                </c:pt>
                <c:pt idx="67">
                  <c:v>-6463.5</c:v>
                </c:pt>
                <c:pt idx="68">
                  <c:v>-6450</c:v>
                </c:pt>
                <c:pt idx="69">
                  <c:v>-6444.5</c:v>
                </c:pt>
                <c:pt idx="70">
                  <c:v>-5697</c:v>
                </c:pt>
                <c:pt idx="71">
                  <c:v>-5643.5</c:v>
                </c:pt>
                <c:pt idx="72">
                  <c:v>-5466</c:v>
                </c:pt>
                <c:pt idx="73">
                  <c:v>-5220.5</c:v>
                </c:pt>
                <c:pt idx="74">
                  <c:v>-5220.5</c:v>
                </c:pt>
                <c:pt idx="75">
                  <c:v>-5216.5</c:v>
                </c:pt>
                <c:pt idx="76">
                  <c:v>-5201</c:v>
                </c:pt>
                <c:pt idx="77">
                  <c:v>-5002.5</c:v>
                </c:pt>
                <c:pt idx="78">
                  <c:v>-4742.5</c:v>
                </c:pt>
                <c:pt idx="79">
                  <c:v>-4718.5</c:v>
                </c:pt>
                <c:pt idx="80">
                  <c:v>-4712.5</c:v>
                </c:pt>
                <c:pt idx="81">
                  <c:v>-4710</c:v>
                </c:pt>
                <c:pt idx="82">
                  <c:v>-4698</c:v>
                </c:pt>
                <c:pt idx="83">
                  <c:v>-4640.5</c:v>
                </c:pt>
                <c:pt idx="84">
                  <c:v>-4638.5</c:v>
                </c:pt>
                <c:pt idx="85">
                  <c:v>-4620</c:v>
                </c:pt>
                <c:pt idx="86">
                  <c:v>-4620</c:v>
                </c:pt>
                <c:pt idx="87">
                  <c:v>-4461</c:v>
                </c:pt>
                <c:pt idx="88">
                  <c:v>-4453.5</c:v>
                </c:pt>
                <c:pt idx="89">
                  <c:v>-4415.5</c:v>
                </c:pt>
                <c:pt idx="90">
                  <c:v>-4394.5</c:v>
                </c:pt>
                <c:pt idx="91">
                  <c:v>-4226.5</c:v>
                </c:pt>
                <c:pt idx="92">
                  <c:v>-4220</c:v>
                </c:pt>
                <c:pt idx="93">
                  <c:v>-4220</c:v>
                </c:pt>
                <c:pt idx="94">
                  <c:v>-4217.5</c:v>
                </c:pt>
                <c:pt idx="95">
                  <c:v>-4213</c:v>
                </c:pt>
                <c:pt idx="96">
                  <c:v>-4173.5</c:v>
                </c:pt>
                <c:pt idx="97">
                  <c:v>-4173.5</c:v>
                </c:pt>
                <c:pt idx="98">
                  <c:v>-4163.5</c:v>
                </c:pt>
                <c:pt idx="99">
                  <c:v>-4003.5</c:v>
                </c:pt>
                <c:pt idx="100">
                  <c:v>-3976.5</c:v>
                </c:pt>
                <c:pt idx="101">
                  <c:v>-3976</c:v>
                </c:pt>
                <c:pt idx="102">
                  <c:v>-3938.5</c:v>
                </c:pt>
                <c:pt idx="103">
                  <c:v>-3936.5</c:v>
                </c:pt>
                <c:pt idx="104">
                  <c:v>-3673.5</c:v>
                </c:pt>
                <c:pt idx="105">
                  <c:v>-3643</c:v>
                </c:pt>
                <c:pt idx="106">
                  <c:v>-3490.5</c:v>
                </c:pt>
                <c:pt idx="107">
                  <c:v>-3472.5</c:v>
                </c:pt>
                <c:pt idx="108">
                  <c:v>-3465.5</c:v>
                </c:pt>
                <c:pt idx="109">
                  <c:v>-3458</c:v>
                </c:pt>
                <c:pt idx="110">
                  <c:v>-3456</c:v>
                </c:pt>
                <c:pt idx="111">
                  <c:v>-3456</c:v>
                </c:pt>
                <c:pt idx="112">
                  <c:v>-3456</c:v>
                </c:pt>
                <c:pt idx="113">
                  <c:v>-3455</c:v>
                </c:pt>
                <c:pt idx="114">
                  <c:v>-3444.5</c:v>
                </c:pt>
                <c:pt idx="115">
                  <c:v>-3419.5</c:v>
                </c:pt>
                <c:pt idx="116">
                  <c:v>-3416.5</c:v>
                </c:pt>
                <c:pt idx="117">
                  <c:v>-3373</c:v>
                </c:pt>
                <c:pt idx="118">
                  <c:v>-3229</c:v>
                </c:pt>
                <c:pt idx="119">
                  <c:v>-3223</c:v>
                </c:pt>
                <c:pt idx="120">
                  <c:v>-3215.5</c:v>
                </c:pt>
                <c:pt idx="121">
                  <c:v>-3210</c:v>
                </c:pt>
                <c:pt idx="122">
                  <c:v>-3210</c:v>
                </c:pt>
                <c:pt idx="123">
                  <c:v>-3206</c:v>
                </c:pt>
                <c:pt idx="124">
                  <c:v>-3191</c:v>
                </c:pt>
                <c:pt idx="125">
                  <c:v>-3191</c:v>
                </c:pt>
                <c:pt idx="126">
                  <c:v>-3185.5</c:v>
                </c:pt>
                <c:pt idx="127">
                  <c:v>-3182</c:v>
                </c:pt>
                <c:pt idx="128">
                  <c:v>-3177.5</c:v>
                </c:pt>
                <c:pt idx="129">
                  <c:v>-3166.5</c:v>
                </c:pt>
                <c:pt idx="130">
                  <c:v>-3154.5</c:v>
                </c:pt>
                <c:pt idx="131">
                  <c:v>-3151.5</c:v>
                </c:pt>
                <c:pt idx="132">
                  <c:v>-3128</c:v>
                </c:pt>
                <c:pt idx="133">
                  <c:v>-3122.5</c:v>
                </c:pt>
                <c:pt idx="134">
                  <c:v>-3117</c:v>
                </c:pt>
                <c:pt idx="135">
                  <c:v>-3017</c:v>
                </c:pt>
                <c:pt idx="136">
                  <c:v>-3017</c:v>
                </c:pt>
                <c:pt idx="137">
                  <c:v>-3000</c:v>
                </c:pt>
                <c:pt idx="138">
                  <c:v>-2998</c:v>
                </c:pt>
                <c:pt idx="139">
                  <c:v>-2998</c:v>
                </c:pt>
                <c:pt idx="140">
                  <c:v>-2988.5</c:v>
                </c:pt>
                <c:pt idx="141">
                  <c:v>-2988.5</c:v>
                </c:pt>
                <c:pt idx="142">
                  <c:v>-2918.5</c:v>
                </c:pt>
                <c:pt idx="143">
                  <c:v>-2918.5</c:v>
                </c:pt>
                <c:pt idx="144">
                  <c:v>-2744.5</c:v>
                </c:pt>
                <c:pt idx="145">
                  <c:v>-2744.5</c:v>
                </c:pt>
                <c:pt idx="146">
                  <c:v>-2740.5</c:v>
                </c:pt>
                <c:pt idx="147">
                  <c:v>-2718</c:v>
                </c:pt>
                <c:pt idx="148">
                  <c:v>-2718</c:v>
                </c:pt>
                <c:pt idx="149">
                  <c:v>-2716</c:v>
                </c:pt>
                <c:pt idx="150">
                  <c:v>-2716</c:v>
                </c:pt>
                <c:pt idx="151">
                  <c:v>-2716</c:v>
                </c:pt>
                <c:pt idx="152">
                  <c:v>-2714</c:v>
                </c:pt>
                <c:pt idx="153">
                  <c:v>-2695</c:v>
                </c:pt>
                <c:pt idx="154">
                  <c:v>-2672.5</c:v>
                </c:pt>
                <c:pt idx="155">
                  <c:v>-2672.5</c:v>
                </c:pt>
                <c:pt idx="156">
                  <c:v>-2487</c:v>
                </c:pt>
                <c:pt idx="157">
                  <c:v>-2485</c:v>
                </c:pt>
                <c:pt idx="158">
                  <c:v>-2468</c:v>
                </c:pt>
                <c:pt idx="159">
                  <c:v>-2466</c:v>
                </c:pt>
                <c:pt idx="160">
                  <c:v>-2455</c:v>
                </c:pt>
                <c:pt idx="161">
                  <c:v>-2455</c:v>
                </c:pt>
                <c:pt idx="162">
                  <c:v>-2377</c:v>
                </c:pt>
                <c:pt idx="163">
                  <c:v>-2375</c:v>
                </c:pt>
                <c:pt idx="164">
                  <c:v>-1993</c:v>
                </c:pt>
                <c:pt idx="165">
                  <c:v>-1747</c:v>
                </c:pt>
                <c:pt idx="166">
                  <c:v>-1747</c:v>
                </c:pt>
                <c:pt idx="167">
                  <c:v>-1747</c:v>
                </c:pt>
                <c:pt idx="168">
                  <c:v>-1747</c:v>
                </c:pt>
                <c:pt idx="169">
                  <c:v>-1747</c:v>
                </c:pt>
                <c:pt idx="170">
                  <c:v>-1747</c:v>
                </c:pt>
                <c:pt idx="171">
                  <c:v>-1747</c:v>
                </c:pt>
                <c:pt idx="172">
                  <c:v>-1690</c:v>
                </c:pt>
                <c:pt idx="173">
                  <c:v>-1236</c:v>
                </c:pt>
                <c:pt idx="174">
                  <c:v>-276.5</c:v>
                </c:pt>
                <c:pt idx="175">
                  <c:v>0</c:v>
                </c:pt>
                <c:pt idx="176">
                  <c:v>265</c:v>
                </c:pt>
                <c:pt idx="177">
                  <c:v>265</c:v>
                </c:pt>
                <c:pt idx="178">
                  <c:v>515</c:v>
                </c:pt>
                <c:pt idx="179">
                  <c:v>795</c:v>
                </c:pt>
                <c:pt idx="180">
                  <c:v>1196</c:v>
                </c:pt>
                <c:pt idx="181">
                  <c:v>1268</c:v>
                </c:pt>
                <c:pt idx="182">
                  <c:v>1273.5</c:v>
                </c:pt>
                <c:pt idx="183">
                  <c:v>1733.5</c:v>
                </c:pt>
                <c:pt idx="184">
                  <c:v>1765.5</c:v>
                </c:pt>
                <c:pt idx="185">
                  <c:v>1793.5</c:v>
                </c:pt>
                <c:pt idx="186">
                  <c:v>1817</c:v>
                </c:pt>
                <c:pt idx="187">
                  <c:v>2225.5</c:v>
                </c:pt>
                <c:pt idx="188">
                  <c:v>2287.5</c:v>
                </c:pt>
                <c:pt idx="189">
                  <c:v>2719.5</c:v>
                </c:pt>
                <c:pt idx="190">
                  <c:v>2719.5</c:v>
                </c:pt>
                <c:pt idx="191">
                  <c:v>2729</c:v>
                </c:pt>
                <c:pt idx="192">
                  <c:v>2729</c:v>
                </c:pt>
                <c:pt idx="193">
                  <c:v>2729</c:v>
                </c:pt>
                <c:pt idx="194">
                  <c:v>2731</c:v>
                </c:pt>
                <c:pt idx="195">
                  <c:v>2731</c:v>
                </c:pt>
                <c:pt idx="196">
                  <c:v>2731</c:v>
                </c:pt>
                <c:pt idx="197">
                  <c:v>2731</c:v>
                </c:pt>
                <c:pt idx="198">
                  <c:v>2758.5</c:v>
                </c:pt>
                <c:pt idx="199">
                  <c:v>3013</c:v>
                </c:pt>
                <c:pt idx="200">
                  <c:v>3225</c:v>
                </c:pt>
                <c:pt idx="201">
                  <c:v>3510.5</c:v>
                </c:pt>
                <c:pt idx="202">
                  <c:v>3688.5</c:v>
                </c:pt>
                <c:pt idx="203">
                  <c:v>4522.5</c:v>
                </c:pt>
                <c:pt idx="204">
                  <c:v>4545.5</c:v>
                </c:pt>
                <c:pt idx="205">
                  <c:v>4545.5</c:v>
                </c:pt>
                <c:pt idx="206">
                  <c:v>4545.5</c:v>
                </c:pt>
                <c:pt idx="207">
                  <c:v>4555</c:v>
                </c:pt>
              </c:numCache>
            </c:numRef>
          </c:xVal>
          <c:yVal>
            <c:numRef>
              <c:f>'Active 1'!$K$21:$K$957</c:f>
              <c:numCache>
                <c:formatCode>General</c:formatCode>
                <c:ptCount val="937"/>
                <c:pt idx="124">
                  <c:v>-5.8250000001862645E-3</c:v>
                </c:pt>
                <c:pt idx="174">
                  <c:v>-8.8749999849824235E-4</c:v>
                </c:pt>
                <c:pt idx="175">
                  <c:v>0</c:v>
                </c:pt>
                <c:pt idx="177">
                  <c:v>7.750000077066943E-4</c:v>
                </c:pt>
                <c:pt idx="181">
                  <c:v>8.0000000161817297E-4</c:v>
                </c:pt>
                <c:pt idx="182">
                  <c:v>2.8249999741092324E-4</c:v>
                </c:pt>
                <c:pt idx="183">
                  <c:v>3.6249999538995326E-4</c:v>
                </c:pt>
                <c:pt idx="184">
                  <c:v>1.7625000036787242E-3</c:v>
                </c:pt>
                <c:pt idx="185">
                  <c:v>-2.1374999996623956E-3</c:v>
                </c:pt>
                <c:pt idx="188">
                  <c:v>1.512499999080319E-3</c:v>
                </c:pt>
                <c:pt idx="189">
                  <c:v>2.3250000231200829E-4</c:v>
                </c:pt>
                <c:pt idx="190">
                  <c:v>7.4250000034226105E-4</c:v>
                </c:pt>
                <c:pt idx="191">
                  <c:v>-7.9499999992549419E-4</c:v>
                </c:pt>
                <c:pt idx="192">
                  <c:v>-2.0499999664025381E-4</c:v>
                </c:pt>
                <c:pt idx="193">
                  <c:v>1.215000003867317E-3</c:v>
                </c:pt>
                <c:pt idx="194">
                  <c:v>-1.049999991664663E-4</c:v>
                </c:pt>
                <c:pt idx="195">
                  <c:v>1.049999991664663E-4</c:v>
                </c:pt>
                <c:pt idx="196">
                  <c:v>4.3499999446794391E-4</c:v>
                </c:pt>
                <c:pt idx="197">
                  <c:v>4.3499999446794391E-4</c:v>
                </c:pt>
                <c:pt idx="198">
                  <c:v>9.3750000087311491E-4</c:v>
                </c:pt>
                <c:pt idx="200">
                  <c:v>2.6750000033644028E-3</c:v>
                </c:pt>
                <c:pt idx="201">
                  <c:v>3.0174999992595986E-3</c:v>
                </c:pt>
                <c:pt idx="202">
                  <c:v>9.8750000324798748E-4</c:v>
                </c:pt>
                <c:pt idx="203">
                  <c:v>1.0374999983469024E-3</c:v>
                </c:pt>
                <c:pt idx="204">
                  <c:v>-2.1374999996623956E-3</c:v>
                </c:pt>
                <c:pt idx="205">
                  <c:v>-1.8374999999650754E-3</c:v>
                </c:pt>
                <c:pt idx="206">
                  <c:v>-1.2375000005704351E-3</c:v>
                </c:pt>
                <c:pt idx="207">
                  <c:v>1.2249999999767169E-3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DC-46B0-A4E2-C0B13F973FB6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30">
                    <c:v>0</c:v>
                  </c:pt>
                  <c:pt idx="45">
                    <c:v>0</c:v>
                  </c:pt>
                  <c:pt idx="46">
                    <c:v>0</c:v>
                  </c:pt>
                  <c:pt idx="55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30">
                    <c:v>0</c:v>
                  </c:pt>
                  <c:pt idx="45">
                    <c:v>0</c:v>
                  </c:pt>
                  <c:pt idx="46">
                    <c:v>0</c:v>
                  </c:pt>
                  <c:pt idx="55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1'!$F$21:$F$957</c:f>
              <c:numCache>
                <c:formatCode>General</c:formatCode>
                <c:ptCount val="937"/>
                <c:pt idx="0">
                  <c:v>-17769.5</c:v>
                </c:pt>
                <c:pt idx="1">
                  <c:v>-17769.5</c:v>
                </c:pt>
                <c:pt idx="2">
                  <c:v>-17604</c:v>
                </c:pt>
                <c:pt idx="3">
                  <c:v>-17603.5</c:v>
                </c:pt>
                <c:pt idx="4">
                  <c:v>-17599.5</c:v>
                </c:pt>
                <c:pt idx="5">
                  <c:v>-17362.5</c:v>
                </c:pt>
                <c:pt idx="6">
                  <c:v>-17336.5</c:v>
                </c:pt>
                <c:pt idx="7">
                  <c:v>-16863</c:v>
                </c:pt>
                <c:pt idx="8">
                  <c:v>-16377.5</c:v>
                </c:pt>
                <c:pt idx="9">
                  <c:v>-16138.5</c:v>
                </c:pt>
                <c:pt idx="10">
                  <c:v>-16134</c:v>
                </c:pt>
                <c:pt idx="11">
                  <c:v>-15871.5</c:v>
                </c:pt>
                <c:pt idx="12">
                  <c:v>-15606.5</c:v>
                </c:pt>
                <c:pt idx="13">
                  <c:v>-10655.5</c:v>
                </c:pt>
                <c:pt idx="14">
                  <c:v>-10653</c:v>
                </c:pt>
                <c:pt idx="15">
                  <c:v>-10634.5</c:v>
                </c:pt>
                <c:pt idx="16">
                  <c:v>-10151.5</c:v>
                </c:pt>
                <c:pt idx="17">
                  <c:v>-10140</c:v>
                </c:pt>
                <c:pt idx="18">
                  <c:v>-10133</c:v>
                </c:pt>
                <c:pt idx="19">
                  <c:v>-9688.5</c:v>
                </c:pt>
                <c:pt idx="20">
                  <c:v>-9601</c:v>
                </c:pt>
                <c:pt idx="21">
                  <c:v>-9574.5</c:v>
                </c:pt>
                <c:pt idx="22">
                  <c:v>-9474.5</c:v>
                </c:pt>
                <c:pt idx="23">
                  <c:v>-9459.5</c:v>
                </c:pt>
                <c:pt idx="24">
                  <c:v>-9412</c:v>
                </c:pt>
                <c:pt idx="25">
                  <c:v>-9300.5</c:v>
                </c:pt>
                <c:pt idx="26">
                  <c:v>-9156.5</c:v>
                </c:pt>
                <c:pt idx="27">
                  <c:v>-9137.5</c:v>
                </c:pt>
                <c:pt idx="28">
                  <c:v>-9133.5</c:v>
                </c:pt>
                <c:pt idx="29">
                  <c:v>-9130.5</c:v>
                </c:pt>
                <c:pt idx="30">
                  <c:v>-9125.5</c:v>
                </c:pt>
                <c:pt idx="31">
                  <c:v>-9075</c:v>
                </c:pt>
                <c:pt idx="32">
                  <c:v>-8948.5</c:v>
                </c:pt>
                <c:pt idx="33">
                  <c:v>-8929.5</c:v>
                </c:pt>
                <c:pt idx="34">
                  <c:v>-8872.5</c:v>
                </c:pt>
                <c:pt idx="35">
                  <c:v>-8717.5</c:v>
                </c:pt>
                <c:pt idx="36">
                  <c:v>-8708</c:v>
                </c:pt>
                <c:pt idx="37">
                  <c:v>-8617</c:v>
                </c:pt>
                <c:pt idx="38">
                  <c:v>-8395.5</c:v>
                </c:pt>
                <c:pt idx="39">
                  <c:v>-8376.5</c:v>
                </c:pt>
                <c:pt idx="40">
                  <c:v>-8357.5</c:v>
                </c:pt>
                <c:pt idx="41">
                  <c:v>-8170.5</c:v>
                </c:pt>
                <c:pt idx="42">
                  <c:v>-8153.5</c:v>
                </c:pt>
                <c:pt idx="43">
                  <c:v>-8151.5</c:v>
                </c:pt>
                <c:pt idx="44">
                  <c:v>-7985</c:v>
                </c:pt>
                <c:pt idx="45">
                  <c:v>-7979.5</c:v>
                </c:pt>
                <c:pt idx="46">
                  <c:v>-7979.5</c:v>
                </c:pt>
                <c:pt idx="47">
                  <c:v>-7932</c:v>
                </c:pt>
                <c:pt idx="48">
                  <c:v>-7873</c:v>
                </c:pt>
                <c:pt idx="49">
                  <c:v>-7466.5</c:v>
                </c:pt>
                <c:pt idx="50">
                  <c:v>-7411.5</c:v>
                </c:pt>
                <c:pt idx="51">
                  <c:v>-7409.5</c:v>
                </c:pt>
                <c:pt idx="52">
                  <c:v>-7404</c:v>
                </c:pt>
                <c:pt idx="53">
                  <c:v>-6927</c:v>
                </c:pt>
                <c:pt idx="54">
                  <c:v>-6891</c:v>
                </c:pt>
                <c:pt idx="55">
                  <c:v>-6826.5</c:v>
                </c:pt>
                <c:pt idx="56">
                  <c:v>-6826.5</c:v>
                </c:pt>
                <c:pt idx="57">
                  <c:v>-6826.5</c:v>
                </c:pt>
                <c:pt idx="58">
                  <c:v>-6726.5</c:v>
                </c:pt>
                <c:pt idx="59">
                  <c:v>-6711.5</c:v>
                </c:pt>
                <c:pt idx="60">
                  <c:v>-6705</c:v>
                </c:pt>
                <c:pt idx="61">
                  <c:v>-6688.5</c:v>
                </c:pt>
                <c:pt idx="62">
                  <c:v>-6688.5</c:v>
                </c:pt>
                <c:pt idx="63">
                  <c:v>-6650.5</c:v>
                </c:pt>
                <c:pt idx="64">
                  <c:v>-6586.5</c:v>
                </c:pt>
                <c:pt idx="65">
                  <c:v>-6484</c:v>
                </c:pt>
                <c:pt idx="66">
                  <c:v>-6479</c:v>
                </c:pt>
                <c:pt idx="67">
                  <c:v>-6463.5</c:v>
                </c:pt>
                <c:pt idx="68">
                  <c:v>-6450</c:v>
                </c:pt>
                <c:pt idx="69">
                  <c:v>-6444.5</c:v>
                </c:pt>
                <c:pt idx="70">
                  <c:v>-5697</c:v>
                </c:pt>
                <c:pt idx="71">
                  <c:v>-5643.5</c:v>
                </c:pt>
                <c:pt idx="72">
                  <c:v>-5466</c:v>
                </c:pt>
                <c:pt idx="73">
                  <c:v>-5220.5</c:v>
                </c:pt>
                <c:pt idx="74">
                  <c:v>-5220.5</c:v>
                </c:pt>
                <c:pt idx="75">
                  <c:v>-5216.5</c:v>
                </c:pt>
                <c:pt idx="76">
                  <c:v>-5201</c:v>
                </c:pt>
                <c:pt idx="77">
                  <c:v>-5002.5</c:v>
                </c:pt>
                <c:pt idx="78">
                  <c:v>-4742.5</c:v>
                </c:pt>
                <c:pt idx="79">
                  <c:v>-4718.5</c:v>
                </c:pt>
                <c:pt idx="80">
                  <c:v>-4712.5</c:v>
                </c:pt>
                <c:pt idx="81">
                  <c:v>-4710</c:v>
                </c:pt>
                <c:pt idx="82">
                  <c:v>-4698</c:v>
                </c:pt>
                <c:pt idx="83">
                  <c:v>-4640.5</c:v>
                </c:pt>
                <c:pt idx="84">
                  <c:v>-4638.5</c:v>
                </c:pt>
                <c:pt idx="85">
                  <c:v>-4620</c:v>
                </c:pt>
                <c:pt idx="86">
                  <c:v>-4620</c:v>
                </c:pt>
                <c:pt idx="87">
                  <c:v>-4461</c:v>
                </c:pt>
                <c:pt idx="88">
                  <c:v>-4453.5</c:v>
                </c:pt>
                <c:pt idx="89">
                  <c:v>-4415.5</c:v>
                </c:pt>
                <c:pt idx="90">
                  <c:v>-4394.5</c:v>
                </c:pt>
                <c:pt idx="91">
                  <c:v>-4226.5</c:v>
                </c:pt>
                <c:pt idx="92">
                  <c:v>-4220</c:v>
                </c:pt>
                <c:pt idx="93">
                  <c:v>-4220</c:v>
                </c:pt>
                <c:pt idx="94">
                  <c:v>-4217.5</c:v>
                </c:pt>
                <c:pt idx="95">
                  <c:v>-4213</c:v>
                </c:pt>
                <c:pt idx="96">
                  <c:v>-4173.5</c:v>
                </c:pt>
                <c:pt idx="97">
                  <c:v>-4173.5</c:v>
                </c:pt>
                <c:pt idx="98">
                  <c:v>-4163.5</c:v>
                </c:pt>
                <c:pt idx="99">
                  <c:v>-4003.5</c:v>
                </c:pt>
                <c:pt idx="100">
                  <c:v>-3976.5</c:v>
                </c:pt>
                <c:pt idx="101">
                  <c:v>-3976</c:v>
                </c:pt>
                <c:pt idx="102">
                  <c:v>-3938.5</c:v>
                </c:pt>
                <c:pt idx="103">
                  <c:v>-3936.5</c:v>
                </c:pt>
                <c:pt idx="104">
                  <c:v>-3673.5</c:v>
                </c:pt>
                <c:pt idx="105">
                  <c:v>-3643</c:v>
                </c:pt>
                <c:pt idx="106">
                  <c:v>-3490.5</c:v>
                </c:pt>
                <c:pt idx="107">
                  <c:v>-3472.5</c:v>
                </c:pt>
                <c:pt idx="108">
                  <c:v>-3465.5</c:v>
                </c:pt>
                <c:pt idx="109">
                  <c:v>-3458</c:v>
                </c:pt>
                <c:pt idx="110">
                  <c:v>-3456</c:v>
                </c:pt>
                <c:pt idx="111">
                  <c:v>-3456</c:v>
                </c:pt>
                <c:pt idx="112">
                  <c:v>-3456</c:v>
                </c:pt>
                <c:pt idx="113">
                  <c:v>-3455</c:v>
                </c:pt>
                <c:pt idx="114">
                  <c:v>-3444.5</c:v>
                </c:pt>
                <c:pt idx="115">
                  <c:v>-3419.5</c:v>
                </c:pt>
                <c:pt idx="116">
                  <c:v>-3416.5</c:v>
                </c:pt>
                <c:pt idx="117">
                  <c:v>-3373</c:v>
                </c:pt>
                <c:pt idx="118">
                  <c:v>-3229</c:v>
                </c:pt>
                <c:pt idx="119">
                  <c:v>-3223</c:v>
                </c:pt>
                <c:pt idx="120">
                  <c:v>-3215.5</c:v>
                </c:pt>
                <c:pt idx="121">
                  <c:v>-3210</c:v>
                </c:pt>
                <c:pt idx="122">
                  <c:v>-3210</c:v>
                </c:pt>
                <c:pt idx="123">
                  <c:v>-3206</c:v>
                </c:pt>
                <c:pt idx="124">
                  <c:v>-3191</c:v>
                </c:pt>
                <c:pt idx="125">
                  <c:v>-3191</c:v>
                </c:pt>
                <c:pt idx="126">
                  <c:v>-3185.5</c:v>
                </c:pt>
                <c:pt idx="127">
                  <c:v>-3182</c:v>
                </c:pt>
                <c:pt idx="128">
                  <c:v>-3177.5</c:v>
                </c:pt>
                <c:pt idx="129">
                  <c:v>-3166.5</c:v>
                </c:pt>
                <c:pt idx="130">
                  <c:v>-3154.5</c:v>
                </c:pt>
                <c:pt idx="131">
                  <c:v>-3151.5</c:v>
                </c:pt>
                <c:pt idx="132">
                  <c:v>-3128</c:v>
                </c:pt>
                <c:pt idx="133">
                  <c:v>-3122.5</c:v>
                </c:pt>
                <c:pt idx="134">
                  <c:v>-3117</c:v>
                </c:pt>
                <c:pt idx="135">
                  <c:v>-3017</c:v>
                </c:pt>
                <c:pt idx="136">
                  <c:v>-3017</c:v>
                </c:pt>
                <c:pt idx="137">
                  <c:v>-3000</c:v>
                </c:pt>
                <c:pt idx="138">
                  <c:v>-2998</c:v>
                </c:pt>
                <c:pt idx="139">
                  <c:v>-2998</c:v>
                </c:pt>
                <c:pt idx="140">
                  <c:v>-2988.5</c:v>
                </c:pt>
                <c:pt idx="141">
                  <c:v>-2988.5</c:v>
                </c:pt>
                <c:pt idx="142">
                  <c:v>-2918.5</c:v>
                </c:pt>
                <c:pt idx="143">
                  <c:v>-2918.5</c:v>
                </c:pt>
                <c:pt idx="144">
                  <c:v>-2744.5</c:v>
                </c:pt>
                <c:pt idx="145">
                  <c:v>-2744.5</c:v>
                </c:pt>
                <c:pt idx="146">
                  <c:v>-2740.5</c:v>
                </c:pt>
                <c:pt idx="147">
                  <c:v>-2718</c:v>
                </c:pt>
                <c:pt idx="148">
                  <c:v>-2718</c:v>
                </c:pt>
                <c:pt idx="149">
                  <c:v>-2716</c:v>
                </c:pt>
                <c:pt idx="150">
                  <c:v>-2716</c:v>
                </c:pt>
                <c:pt idx="151">
                  <c:v>-2716</c:v>
                </c:pt>
                <c:pt idx="152">
                  <c:v>-2714</c:v>
                </c:pt>
                <c:pt idx="153">
                  <c:v>-2695</c:v>
                </c:pt>
                <c:pt idx="154">
                  <c:v>-2672.5</c:v>
                </c:pt>
                <c:pt idx="155">
                  <c:v>-2672.5</c:v>
                </c:pt>
                <c:pt idx="156">
                  <c:v>-2487</c:v>
                </c:pt>
                <c:pt idx="157">
                  <c:v>-2485</c:v>
                </c:pt>
                <c:pt idx="158">
                  <c:v>-2468</c:v>
                </c:pt>
                <c:pt idx="159">
                  <c:v>-2466</c:v>
                </c:pt>
                <c:pt idx="160">
                  <c:v>-2455</c:v>
                </c:pt>
                <c:pt idx="161">
                  <c:v>-2455</c:v>
                </c:pt>
                <c:pt idx="162">
                  <c:v>-2377</c:v>
                </c:pt>
                <c:pt idx="163">
                  <c:v>-2375</c:v>
                </c:pt>
                <c:pt idx="164">
                  <c:v>-1993</c:v>
                </c:pt>
                <c:pt idx="165">
                  <c:v>-1747</c:v>
                </c:pt>
                <c:pt idx="166">
                  <c:v>-1747</c:v>
                </c:pt>
                <c:pt idx="167">
                  <c:v>-1747</c:v>
                </c:pt>
                <c:pt idx="168">
                  <c:v>-1747</c:v>
                </c:pt>
                <c:pt idx="169">
                  <c:v>-1747</c:v>
                </c:pt>
                <c:pt idx="170">
                  <c:v>-1747</c:v>
                </c:pt>
                <c:pt idx="171">
                  <c:v>-1747</c:v>
                </c:pt>
                <c:pt idx="172">
                  <c:v>-1690</c:v>
                </c:pt>
                <c:pt idx="173">
                  <c:v>-1236</c:v>
                </c:pt>
                <c:pt idx="174">
                  <c:v>-276.5</c:v>
                </c:pt>
                <c:pt idx="175">
                  <c:v>0</c:v>
                </c:pt>
                <c:pt idx="176">
                  <c:v>265</c:v>
                </c:pt>
                <c:pt idx="177">
                  <c:v>265</c:v>
                </c:pt>
                <c:pt idx="178">
                  <c:v>515</c:v>
                </c:pt>
                <c:pt idx="179">
                  <c:v>795</c:v>
                </c:pt>
                <c:pt idx="180">
                  <c:v>1196</c:v>
                </c:pt>
                <c:pt idx="181">
                  <c:v>1268</c:v>
                </c:pt>
                <c:pt idx="182">
                  <c:v>1273.5</c:v>
                </c:pt>
                <c:pt idx="183">
                  <c:v>1733.5</c:v>
                </c:pt>
                <c:pt idx="184">
                  <c:v>1765.5</c:v>
                </c:pt>
                <c:pt idx="185">
                  <c:v>1793.5</c:v>
                </c:pt>
                <c:pt idx="186">
                  <c:v>1817</c:v>
                </c:pt>
                <c:pt idx="187">
                  <c:v>2225.5</c:v>
                </c:pt>
                <c:pt idx="188">
                  <c:v>2287.5</c:v>
                </c:pt>
                <c:pt idx="189">
                  <c:v>2719.5</c:v>
                </c:pt>
                <c:pt idx="190">
                  <c:v>2719.5</c:v>
                </c:pt>
                <c:pt idx="191">
                  <c:v>2729</c:v>
                </c:pt>
                <c:pt idx="192">
                  <c:v>2729</c:v>
                </c:pt>
                <c:pt idx="193">
                  <c:v>2729</c:v>
                </c:pt>
                <c:pt idx="194">
                  <c:v>2731</c:v>
                </c:pt>
                <c:pt idx="195">
                  <c:v>2731</c:v>
                </c:pt>
                <c:pt idx="196">
                  <c:v>2731</c:v>
                </c:pt>
                <c:pt idx="197">
                  <c:v>2731</c:v>
                </c:pt>
                <c:pt idx="198">
                  <c:v>2758.5</c:v>
                </c:pt>
                <c:pt idx="199">
                  <c:v>3013</c:v>
                </c:pt>
                <c:pt idx="200">
                  <c:v>3225</c:v>
                </c:pt>
                <c:pt idx="201">
                  <c:v>3510.5</c:v>
                </c:pt>
                <c:pt idx="202">
                  <c:v>3688.5</c:v>
                </c:pt>
                <c:pt idx="203">
                  <c:v>4522.5</c:v>
                </c:pt>
                <c:pt idx="204">
                  <c:v>4545.5</c:v>
                </c:pt>
                <c:pt idx="205">
                  <c:v>4545.5</c:v>
                </c:pt>
                <c:pt idx="206">
                  <c:v>4545.5</c:v>
                </c:pt>
                <c:pt idx="207">
                  <c:v>4555</c:v>
                </c:pt>
              </c:numCache>
            </c:numRef>
          </c:xVal>
          <c:yVal>
            <c:numRef>
              <c:f>'Active 1'!$L$21:$L$957</c:f>
              <c:numCache>
                <c:formatCode>General</c:formatCode>
                <c:ptCount val="9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DC-46B0-A4E2-C0B13F973FB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30">
                    <c:v>0</c:v>
                  </c:pt>
                  <c:pt idx="45">
                    <c:v>0</c:v>
                  </c:pt>
                  <c:pt idx="46">
                    <c:v>0</c:v>
                  </c:pt>
                  <c:pt idx="55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30">
                    <c:v>0</c:v>
                  </c:pt>
                  <c:pt idx="45">
                    <c:v>0</c:v>
                  </c:pt>
                  <c:pt idx="46">
                    <c:v>0</c:v>
                  </c:pt>
                  <c:pt idx="55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1'!$F$21:$F$957</c:f>
              <c:numCache>
                <c:formatCode>General</c:formatCode>
                <c:ptCount val="937"/>
                <c:pt idx="0">
                  <c:v>-17769.5</c:v>
                </c:pt>
                <c:pt idx="1">
                  <c:v>-17769.5</c:v>
                </c:pt>
                <c:pt idx="2">
                  <c:v>-17604</c:v>
                </c:pt>
                <c:pt idx="3">
                  <c:v>-17603.5</c:v>
                </c:pt>
                <c:pt idx="4">
                  <c:v>-17599.5</c:v>
                </c:pt>
                <c:pt idx="5">
                  <c:v>-17362.5</c:v>
                </c:pt>
                <c:pt idx="6">
                  <c:v>-17336.5</c:v>
                </c:pt>
                <c:pt idx="7">
                  <c:v>-16863</c:v>
                </c:pt>
                <c:pt idx="8">
                  <c:v>-16377.5</c:v>
                </c:pt>
                <c:pt idx="9">
                  <c:v>-16138.5</c:v>
                </c:pt>
                <c:pt idx="10">
                  <c:v>-16134</c:v>
                </c:pt>
                <c:pt idx="11">
                  <c:v>-15871.5</c:v>
                </c:pt>
                <c:pt idx="12">
                  <c:v>-15606.5</c:v>
                </c:pt>
                <c:pt idx="13">
                  <c:v>-10655.5</c:v>
                </c:pt>
                <c:pt idx="14">
                  <c:v>-10653</c:v>
                </c:pt>
                <c:pt idx="15">
                  <c:v>-10634.5</c:v>
                </c:pt>
                <c:pt idx="16">
                  <c:v>-10151.5</c:v>
                </c:pt>
                <c:pt idx="17">
                  <c:v>-10140</c:v>
                </c:pt>
                <c:pt idx="18">
                  <c:v>-10133</c:v>
                </c:pt>
                <c:pt idx="19">
                  <c:v>-9688.5</c:v>
                </c:pt>
                <c:pt idx="20">
                  <c:v>-9601</c:v>
                </c:pt>
                <c:pt idx="21">
                  <c:v>-9574.5</c:v>
                </c:pt>
                <c:pt idx="22">
                  <c:v>-9474.5</c:v>
                </c:pt>
                <c:pt idx="23">
                  <c:v>-9459.5</c:v>
                </c:pt>
                <c:pt idx="24">
                  <c:v>-9412</c:v>
                </c:pt>
                <c:pt idx="25">
                  <c:v>-9300.5</c:v>
                </c:pt>
                <c:pt idx="26">
                  <c:v>-9156.5</c:v>
                </c:pt>
                <c:pt idx="27">
                  <c:v>-9137.5</c:v>
                </c:pt>
                <c:pt idx="28">
                  <c:v>-9133.5</c:v>
                </c:pt>
                <c:pt idx="29">
                  <c:v>-9130.5</c:v>
                </c:pt>
                <c:pt idx="30">
                  <c:v>-9125.5</c:v>
                </c:pt>
                <c:pt idx="31">
                  <c:v>-9075</c:v>
                </c:pt>
                <c:pt idx="32">
                  <c:v>-8948.5</c:v>
                </c:pt>
                <c:pt idx="33">
                  <c:v>-8929.5</c:v>
                </c:pt>
                <c:pt idx="34">
                  <c:v>-8872.5</c:v>
                </c:pt>
                <c:pt idx="35">
                  <c:v>-8717.5</c:v>
                </c:pt>
                <c:pt idx="36">
                  <c:v>-8708</c:v>
                </c:pt>
                <c:pt idx="37">
                  <c:v>-8617</c:v>
                </c:pt>
                <c:pt idx="38">
                  <c:v>-8395.5</c:v>
                </c:pt>
                <c:pt idx="39">
                  <c:v>-8376.5</c:v>
                </c:pt>
                <c:pt idx="40">
                  <c:v>-8357.5</c:v>
                </c:pt>
                <c:pt idx="41">
                  <c:v>-8170.5</c:v>
                </c:pt>
                <c:pt idx="42">
                  <c:v>-8153.5</c:v>
                </c:pt>
                <c:pt idx="43">
                  <c:v>-8151.5</c:v>
                </c:pt>
                <c:pt idx="44">
                  <c:v>-7985</c:v>
                </c:pt>
                <c:pt idx="45">
                  <c:v>-7979.5</c:v>
                </c:pt>
                <c:pt idx="46">
                  <c:v>-7979.5</c:v>
                </c:pt>
                <c:pt idx="47">
                  <c:v>-7932</c:v>
                </c:pt>
                <c:pt idx="48">
                  <c:v>-7873</c:v>
                </c:pt>
                <c:pt idx="49">
                  <c:v>-7466.5</c:v>
                </c:pt>
                <c:pt idx="50">
                  <c:v>-7411.5</c:v>
                </c:pt>
                <c:pt idx="51">
                  <c:v>-7409.5</c:v>
                </c:pt>
                <c:pt idx="52">
                  <c:v>-7404</c:v>
                </c:pt>
                <c:pt idx="53">
                  <c:v>-6927</c:v>
                </c:pt>
                <c:pt idx="54">
                  <c:v>-6891</c:v>
                </c:pt>
                <c:pt idx="55">
                  <c:v>-6826.5</c:v>
                </c:pt>
                <c:pt idx="56">
                  <c:v>-6826.5</c:v>
                </c:pt>
                <c:pt idx="57">
                  <c:v>-6826.5</c:v>
                </c:pt>
                <c:pt idx="58">
                  <c:v>-6726.5</c:v>
                </c:pt>
                <c:pt idx="59">
                  <c:v>-6711.5</c:v>
                </c:pt>
                <c:pt idx="60">
                  <c:v>-6705</c:v>
                </c:pt>
                <c:pt idx="61">
                  <c:v>-6688.5</c:v>
                </c:pt>
                <c:pt idx="62">
                  <c:v>-6688.5</c:v>
                </c:pt>
                <c:pt idx="63">
                  <c:v>-6650.5</c:v>
                </c:pt>
                <c:pt idx="64">
                  <c:v>-6586.5</c:v>
                </c:pt>
                <c:pt idx="65">
                  <c:v>-6484</c:v>
                </c:pt>
                <c:pt idx="66">
                  <c:v>-6479</c:v>
                </c:pt>
                <c:pt idx="67">
                  <c:v>-6463.5</c:v>
                </c:pt>
                <c:pt idx="68">
                  <c:v>-6450</c:v>
                </c:pt>
                <c:pt idx="69">
                  <c:v>-6444.5</c:v>
                </c:pt>
                <c:pt idx="70">
                  <c:v>-5697</c:v>
                </c:pt>
                <c:pt idx="71">
                  <c:v>-5643.5</c:v>
                </c:pt>
                <c:pt idx="72">
                  <c:v>-5466</c:v>
                </c:pt>
                <c:pt idx="73">
                  <c:v>-5220.5</c:v>
                </c:pt>
                <c:pt idx="74">
                  <c:v>-5220.5</c:v>
                </c:pt>
                <c:pt idx="75">
                  <c:v>-5216.5</c:v>
                </c:pt>
                <c:pt idx="76">
                  <c:v>-5201</c:v>
                </c:pt>
                <c:pt idx="77">
                  <c:v>-5002.5</c:v>
                </c:pt>
                <c:pt idx="78">
                  <c:v>-4742.5</c:v>
                </c:pt>
                <c:pt idx="79">
                  <c:v>-4718.5</c:v>
                </c:pt>
                <c:pt idx="80">
                  <c:v>-4712.5</c:v>
                </c:pt>
                <c:pt idx="81">
                  <c:v>-4710</c:v>
                </c:pt>
                <c:pt idx="82">
                  <c:v>-4698</c:v>
                </c:pt>
                <c:pt idx="83">
                  <c:v>-4640.5</c:v>
                </c:pt>
                <c:pt idx="84">
                  <c:v>-4638.5</c:v>
                </c:pt>
                <c:pt idx="85">
                  <c:v>-4620</c:v>
                </c:pt>
                <c:pt idx="86">
                  <c:v>-4620</c:v>
                </c:pt>
                <c:pt idx="87">
                  <c:v>-4461</c:v>
                </c:pt>
                <c:pt idx="88">
                  <c:v>-4453.5</c:v>
                </c:pt>
                <c:pt idx="89">
                  <c:v>-4415.5</c:v>
                </c:pt>
                <c:pt idx="90">
                  <c:v>-4394.5</c:v>
                </c:pt>
                <c:pt idx="91">
                  <c:v>-4226.5</c:v>
                </c:pt>
                <c:pt idx="92">
                  <c:v>-4220</c:v>
                </c:pt>
                <c:pt idx="93">
                  <c:v>-4220</c:v>
                </c:pt>
                <c:pt idx="94">
                  <c:v>-4217.5</c:v>
                </c:pt>
                <c:pt idx="95">
                  <c:v>-4213</c:v>
                </c:pt>
                <c:pt idx="96">
                  <c:v>-4173.5</c:v>
                </c:pt>
                <c:pt idx="97">
                  <c:v>-4173.5</c:v>
                </c:pt>
                <c:pt idx="98">
                  <c:v>-4163.5</c:v>
                </c:pt>
                <c:pt idx="99">
                  <c:v>-4003.5</c:v>
                </c:pt>
                <c:pt idx="100">
                  <c:v>-3976.5</c:v>
                </c:pt>
                <c:pt idx="101">
                  <c:v>-3976</c:v>
                </c:pt>
                <c:pt idx="102">
                  <c:v>-3938.5</c:v>
                </c:pt>
                <c:pt idx="103">
                  <c:v>-3936.5</c:v>
                </c:pt>
                <c:pt idx="104">
                  <c:v>-3673.5</c:v>
                </c:pt>
                <c:pt idx="105">
                  <c:v>-3643</c:v>
                </c:pt>
                <c:pt idx="106">
                  <c:v>-3490.5</c:v>
                </c:pt>
                <c:pt idx="107">
                  <c:v>-3472.5</c:v>
                </c:pt>
                <c:pt idx="108">
                  <c:v>-3465.5</c:v>
                </c:pt>
                <c:pt idx="109">
                  <c:v>-3458</c:v>
                </c:pt>
                <c:pt idx="110">
                  <c:v>-3456</c:v>
                </c:pt>
                <c:pt idx="111">
                  <c:v>-3456</c:v>
                </c:pt>
                <c:pt idx="112">
                  <c:v>-3456</c:v>
                </c:pt>
                <c:pt idx="113">
                  <c:v>-3455</c:v>
                </c:pt>
                <c:pt idx="114">
                  <c:v>-3444.5</c:v>
                </c:pt>
                <c:pt idx="115">
                  <c:v>-3419.5</c:v>
                </c:pt>
                <c:pt idx="116">
                  <c:v>-3416.5</c:v>
                </c:pt>
                <c:pt idx="117">
                  <c:v>-3373</c:v>
                </c:pt>
                <c:pt idx="118">
                  <c:v>-3229</c:v>
                </c:pt>
                <c:pt idx="119">
                  <c:v>-3223</c:v>
                </c:pt>
                <c:pt idx="120">
                  <c:v>-3215.5</c:v>
                </c:pt>
                <c:pt idx="121">
                  <c:v>-3210</c:v>
                </c:pt>
                <c:pt idx="122">
                  <c:v>-3210</c:v>
                </c:pt>
                <c:pt idx="123">
                  <c:v>-3206</c:v>
                </c:pt>
                <c:pt idx="124">
                  <c:v>-3191</c:v>
                </c:pt>
                <c:pt idx="125">
                  <c:v>-3191</c:v>
                </c:pt>
                <c:pt idx="126">
                  <c:v>-3185.5</c:v>
                </c:pt>
                <c:pt idx="127">
                  <c:v>-3182</c:v>
                </c:pt>
                <c:pt idx="128">
                  <c:v>-3177.5</c:v>
                </c:pt>
                <c:pt idx="129">
                  <c:v>-3166.5</c:v>
                </c:pt>
                <c:pt idx="130">
                  <c:v>-3154.5</c:v>
                </c:pt>
                <c:pt idx="131">
                  <c:v>-3151.5</c:v>
                </c:pt>
                <c:pt idx="132">
                  <c:v>-3128</c:v>
                </c:pt>
                <c:pt idx="133">
                  <c:v>-3122.5</c:v>
                </c:pt>
                <c:pt idx="134">
                  <c:v>-3117</c:v>
                </c:pt>
                <c:pt idx="135">
                  <c:v>-3017</c:v>
                </c:pt>
                <c:pt idx="136">
                  <c:v>-3017</c:v>
                </c:pt>
                <c:pt idx="137">
                  <c:v>-3000</c:v>
                </c:pt>
                <c:pt idx="138">
                  <c:v>-2998</c:v>
                </c:pt>
                <c:pt idx="139">
                  <c:v>-2998</c:v>
                </c:pt>
                <c:pt idx="140">
                  <c:v>-2988.5</c:v>
                </c:pt>
                <c:pt idx="141">
                  <c:v>-2988.5</c:v>
                </c:pt>
                <c:pt idx="142">
                  <c:v>-2918.5</c:v>
                </c:pt>
                <c:pt idx="143">
                  <c:v>-2918.5</c:v>
                </c:pt>
                <c:pt idx="144">
                  <c:v>-2744.5</c:v>
                </c:pt>
                <c:pt idx="145">
                  <c:v>-2744.5</c:v>
                </c:pt>
                <c:pt idx="146">
                  <c:v>-2740.5</c:v>
                </c:pt>
                <c:pt idx="147">
                  <c:v>-2718</c:v>
                </c:pt>
                <c:pt idx="148">
                  <c:v>-2718</c:v>
                </c:pt>
                <c:pt idx="149">
                  <c:v>-2716</c:v>
                </c:pt>
                <c:pt idx="150">
                  <c:v>-2716</c:v>
                </c:pt>
                <c:pt idx="151">
                  <c:v>-2716</c:v>
                </c:pt>
                <c:pt idx="152">
                  <c:v>-2714</c:v>
                </c:pt>
                <c:pt idx="153">
                  <c:v>-2695</c:v>
                </c:pt>
                <c:pt idx="154">
                  <c:v>-2672.5</c:v>
                </c:pt>
                <c:pt idx="155">
                  <c:v>-2672.5</c:v>
                </c:pt>
                <c:pt idx="156">
                  <c:v>-2487</c:v>
                </c:pt>
                <c:pt idx="157">
                  <c:v>-2485</c:v>
                </c:pt>
                <c:pt idx="158">
                  <c:v>-2468</c:v>
                </c:pt>
                <c:pt idx="159">
                  <c:v>-2466</c:v>
                </c:pt>
                <c:pt idx="160">
                  <c:v>-2455</c:v>
                </c:pt>
                <c:pt idx="161">
                  <c:v>-2455</c:v>
                </c:pt>
                <c:pt idx="162">
                  <c:v>-2377</c:v>
                </c:pt>
                <c:pt idx="163">
                  <c:v>-2375</c:v>
                </c:pt>
                <c:pt idx="164">
                  <c:v>-1993</c:v>
                </c:pt>
                <c:pt idx="165">
                  <c:v>-1747</c:v>
                </c:pt>
                <c:pt idx="166">
                  <c:v>-1747</c:v>
                </c:pt>
                <c:pt idx="167">
                  <c:v>-1747</c:v>
                </c:pt>
                <c:pt idx="168">
                  <c:v>-1747</c:v>
                </c:pt>
                <c:pt idx="169">
                  <c:v>-1747</c:v>
                </c:pt>
                <c:pt idx="170">
                  <c:v>-1747</c:v>
                </c:pt>
                <c:pt idx="171">
                  <c:v>-1747</c:v>
                </c:pt>
                <c:pt idx="172">
                  <c:v>-1690</c:v>
                </c:pt>
                <c:pt idx="173">
                  <c:v>-1236</c:v>
                </c:pt>
                <c:pt idx="174">
                  <c:v>-276.5</c:v>
                </c:pt>
                <c:pt idx="175">
                  <c:v>0</c:v>
                </c:pt>
                <c:pt idx="176">
                  <c:v>265</c:v>
                </c:pt>
                <c:pt idx="177">
                  <c:v>265</c:v>
                </c:pt>
                <c:pt idx="178">
                  <c:v>515</c:v>
                </c:pt>
                <c:pt idx="179">
                  <c:v>795</c:v>
                </c:pt>
                <c:pt idx="180">
                  <c:v>1196</c:v>
                </c:pt>
                <c:pt idx="181">
                  <c:v>1268</c:v>
                </c:pt>
                <c:pt idx="182">
                  <c:v>1273.5</c:v>
                </c:pt>
                <c:pt idx="183">
                  <c:v>1733.5</c:v>
                </c:pt>
                <c:pt idx="184">
                  <c:v>1765.5</c:v>
                </c:pt>
                <c:pt idx="185">
                  <c:v>1793.5</c:v>
                </c:pt>
                <c:pt idx="186">
                  <c:v>1817</c:v>
                </c:pt>
                <c:pt idx="187">
                  <c:v>2225.5</c:v>
                </c:pt>
                <c:pt idx="188">
                  <c:v>2287.5</c:v>
                </c:pt>
                <c:pt idx="189">
                  <c:v>2719.5</c:v>
                </c:pt>
                <c:pt idx="190">
                  <c:v>2719.5</c:v>
                </c:pt>
                <c:pt idx="191">
                  <c:v>2729</c:v>
                </c:pt>
                <c:pt idx="192">
                  <c:v>2729</c:v>
                </c:pt>
                <c:pt idx="193">
                  <c:v>2729</c:v>
                </c:pt>
                <c:pt idx="194">
                  <c:v>2731</c:v>
                </c:pt>
                <c:pt idx="195">
                  <c:v>2731</c:v>
                </c:pt>
                <c:pt idx="196">
                  <c:v>2731</c:v>
                </c:pt>
                <c:pt idx="197">
                  <c:v>2731</c:v>
                </c:pt>
                <c:pt idx="198">
                  <c:v>2758.5</c:v>
                </c:pt>
                <c:pt idx="199">
                  <c:v>3013</c:v>
                </c:pt>
                <c:pt idx="200">
                  <c:v>3225</c:v>
                </c:pt>
                <c:pt idx="201">
                  <c:v>3510.5</c:v>
                </c:pt>
                <c:pt idx="202">
                  <c:v>3688.5</c:v>
                </c:pt>
                <c:pt idx="203">
                  <c:v>4522.5</c:v>
                </c:pt>
                <c:pt idx="204">
                  <c:v>4545.5</c:v>
                </c:pt>
                <c:pt idx="205">
                  <c:v>4545.5</c:v>
                </c:pt>
                <c:pt idx="206">
                  <c:v>4545.5</c:v>
                </c:pt>
                <c:pt idx="207">
                  <c:v>4555</c:v>
                </c:pt>
              </c:numCache>
            </c:numRef>
          </c:xVal>
          <c:yVal>
            <c:numRef>
              <c:f>'Active 1'!$M$21:$M$957</c:f>
              <c:numCache>
                <c:formatCode>General</c:formatCode>
                <c:ptCount val="9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DC-46B0-A4E2-C0B13F973FB6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30">
                    <c:v>0</c:v>
                  </c:pt>
                  <c:pt idx="45">
                    <c:v>0</c:v>
                  </c:pt>
                  <c:pt idx="46">
                    <c:v>0</c:v>
                  </c:pt>
                  <c:pt idx="55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30">
                    <c:v>0</c:v>
                  </c:pt>
                  <c:pt idx="45">
                    <c:v>0</c:v>
                  </c:pt>
                  <c:pt idx="46">
                    <c:v>0</c:v>
                  </c:pt>
                  <c:pt idx="55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1'!$F$21:$F$957</c:f>
              <c:numCache>
                <c:formatCode>General</c:formatCode>
                <c:ptCount val="937"/>
                <c:pt idx="0">
                  <c:v>-17769.5</c:v>
                </c:pt>
                <c:pt idx="1">
                  <c:v>-17769.5</c:v>
                </c:pt>
                <c:pt idx="2">
                  <c:v>-17604</c:v>
                </c:pt>
                <c:pt idx="3">
                  <c:v>-17603.5</c:v>
                </c:pt>
                <c:pt idx="4">
                  <c:v>-17599.5</c:v>
                </c:pt>
                <c:pt idx="5">
                  <c:v>-17362.5</c:v>
                </c:pt>
                <c:pt idx="6">
                  <c:v>-17336.5</c:v>
                </c:pt>
                <c:pt idx="7">
                  <c:v>-16863</c:v>
                </c:pt>
                <c:pt idx="8">
                  <c:v>-16377.5</c:v>
                </c:pt>
                <c:pt idx="9">
                  <c:v>-16138.5</c:v>
                </c:pt>
                <c:pt idx="10">
                  <c:v>-16134</c:v>
                </c:pt>
                <c:pt idx="11">
                  <c:v>-15871.5</c:v>
                </c:pt>
                <c:pt idx="12">
                  <c:v>-15606.5</c:v>
                </c:pt>
                <c:pt idx="13">
                  <c:v>-10655.5</c:v>
                </c:pt>
                <c:pt idx="14">
                  <c:v>-10653</c:v>
                </c:pt>
                <c:pt idx="15">
                  <c:v>-10634.5</c:v>
                </c:pt>
                <c:pt idx="16">
                  <c:v>-10151.5</c:v>
                </c:pt>
                <c:pt idx="17">
                  <c:v>-10140</c:v>
                </c:pt>
                <c:pt idx="18">
                  <c:v>-10133</c:v>
                </c:pt>
                <c:pt idx="19">
                  <c:v>-9688.5</c:v>
                </c:pt>
                <c:pt idx="20">
                  <c:v>-9601</c:v>
                </c:pt>
                <c:pt idx="21">
                  <c:v>-9574.5</c:v>
                </c:pt>
                <c:pt idx="22">
                  <c:v>-9474.5</c:v>
                </c:pt>
                <c:pt idx="23">
                  <c:v>-9459.5</c:v>
                </c:pt>
                <c:pt idx="24">
                  <c:v>-9412</c:v>
                </c:pt>
                <c:pt idx="25">
                  <c:v>-9300.5</c:v>
                </c:pt>
                <c:pt idx="26">
                  <c:v>-9156.5</c:v>
                </c:pt>
                <c:pt idx="27">
                  <c:v>-9137.5</c:v>
                </c:pt>
                <c:pt idx="28">
                  <c:v>-9133.5</c:v>
                </c:pt>
                <c:pt idx="29">
                  <c:v>-9130.5</c:v>
                </c:pt>
                <c:pt idx="30">
                  <c:v>-9125.5</c:v>
                </c:pt>
                <c:pt idx="31">
                  <c:v>-9075</c:v>
                </c:pt>
                <c:pt idx="32">
                  <c:v>-8948.5</c:v>
                </c:pt>
                <c:pt idx="33">
                  <c:v>-8929.5</c:v>
                </c:pt>
                <c:pt idx="34">
                  <c:v>-8872.5</c:v>
                </c:pt>
                <c:pt idx="35">
                  <c:v>-8717.5</c:v>
                </c:pt>
                <c:pt idx="36">
                  <c:v>-8708</c:v>
                </c:pt>
                <c:pt idx="37">
                  <c:v>-8617</c:v>
                </c:pt>
                <c:pt idx="38">
                  <c:v>-8395.5</c:v>
                </c:pt>
                <c:pt idx="39">
                  <c:v>-8376.5</c:v>
                </c:pt>
                <c:pt idx="40">
                  <c:v>-8357.5</c:v>
                </c:pt>
                <c:pt idx="41">
                  <c:v>-8170.5</c:v>
                </c:pt>
                <c:pt idx="42">
                  <c:v>-8153.5</c:v>
                </c:pt>
                <c:pt idx="43">
                  <c:v>-8151.5</c:v>
                </c:pt>
                <c:pt idx="44">
                  <c:v>-7985</c:v>
                </c:pt>
                <c:pt idx="45">
                  <c:v>-7979.5</c:v>
                </c:pt>
                <c:pt idx="46">
                  <c:v>-7979.5</c:v>
                </c:pt>
                <c:pt idx="47">
                  <c:v>-7932</c:v>
                </c:pt>
                <c:pt idx="48">
                  <c:v>-7873</c:v>
                </c:pt>
                <c:pt idx="49">
                  <c:v>-7466.5</c:v>
                </c:pt>
                <c:pt idx="50">
                  <c:v>-7411.5</c:v>
                </c:pt>
                <c:pt idx="51">
                  <c:v>-7409.5</c:v>
                </c:pt>
                <c:pt idx="52">
                  <c:v>-7404</c:v>
                </c:pt>
                <c:pt idx="53">
                  <c:v>-6927</c:v>
                </c:pt>
                <c:pt idx="54">
                  <c:v>-6891</c:v>
                </c:pt>
                <c:pt idx="55">
                  <c:v>-6826.5</c:v>
                </c:pt>
                <c:pt idx="56">
                  <c:v>-6826.5</c:v>
                </c:pt>
                <c:pt idx="57">
                  <c:v>-6826.5</c:v>
                </c:pt>
                <c:pt idx="58">
                  <c:v>-6726.5</c:v>
                </c:pt>
                <c:pt idx="59">
                  <c:v>-6711.5</c:v>
                </c:pt>
                <c:pt idx="60">
                  <c:v>-6705</c:v>
                </c:pt>
                <c:pt idx="61">
                  <c:v>-6688.5</c:v>
                </c:pt>
                <c:pt idx="62">
                  <c:v>-6688.5</c:v>
                </c:pt>
                <c:pt idx="63">
                  <c:v>-6650.5</c:v>
                </c:pt>
                <c:pt idx="64">
                  <c:v>-6586.5</c:v>
                </c:pt>
                <c:pt idx="65">
                  <c:v>-6484</c:v>
                </c:pt>
                <c:pt idx="66">
                  <c:v>-6479</c:v>
                </c:pt>
                <c:pt idx="67">
                  <c:v>-6463.5</c:v>
                </c:pt>
                <c:pt idx="68">
                  <c:v>-6450</c:v>
                </c:pt>
                <c:pt idx="69">
                  <c:v>-6444.5</c:v>
                </c:pt>
                <c:pt idx="70">
                  <c:v>-5697</c:v>
                </c:pt>
                <c:pt idx="71">
                  <c:v>-5643.5</c:v>
                </c:pt>
                <c:pt idx="72">
                  <c:v>-5466</c:v>
                </c:pt>
                <c:pt idx="73">
                  <c:v>-5220.5</c:v>
                </c:pt>
                <c:pt idx="74">
                  <c:v>-5220.5</c:v>
                </c:pt>
                <c:pt idx="75">
                  <c:v>-5216.5</c:v>
                </c:pt>
                <c:pt idx="76">
                  <c:v>-5201</c:v>
                </c:pt>
                <c:pt idx="77">
                  <c:v>-5002.5</c:v>
                </c:pt>
                <c:pt idx="78">
                  <c:v>-4742.5</c:v>
                </c:pt>
                <c:pt idx="79">
                  <c:v>-4718.5</c:v>
                </c:pt>
                <c:pt idx="80">
                  <c:v>-4712.5</c:v>
                </c:pt>
                <c:pt idx="81">
                  <c:v>-4710</c:v>
                </c:pt>
                <c:pt idx="82">
                  <c:v>-4698</c:v>
                </c:pt>
                <c:pt idx="83">
                  <c:v>-4640.5</c:v>
                </c:pt>
                <c:pt idx="84">
                  <c:v>-4638.5</c:v>
                </c:pt>
                <c:pt idx="85">
                  <c:v>-4620</c:v>
                </c:pt>
                <c:pt idx="86">
                  <c:v>-4620</c:v>
                </c:pt>
                <c:pt idx="87">
                  <c:v>-4461</c:v>
                </c:pt>
                <c:pt idx="88">
                  <c:v>-4453.5</c:v>
                </c:pt>
                <c:pt idx="89">
                  <c:v>-4415.5</c:v>
                </c:pt>
                <c:pt idx="90">
                  <c:v>-4394.5</c:v>
                </c:pt>
                <c:pt idx="91">
                  <c:v>-4226.5</c:v>
                </c:pt>
                <c:pt idx="92">
                  <c:v>-4220</c:v>
                </c:pt>
                <c:pt idx="93">
                  <c:v>-4220</c:v>
                </c:pt>
                <c:pt idx="94">
                  <c:v>-4217.5</c:v>
                </c:pt>
                <c:pt idx="95">
                  <c:v>-4213</c:v>
                </c:pt>
                <c:pt idx="96">
                  <c:v>-4173.5</c:v>
                </c:pt>
                <c:pt idx="97">
                  <c:v>-4173.5</c:v>
                </c:pt>
                <c:pt idx="98">
                  <c:v>-4163.5</c:v>
                </c:pt>
                <c:pt idx="99">
                  <c:v>-4003.5</c:v>
                </c:pt>
                <c:pt idx="100">
                  <c:v>-3976.5</c:v>
                </c:pt>
                <c:pt idx="101">
                  <c:v>-3976</c:v>
                </c:pt>
                <c:pt idx="102">
                  <c:v>-3938.5</c:v>
                </c:pt>
                <c:pt idx="103">
                  <c:v>-3936.5</c:v>
                </c:pt>
                <c:pt idx="104">
                  <c:v>-3673.5</c:v>
                </c:pt>
                <c:pt idx="105">
                  <c:v>-3643</c:v>
                </c:pt>
                <c:pt idx="106">
                  <c:v>-3490.5</c:v>
                </c:pt>
                <c:pt idx="107">
                  <c:v>-3472.5</c:v>
                </c:pt>
                <c:pt idx="108">
                  <c:v>-3465.5</c:v>
                </c:pt>
                <c:pt idx="109">
                  <c:v>-3458</c:v>
                </c:pt>
                <c:pt idx="110">
                  <c:v>-3456</c:v>
                </c:pt>
                <c:pt idx="111">
                  <c:v>-3456</c:v>
                </c:pt>
                <c:pt idx="112">
                  <c:v>-3456</c:v>
                </c:pt>
                <c:pt idx="113">
                  <c:v>-3455</c:v>
                </c:pt>
                <c:pt idx="114">
                  <c:v>-3444.5</c:v>
                </c:pt>
                <c:pt idx="115">
                  <c:v>-3419.5</c:v>
                </c:pt>
                <c:pt idx="116">
                  <c:v>-3416.5</c:v>
                </c:pt>
                <c:pt idx="117">
                  <c:v>-3373</c:v>
                </c:pt>
                <c:pt idx="118">
                  <c:v>-3229</c:v>
                </c:pt>
                <c:pt idx="119">
                  <c:v>-3223</c:v>
                </c:pt>
                <c:pt idx="120">
                  <c:v>-3215.5</c:v>
                </c:pt>
                <c:pt idx="121">
                  <c:v>-3210</c:v>
                </c:pt>
                <c:pt idx="122">
                  <c:v>-3210</c:v>
                </c:pt>
                <c:pt idx="123">
                  <c:v>-3206</c:v>
                </c:pt>
                <c:pt idx="124">
                  <c:v>-3191</c:v>
                </c:pt>
                <c:pt idx="125">
                  <c:v>-3191</c:v>
                </c:pt>
                <c:pt idx="126">
                  <c:v>-3185.5</c:v>
                </c:pt>
                <c:pt idx="127">
                  <c:v>-3182</c:v>
                </c:pt>
                <c:pt idx="128">
                  <c:v>-3177.5</c:v>
                </c:pt>
                <c:pt idx="129">
                  <c:v>-3166.5</c:v>
                </c:pt>
                <c:pt idx="130">
                  <c:v>-3154.5</c:v>
                </c:pt>
                <c:pt idx="131">
                  <c:v>-3151.5</c:v>
                </c:pt>
                <c:pt idx="132">
                  <c:v>-3128</c:v>
                </c:pt>
                <c:pt idx="133">
                  <c:v>-3122.5</c:v>
                </c:pt>
                <c:pt idx="134">
                  <c:v>-3117</c:v>
                </c:pt>
                <c:pt idx="135">
                  <c:v>-3017</c:v>
                </c:pt>
                <c:pt idx="136">
                  <c:v>-3017</c:v>
                </c:pt>
                <c:pt idx="137">
                  <c:v>-3000</c:v>
                </c:pt>
                <c:pt idx="138">
                  <c:v>-2998</c:v>
                </c:pt>
                <c:pt idx="139">
                  <c:v>-2998</c:v>
                </c:pt>
                <c:pt idx="140">
                  <c:v>-2988.5</c:v>
                </c:pt>
                <c:pt idx="141">
                  <c:v>-2988.5</c:v>
                </c:pt>
                <c:pt idx="142">
                  <c:v>-2918.5</c:v>
                </c:pt>
                <c:pt idx="143">
                  <c:v>-2918.5</c:v>
                </c:pt>
                <c:pt idx="144">
                  <c:v>-2744.5</c:v>
                </c:pt>
                <c:pt idx="145">
                  <c:v>-2744.5</c:v>
                </c:pt>
                <c:pt idx="146">
                  <c:v>-2740.5</c:v>
                </c:pt>
                <c:pt idx="147">
                  <c:v>-2718</c:v>
                </c:pt>
                <c:pt idx="148">
                  <c:v>-2718</c:v>
                </c:pt>
                <c:pt idx="149">
                  <c:v>-2716</c:v>
                </c:pt>
                <c:pt idx="150">
                  <c:v>-2716</c:v>
                </c:pt>
                <c:pt idx="151">
                  <c:v>-2716</c:v>
                </c:pt>
                <c:pt idx="152">
                  <c:v>-2714</c:v>
                </c:pt>
                <c:pt idx="153">
                  <c:v>-2695</c:v>
                </c:pt>
                <c:pt idx="154">
                  <c:v>-2672.5</c:v>
                </c:pt>
                <c:pt idx="155">
                  <c:v>-2672.5</c:v>
                </c:pt>
                <c:pt idx="156">
                  <c:v>-2487</c:v>
                </c:pt>
                <c:pt idx="157">
                  <c:v>-2485</c:v>
                </c:pt>
                <c:pt idx="158">
                  <c:v>-2468</c:v>
                </c:pt>
                <c:pt idx="159">
                  <c:v>-2466</c:v>
                </c:pt>
                <c:pt idx="160">
                  <c:v>-2455</c:v>
                </c:pt>
                <c:pt idx="161">
                  <c:v>-2455</c:v>
                </c:pt>
                <c:pt idx="162">
                  <c:v>-2377</c:v>
                </c:pt>
                <c:pt idx="163">
                  <c:v>-2375</c:v>
                </c:pt>
                <c:pt idx="164">
                  <c:v>-1993</c:v>
                </c:pt>
                <c:pt idx="165">
                  <c:v>-1747</c:v>
                </c:pt>
                <c:pt idx="166">
                  <c:v>-1747</c:v>
                </c:pt>
                <c:pt idx="167">
                  <c:v>-1747</c:v>
                </c:pt>
                <c:pt idx="168">
                  <c:v>-1747</c:v>
                </c:pt>
                <c:pt idx="169">
                  <c:v>-1747</c:v>
                </c:pt>
                <c:pt idx="170">
                  <c:v>-1747</c:v>
                </c:pt>
                <c:pt idx="171">
                  <c:v>-1747</c:v>
                </c:pt>
                <c:pt idx="172">
                  <c:v>-1690</c:v>
                </c:pt>
                <c:pt idx="173">
                  <c:v>-1236</c:v>
                </c:pt>
                <c:pt idx="174">
                  <c:v>-276.5</c:v>
                </c:pt>
                <c:pt idx="175">
                  <c:v>0</c:v>
                </c:pt>
                <c:pt idx="176">
                  <c:v>265</c:v>
                </c:pt>
                <c:pt idx="177">
                  <c:v>265</c:v>
                </c:pt>
                <c:pt idx="178">
                  <c:v>515</c:v>
                </c:pt>
                <c:pt idx="179">
                  <c:v>795</c:v>
                </c:pt>
                <c:pt idx="180">
                  <c:v>1196</c:v>
                </c:pt>
                <c:pt idx="181">
                  <c:v>1268</c:v>
                </c:pt>
                <c:pt idx="182">
                  <c:v>1273.5</c:v>
                </c:pt>
                <c:pt idx="183">
                  <c:v>1733.5</c:v>
                </c:pt>
                <c:pt idx="184">
                  <c:v>1765.5</c:v>
                </c:pt>
                <c:pt idx="185">
                  <c:v>1793.5</c:v>
                </c:pt>
                <c:pt idx="186">
                  <c:v>1817</c:v>
                </c:pt>
                <c:pt idx="187">
                  <c:v>2225.5</c:v>
                </c:pt>
                <c:pt idx="188">
                  <c:v>2287.5</c:v>
                </c:pt>
                <c:pt idx="189">
                  <c:v>2719.5</c:v>
                </c:pt>
                <c:pt idx="190">
                  <c:v>2719.5</c:v>
                </c:pt>
                <c:pt idx="191">
                  <c:v>2729</c:v>
                </c:pt>
                <c:pt idx="192">
                  <c:v>2729</c:v>
                </c:pt>
                <c:pt idx="193">
                  <c:v>2729</c:v>
                </c:pt>
                <c:pt idx="194">
                  <c:v>2731</c:v>
                </c:pt>
                <c:pt idx="195">
                  <c:v>2731</c:v>
                </c:pt>
                <c:pt idx="196">
                  <c:v>2731</c:v>
                </c:pt>
                <c:pt idx="197">
                  <c:v>2731</c:v>
                </c:pt>
                <c:pt idx="198">
                  <c:v>2758.5</c:v>
                </c:pt>
                <c:pt idx="199">
                  <c:v>3013</c:v>
                </c:pt>
                <c:pt idx="200">
                  <c:v>3225</c:v>
                </c:pt>
                <c:pt idx="201">
                  <c:v>3510.5</c:v>
                </c:pt>
                <c:pt idx="202">
                  <c:v>3688.5</c:v>
                </c:pt>
                <c:pt idx="203">
                  <c:v>4522.5</c:v>
                </c:pt>
                <c:pt idx="204">
                  <c:v>4545.5</c:v>
                </c:pt>
                <c:pt idx="205">
                  <c:v>4545.5</c:v>
                </c:pt>
                <c:pt idx="206">
                  <c:v>4545.5</c:v>
                </c:pt>
                <c:pt idx="207">
                  <c:v>4555</c:v>
                </c:pt>
              </c:numCache>
            </c:numRef>
          </c:xVal>
          <c:yVal>
            <c:numRef>
              <c:f>'Active 1'!$N$21:$N$957</c:f>
              <c:numCache>
                <c:formatCode>General</c:formatCode>
                <c:ptCount val="9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DC-46B0-A4E2-C0B13F973FB6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1'!$F$21:$F$957</c:f>
              <c:numCache>
                <c:formatCode>General</c:formatCode>
                <c:ptCount val="937"/>
                <c:pt idx="0">
                  <c:v>-17769.5</c:v>
                </c:pt>
                <c:pt idx="1">
                  <c:v>-17769.5</c:v>
                </c:pt>
                <c:pt idx="2">
                  <c:v>-17604</c:v>
                </c:pt>
                <c:pt idx="3">
                  <c:v>-17603.5</c:v>
                </c:pt>
                <c:pt idx="4">
                  <c:v>-17599.5</c:v>
                </c:pt>
                <c:pt idx="5">
                  <c:v>-17362.5</c:v>
                </c:pt>
                <c:pt idx="6">
                  <c:v>-17336.5</c:v>
                </c:pt>
                <c:pt idx="7">
                  <c:v>-16863</c:v>
                </c:pt>
                <c:pt idx="8">
                  <c:v>-16377.5</c:v>
                </c:pt>
                <c:pt idx="9">
                  <c:v>-16138.5</c:v>
                </c:pt>
                <c:pt idx="10">
                  <c:v>-16134</c:v>
                </c:pt>
                <c:pt idx="11">
                  <c:v>-15871.5</c:v>
                </c:pt>
                <c:pt idx="12">
                  <c:v>-15606.5</c:v>
                </c:pt>
                <c:pt idx="13">
                  <c:v>-10655.5</c:v>
                </c:pt>
                <c:pt idx="14">
                  <c:v>-10653</c:v>
                </c:pt>
                <c:pt idx="15">
                  <c:v>-10634.5</c:v>
                </c:pt>
                <c:pt idx="16">
                  <c:v>-10151.5</c:v>
                </c:pt>
                <c:pt idx="17">
                  <c:v>-10140</c:v>
                </c:pt>
                <c:pt idx="18">
                  <c:v>-10133</c:v>
                </c:pt>
                <c:pt idx="19">
                  <c:v>-9688.5</c:v>
                </c:pt>
                <c:pt idx="20">
                  <c:v>-9601</c:v>
                </c:pt>
                <c:pt idx="21">
                  <c:v>-9574.5</c:v>
                </c:pt>
                <c:pt idx="22">
                  <c:v>-9474.5</c:v>
                </c:pt>
                <c:pt idx="23">
                  <c:v>-9459.5</c:v>
                </c:pt>
                <c:pt idx="24">
                  <c:v>-9412</c:v>
                </c:pt>
                <c:pt idx="25">
                  <c:v>-9300.5</c:v>
                </c:pt>
                <c:pt idx="26">
                  <c:v>-9156.5</c:v>
                </c:pt>
                <c:pt idx="27">
                  <c:v>-9137.5</c:v>
                </c:pt>
                <c:pt idx="28">
                  <c:v>-9133.5</c:v>
                </c:pt>
                <c:pt idx="29">
                  <c:v>-9130.5</c:v>
                </c:pt>
                <c:pt idx="30">
                  <c:v>-9125.5</c:v>
                </c:pt>
                <c:pt idx="31">
                  <c:v>-9075</c:v>
                </c:pt>
                <c:pt idx="32">
                  <c:v>-8948.5</c:v>
                </c:pt>
                <c:pt idx="33">
                  <c:v>-8929.5</c:v>
                </c:pt>
                <c:pt idx="34">
                  <c:v>-8872.5</c:v>
                </c:pt>
                <c:pt idx="35">
                  <c:v>-8717.5</c:v>
                </c:pt>
                <c:pt idx="36">
                  <c:v>-8708</c:v>
                </c:pt>
                <c:pt idx="37">
                  <c:v>-8617</c:v>
                </c:pt>
                <c:pt idx="38">
                  <c:v>-8395.5</c:v>
                </c:pt>
                <c:pt idx="39">
                  <c:v>-8376.5</c:v>
                </c:pt>
                <c:pt idx="40">
                  <c:v>-8357.5</c:v>
                </c:pt>
                <c:pt idx="41">
                  <c:v>-8170.5</c:v>
                </c:pt>
                <c:pt idx="42">
                  <c:v>-8153.5</c:v>
                </c:pt>
                <c:pt idx="43">
                  <c:v>-8151.5</c:v>
                </c:pt>
                <c:pt idx="44">
                  <c:v>-7985</c:v>
                </c:pt>
                <c:pt idx="45">
                  <c:v>-7979.5</c:v>
                </c:pt>
                <c:pt idx="46">
                  <c:v>-7979.5</c:v>
                </c:pt>
                <c:pt idx="47">
                  <c:v>-7932</c:v>
                </c:pt>
                <c:pt idx="48">
                  <c:v>-7873</c:v>
                </c:pt>
                <c:pt idx="49">
                  <c:v>-7466.5</c:v>
                </c:pt>
                <c:pt idx="50">
                  <c:v>-7411.5</c:v>
                </c:pt>
                <c:pt idx="51">
                  <c:v>-7409.5</c:v>
                </c:pt>
                <c:pt idx="52">
                  <c:v>-7404</c:v>
                </c:pt>
                <c:pt idx="53">
                  <c:v>-6927</c:v>
                </c:pt>
                <c:pt idx="54">
                  <c:v>-6891</c:v>
                </c:pt>
                <c:pt idx="55">
                  <c:v>-6826.5</c:v>
                </c:pt>
                <c:pt idx="56">
                  <c:v>-6826.5</c:v>
                </c:pt>
                <c:pt idx="57">
                  <c:v>-6826.5</c:v>
                </c:pt>
                <c:pt idx="58">
                  <c:v>-6726.5</c:v>
                </c:pt>
                <c:pt idx="59">
                  <c:v>-6711.5</c:v>
                </c:pt>
                <c:pt idx="60">
                  <c:v>-6705</c:v>
                </c:pt>
                <c:pt idx="61">
                  <c:v>-6688.5</c:v>
                </c:pt>
                <c:pt idx="62">
                  <c:v>-6688.5</c:v>
                </c:pt>
                <c:pt idx="63">
                  <c:v>-6650.5</c:v>
                </c:pt>
                <c:pt idx="64">
                  <c:v>-6586.5</c:v>
                </c:pt>
                <c:pt idx="65">
                  <c:v>-6484</c:v>
                </c:pt>
                <c:pt idx="66">
                  <c:v>-6479</c:v>
                </c:pt>
                <c:pt idx="67">
                  <c:v>-6463.5</c:v>
                </c:pt>
                <c:pt idx="68">
                  <c:v>-6450</c:v>
                </c:pt>
                <c:pt idx="69">
                  <c:v>-6444.5</c:v>
                </c:pt>
                <c:pt idx="70">
                  <c:v>-5697</c:v>
                </c:pt>
                <c:pt idx="71">
                  <c:v>-5643.5</c:v>
                </c:pt>
                <c:pt idx="72">
                  <c:v>-5466</c:v>
                </c:pt>
                <c:pt idx="73">
                  <c:v>-5220.5</c:v>
                </c:pt>
                <c:pt idx="74">
                  <c:v>-5220.5</c:v>
                </c:pt>
                <c:pt idx="75">
                  <c:v>-5216.5</c:v>
                </c:pt>
                <c:pt idx="76">
                  <c:v>-5201</c:v>
                </c:pt>
                <c:pt idx="77">
                  <c:v>-5002.5</c:v>
                </c:pt>
                <c:pt idx="78">
                  <c:v>-4742.5</c:v>
                </c:pt>
                <c:pt idx="79">
                  <c:v>-4718.5</c:v>
                </c:pt>
                <c:pt idx="80">
                  <c:v>-4712.5</c:v>
                </c:pt>
                <c:pt idx="81">
                  <c:v>-4710</c:v>
                </c:pt>
                <c:pt idx="82">
                  <c:v>-4698</c:v>
                </c:pt>
                <c:pt idx="83">
                  <c:v>-4640.5</c:v>
                </c:pt>
                <c:pt idx="84">
                  <c:v>-4638.5</c:v>
                </c:pt>
                <c:pt idx="85">
                  <c:v>-4620</c:v>
                </c:pt>
                <c:pt idx="86">
                  <c:v>-4620</c:v>
                </c:pt>
                <c:pt idx="87">
                  <c:v>-4461</c:v>
                </c:pt>
                <c:pt idx="88">
                  <c:v>-4453.5</c:v>
                </c:pt>
                <c:pt idx="89">
                  <c:v>-4415.5</c:v>
                </c:pt>
                <c:pt idx="90">
                  <c:v>-4394.5</c:v>
                </c:pt>
                <c:pt idx="91">
                  <c:v>-4226.5</c:v>
                </c:pt>
                <c:pt idx="92">
                  <c:v>-4220</c:v>
                </c:pt>
                <c:pt idx="93">
                  <c:v>-4220</c:v>
                </c:pt>
                <c:pt idx="94">
                  <c:v>-4217.5</c:v>
                </c:pt>
                <c:pt idx="95">
                  <c:v>-4213</c:v>
                </c:pt>
                <c:pt idx="96">
                  <c:v>-4173.5</c:v>
                </c:pt>
                <c:pt idx="97">
                  <c:v>-4173.5</c:v>
                </c:pt>
                <c:pt idx="98">
                  <c:v>-4163.5</c:v>
                </c:pt>
                <c:pt idx="99">
                  <c:v>-4003.5</c:v>
                </c:pt>
                <c:pt idx="100">
                  <c:v>-3976.5</c:v>
                </c:pt>
                <c:pt idx="101">
                  <c:v>-3976</c:v>
                </c:pt>
                <c:pt idx="102">
                  <c:v>-3938.5</c:v>
                </c:pt>
                <c:pt idx="103">
                  <c:v>-3936.5</c:v>
                </c:pt>
                <c:pt idx="104">
                  <c:v>-3673.5</c:v>
                </c:pt>
                <c:pt idx="105">
                  <c:v>-3643</c:v>
                </c:pt>
                <c:pt idx="106">
                  <c:v>-3490.5</c:v>
                </c:pt>
                <c:pt idx="107">
                  <c:v>-3472.5</c:v>
                </c:pt>
                <c:pt idx="108">
                  <c:v>-3465.5</c:v>
                </c:pt>
                <c:pt idx="109">
                  <c:v>-3458</c:v>
                </c:pt>
                <c:pt idx="110">
                  <c:v>-3456</c:v>
                </c:pt>
                <c:pt idx="111">
                  <c:v>-3456</c:v>
                </c:pt>
                <c:pt idx="112">
                  <c:v>-3456</c:v>
                </c:pt>
                <c:pt idx="113">
                  <c:v>-3455</c:v>
                </c:pt>
                <c:pt idx="114">
                  <c:v>-3444.5</c:v>
                </c:pt>
                <c:pt idx="115">
                  <c:v>-3419.5</c:v>
                </c:pt>
                <c:pt idx="116">
                  <c:v>-3416.5</c:v>
                </c:pt>
                <c:pt idx="117">
                  <c:v>-3373</c:v>
                </c:pt>
                <c:pt idx="118">
                  <c:v>-3229</c:v>
                </c:pt>
                <c:pt idx="119">
                  <c:v>-3223</c:v>
                </c:pt>
                <c:pt idx="120">
                  <c:v>-3215.5</c:v>
                </c:pt>
                <c:pt idx="121">
                  <c:v>-3210</c:v>
                </c:pt>
                <c:pt idx="122">
                  <c:v>-3210</c:v>
                </c:pt>
                <c:pt idx="123">
                  <c:v>-3206</c:v>
                </c:pt>
                <c:pt idx="124">
                  <c:v>-3191</c:v>
                </c:pt>
                <c:pt idx="125">
                  <c:v>-3191</c:v>
                </c:pt>
                <c:pt idx="126">
                  <c:v>-3185.5</c:v>
                </c:pt>
                <c:pt idx="127">
                  <c:v>-3182</c:v>
                </c:pt>
                <c:pt idx="128">
                  <c:v>-3177.5</c:v>
                </c:pt>
                <c:pt idx="129">
                  <c:v>-3166.5</c:v>
                </c:pt>
                <c:pt idx="130">
                  <c:v>-3154.5</c:v>
                </c:pt>
                <c:pt idx="131">
                  <c:v>-3151.5</c:v>
                </c:pt>
                <c:pt idx="132">
                  <c:v>-3128</c:v>
                </c:pt>
                <c:pt idx="133">
                  <c:v>-3122.5</c:v>
                </c:pt>
                <c:pt idx="134">
                  <c:v>-3117</c:v>
                </c:pt>
                <c:pt idx="135">
                  <c:v>-3017</c:v>
                </c:pt>
                <c:pt idx="136">
                  <c:v>-3017</c:v>
                </c:pt>
                <c:pt idx="137">
                  <c:v>-3000</c:v>
                </c:pt>
                <c:pt idx="138">
                  <c:v>-2998</c:v>
                </c:pt>
                <c:pt idx="139">
                  <c:v>-2998</c:v>
                </c:pt>
                <c:pt idx="140">
                  <c:v>-2988.5</c:v>
                </c:pt>
                <c:pt idx="141">
                  <c:v>-2988.5</c:v>
                </c:pt>
                <c:pt idx="142">
                  <c:v>-2918.5</c:v>
                </c:pt>
                <c:pt idx="143">
                  <c:v>-2918.5</c:v>
                </c:pt>
                <c:pt idx="144">
                  <c:v>-2744.5</c:v>
                </c:pt>
                <c:pt idx="145">
                  <c:v>-2744.5</c:v>
                </c:pt>
                <c:pt idx="146">
                  <c:v>-2740.5</c:v>
                </c:pt>
                <c:pt idx="147">
                  <c:v>-2718</c:v>
                </c:pt>
                <c:pt idx="148">
                  <c:v>-2718</c:v>
                </c:pt>
                <c:pt idx="149">
                  <c:v>-2716</c:v>
                </c:pt>
                <c:pt idx="150">
                  <c:v>-2716</c:v>
                </c:pt>
                <c:pt idx="151">
                  <c:v>-2716</c:v>
                </c:pt>
                <c:pt idx="152">
                  <c:v>-2714</c:v>
                </c:pt>
                <c:pt idx="153">
                  <c:v>-2695</c:v>
                </c:pt>
                <c:pt idx="154">
                  <c:v>-2672.5</c:v>
                </c:pt>
                <c:pt idx="155">
                  <c:v>-2672.5</c:v>
                </c:pt>
                <c:pt idx="156">
                  <c:v>-2487</c:v>
                </c:pt>
                <c:pt idx="157">
                  <c:v>-2485</c:v>
                </c:pt>
                <c:pt idx="158">
                  <c:v>-2468</c:v>
                </c:pt>
                <c:pt idx="159">
                  <c:v>-2466</c:v>
                </c:pt>
                <c:pt idx="160">
                  <c:v>-2455</c:v>
                </c:pt>
                <c:pt idx="161">
                  <c:v>-2455</c:v>
                </c:pt>
                <c:pt idx="162">
                  <c:v>-2377</c:v>
                </c:pt>
                <c:pt idx="163">
                  <c:v>-2375</c:v>
                </c:pt>
                <c:pt idx="164">
                  <c:v>-1993</c:v>
                </c:pt>
                <c:pt idx="165">
                  <c:v>-1747</c:v>
                </c:pt>
                <c:pt idx="166">
                  <c:v>-1747</c:v>
                </c:pt>
                <c:pt idx="167">
                  <c:v>-1747</c:v>
                </c:pt>
                <c:pt idx="168">
                  <c:v>-1747</c:v>
                </c:pt>
                <c:pt idx="169">
                  <c:v>-1747</c:v>
                </c:pt>
                <c:pt idx="170">
                  <c:v>-1747</c:v>
                </c:pt>
                <c:pt idx="171">
                  <c:v>-1747</c:v>
                </c:pt>
                <c:pt idx="172">
                  <c:v>-1690</c:v>
                </c:pt>
                <c:pt idx="173">
                  <c:v>-1236</c:v>
                </c:pt>
                <c:pt idx="174">
                  <c:v>-276.5</c:v>
                </c:pt>
                <c:pt idx="175">
                  <c:v>0</c:v>
                </c:pt>
                <c:pt idx="176">
                  <c:v>265</c:v>
                </c:pt>
                <c:pt idx="177">
                  <c:v>265</c:v>
                </c:pt>
                <c:pt idx="178">
                  <c:v>515</c:v>
                </c:pt>
                <c:pt idx="179">
                  <c:v>795</c:v>
                </c:pt>
                <c:pt idx="180">
                  <c:v>1196</c:v>
                </c:pt>
                <c:pt idx="181">
                  <c:v>1268</c:v>
                </c:pt>
                <c:pt idx="182">
                  <c:v>1273.5</c:v>
                </c:pt>
                <c:pt idx="183">
                  <c:v>1733.5</c:v>
                </c:pt>
                <c:pt idx="184">
                  <c:v>1765.5</c:v>
                </c:pt>
                <c:pt idx="185">
                  <c:v>1793.5</c:v>
                </c:pt>
                <c:pt idx="186">
                  <c:v>1817</c:v>
                </c:pt>
                <c:pt idx="187">
                  <c:v>2225.5</c:v>
                </c:pt>
                <c:pt idx="188">
                  <c:v>2287.5</c:v>
                </c:pt>
                <c:pt idx="189">
                  <c:v>2719.5</c:v>
                </c:pt>
                <c:pt idx="190">
                  <c:v>2719.5</c:v>
                </c:pt>
                <c:pt idx="191">
                  <c:v>2729</c:v>
                </c:pt>
                <c:pt idx="192">
                  <c:v>2729</c:v>
                </c:pt>
                <c:pt idx="193">
                  <c:v>2729</c:v>
                </c:pt>
                <c:pt idx="194">
                  <c:v>2731</c:v>
                </c:pt>
                <c:pt idx="195">
                  <c:v>2731</c:v>
                </c:pt>
                <c:pt idx="196">
                  <c:v>2731</c:v>
                </c:pt>
                <c:pt idx="197">
                  <c:v>2731</c:v>
                </c:pt>
                <c:pt idx="198">
                  <c:v>2758.5</c:v>
                </c:pt>
                <c:pt idx="199">
                  <c:v>3013</c:v>
                </c:pt>
                <c:pt idx="200">
                  <c:v>3225</c:v>
                </c:pt>
                <c:pt idx="201">
                  <c:v>3510.5</c:v>
                </c:pt>
                <c:pt idx="202">
                  <c:v>3688.5</c:v>
                </c:pt>
                <c:pt idx="203">
                  <c:v>4522.5</c:v>
                </c:pt>
                <c:pt idx="204">
                  <c:v>4545.5</c:v>
                </c:pt>
                <c:pt idx="205">
                  <c:v>4545.5</c:v>
                </c:pt>
                <c:pt idx="206">
                  <c:v>4545.5</c:v>
                </c:pt>
                <c:pt idx="207">
                  <c:v>4555</c:v>
                </c:pt>
              </c:numCache>
            </c:numRef>
          </c:xVal>
          <c:yVal>
            <c:numRef>
              <c:f>'Active 1'!$O$21:$O$957</c:f>
              <c:numCache>
                <c:formatCode>General</c:formatCode>
                <c:ptCount val="937"/>
                <c:pt idx="0">
                  <c:v>8.4357769851010171E-3</c:v>
                </c:pt>
                <c:pt idx="2">
                  <c:v>8.3706811471973303E-3</c:v>
                </c:pt>
                <c:pt idx="3">
                  <c:v>8.3704844830344797E-3</c:v>
                </c:pt>
                <c:pt idx="4">
                  <c:v>8.3689111697316711E-3</c:v>
                </c:pt>
                <c:pt idx="5">
                  <c:v>8.275692356540288E-3</c:v>
                </c:pt>
                <c:pt idx="6">
                  <c:v>8.2654658200720359E-3</c:v>
                </c:pt>
                <c:pt idx="7">
                  <c:v>8.0792248578521204E-3</c:v>
                </c:pt>
                <c:pt idx="8">
                  <c:v>7.8882639557237826E-3</c:v>
                </c:pt>
                <c:pt idx="9">
                  <c:v>7.7942584858809952E-3</c:v>
                </c:pt>
                <c:pt idx="10">
                  <c:v>7.7924885084153361E-3</c:v>
                </c:pt>
                <c:pt idx="11">
                  <c:v>7.6892398229185515E-3</c:v>
                </c:pt>
                <c:pt idx="12">
                  <c:v>7.585007816607512E-3</c:v>
                </c:pt>
                <c:pt idx="13">
                  <c:v>5.6376392760567294E-3</c:v>
                </c:pt>
                <c:pt idx="14">
                  <c:v>5.6366559552424745E-3</c:v>
                </c:pt>
                <c:pt idx="15">
                  <c:v>5.6293793812169871E-3</c:v>
                </c:pt>
                <c:pt idx="16">
                  <c:v>5.4394017999029026E-3</c:v>
                </c:pt>
                <c:pt idx="17">
                  <c:v>5.4348785241573293E-3</c:v>
                </c:pt>
                <c:pt idx="18">
                  <c:v>5.4321252258774152E-3</c:v>
                </c:pt>
                <c:pt idx="30">
                  <c:v>5.0358469377326139E-3</c:v>
                </c:pt>
                <c:pt idx="45">
                  <c:v>4.5850926764780791E-3</c:v>
                </c:pt>
                <c:pt idx="46">
                  <c:v>4.5850926764780791E-3</c:v>
                </c:pt>
                <c:pt idx="55">
                  <c:v>4.131585116943632E-3</c:v>
                </c:pt>
                <c:pt idx="62">
                  <c:v>4.0773058079967509E-3</c:v>
                </c:pt>
                <c:pt idx="124">
                  <c:v>2.7016399888538777E-3</c:v>
                </c:pt>
                <c:pt idx="137">
                  <c:v>2.6265142786447886E-3</c:v>
                </c:pt>
                <c:pt idx="138">
                  <c:v>2.6257276219933848E-3</c:v>
                </c:pt>
                <c:pt idx="139">
                  <c:v>2.6257276219933848E-3</c:v>
                </c:pt>
                <c:pt idx="140">
                  <c:v>2.6219910028992153E-3</c:v>
                </c:pt>
                <c:pt idx="141">
                  <c:v>2.6219910028992153E-3</c:v>
                </c:pt>
                <c:pt idx="142">
                  <c:v>2.5944580201000727E-3</c:v>
                </c:pt>
                <c:pt idx="143">
                  <c:v>2.5944580201000727E-3</c:v>
                </c:pt>
                <c:pt idx="144">
                  <c:v>2.5260188914279186E-3</c:v>
                </c:pt>
                <c:pt idx="145">
                  <c:v>2.5260188914279186E-3</c:v>
                </c:pt>
                <c:pt idx="146">
                  <c:v>2.5244455781251104E-3</c:v>
                </c:pt>
                <c:pt idx="147">
                  <c:v>2.5155956907968145E-3</c:v>
                </c:pt>
                <c:pt idx="148">
                  <c:v>2.5155956907968145E-3</c:v>
                </c:pt>
                <c:pt idx="149">
                  <c:v>2.5148090341454103E-3</c:v>
                </c:pt>
                <c:pt idx="150">
                  <c:v>2.5148090341454103E-3</c:v>
                </c:pt>
                <c:pt idx="151">
                  <c:v>2.5148090341454103E-3</c:v>
                </c:pt>
                <c:pt idx="152">
                  <c:v>2.5140223774940064E-3</c:v>
                </c:pt>
                <c:pt idx="153">
                  <c:v>2.506549139305668E-3</c:v>
                </c:pt>
                <c:pt idx="154">
                  <c:v>2.4976992519773721E-3</c:v>
                </c:pt>
                <c:pt idx="155">
                  <c:v>2.4976992519773721E-3</c:v>
                </c:pt>
                <c:pt idx="156">
                  <c:v>2.4247368475596442E-3</c:v>
                </c:pt>
                <c:pt idx="157">
                  <c:v>2.42395019090824E-3</c:v>
                </c:pt>
                <c:pt idx="158">
                  <c:v>2.4172636093713054E-3</c:v>
                </c:pt>
                <c:pt idx="159">
                  <c:v>2.4164769527199011E-3</c:v>
                </c:pt>
                <c:pt idx="160">
                  <c:v>2.4121503411371789E-3</c:v>
                </c:pt>
                <c:pt idx="161">
                  <c:v>2.4121503411371789E-3</c:v>
                </c:pt>
                <c:pt idx="162">
                  <c:v>2.38147073173242E-3</c:v>
                </c:pt>
                <c:pt idx="163">
                  <c:v>2.3806840750810162E-3</c:v>
                </c:pt>
                <c:pt idx="164">
                  <c:v>2.2304326546628379E-3</c:v>
                </c:pt>
                <c:pt idx="165">
                  <c:v>2.1336738865401373E-3</c:v>
                </c:pt>
                <c:pt idx="166">
                  <c:v>2.1336738865401373E-3</c:v>
                </c:pt>
                <c:pt idx="167">
                  <c:v>2.1336738865401373E-3</c:v>
                </c:pt>
                <c:pt idx="168">
                  <c:v>2.1336738865401373E-3</c:v>
                </c:pt>
                <c:pt idx="169">
                  <c:v>2.1336738865401373E-3</c:v>
                </c:pt>
                <c:pt idx="170">
                  <c:v>2.1336738865401373E-3</c:v>
                </c:pt>
                <c:pt idx="171">
                  <c:v>2.1336738865401373E-3</c:v>
                </c:pt>
                <c:pt idx="172">
                  <c:v>2.1112541719751207E-3</c:v>
                </c:pt>
                <c:pt idx="173">
                  <c:v>1.9326831121063964E-3</c:v>
                </c:pt>
                <c:pt idx="174">
                  <c:v>1.5552845835952924E-3</c:v>
                </c:pt>
                <c:pt idx="175">
                  <c:v>1.4465293015386792E-3</c:v>
                </c:pt>
                <c:pt idx="176">
                  <c:v>1.3422972952276395E-3</c:v>
                </c:pt>
                <c:pt idx="177">
                  <c:v>1.3422972952276395E-3</c:v>
                </c:pt>
                <c:pt idx="178">
                  <c:v>1.2439652138021304E-3</c:v>
                </c:pt>
                <c:pt idx="179">
                  <c:v>1.1338332826055602E-3</c:v>
                </c:pt>
                <c:pt idx="180">
                  <c:v>9.7610862399904346E-4</c:v>
                </c:pt>
                <c:pt idx="181">
                  <c:v>9.4778898454849696E-4</c:v>
                </c:pt>
                <c:pt idx="182">
                  <c:v>9.4562567875713574E-4</c:v>
                </c:pt>
                <c:pt idx="183">
                  <c:v>7.6469464893419892E-4</c:v>
                </c:pt>
                <c:pt idx="184">
                  <c:v>7.5210814251173378E-4</c:v>
                </c:pt>
                <c:pt idx="185">
                  <c:v>7.4109494939207676E-4</c:v>
                </c:pt>
                <c:pt idx="186">
                  <c:v>7.3185173373807881E-4</c:v>
                </c:pt>
                <c:pt idx="187">
                  <c:v>5.7117711268879696E-4</c:v>
                </c:pt>
                <c:pt idx="188">
                  <c:v>5.4679075649527063E-4</c:v>
                </c:pt>
                <c:pt idx="189">
                  <c:v>3.7687291979199094E-4</c:v>
                </c:pt>
                <c:pt idx="190">
                  <c:v>3.7687291979199094E-4</c:v>
                </c:pt>
                <c:pt idx="191">
                  <c:v>3.731363006978215E-4</c:v>
                </c:pt>
                <c:pt idx="192">
                  <c:v>3.731363006978215E-4</c:v>
                </c:pt>
                <c:pt idx="193">
                  <c:v>3.731363006978215E-4</c:v>
                </c:pt>
                <c:pt idx="194">
                  <c:v>3.7234964404641744E-4</c:v>
                </c:pt>
                <c:pt idx="195">
                  <c:v>3.7234964404641744E-4</c:v>
                </c:pt>
                <c:pt idx="196">
                  <c:v>3.7234964404641744E-4</c:v>
                </c:pt>
                <c:pt idx="197">
                  <c:v>3.7234964404641744E-4</c:v>
                </c:pt>
                <c:pt idx="198">
                  <c:v>3.6153311508961149E-4</c:v>
                </c:pt>
                <c:pt idx="199">
                  <c:v>2.6143105619844315E-4</c:v>
                </c:pt>
                <c:pt idx="200">
                  <c:v>1.7804545114961153E-4</c:v>
                </c:pt>
                <c:pt idx="201">
                  <c:v>6.575021416167998E-5</c:v>
                </c:pt>
                <c:pt idx="202">
                  <c:v>-4.262227813282447E-6</c:v>
                </c:pt>
                <c:pt idx="203">
                  <c:v>-3.3229805144878097E-4</c:v>
                </c:pt>
                <c:pt idx="204">
                  <c:v>-3.4134460293992774E-4</c:v>
                </c:pt>
                <c:pt idx="205">
                  <c:v>-3.4134460293992774E-4</c:v>
                </c:pt>
                <c:pt idx="206">
                  <c:v>-3.4134460293992774E-4</c:v>
                </c:pt>
                <c:pt idx="207">
                  <c:v>-3.4508122203409717E-4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DC-46B0-A4E2-C0B13F973FB6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1'!$F$21:$F$280</c:f>
              <c:numCache>
                <c:formatCode>General</c:formatCode>
                <c:ptCount val="260"/>
                <c:pt idx="0">
                  <c:v>-17769.5</c:v>
                </c:pt>
                <c:pt idx="1">
                  <c:v>-17769.5</c:v>
                </c:pt>
                <c:pt idx="2">
                  <c:v>-17604</c:v>
                </c:pt>
                <c:pt idx="3">
                  <c:v>-17603.5</c:v>
                </c:pt>
                <c:pt idx="4">
                  <c:v>-17599.5</c:v>
                </c:pt>
                <c:pt idx="5">
                  <c:v>-17362.5</c:v>
                </c:pt>
                <c:pt idx="6">
                  <c:v>-17336.5</c:v>
                </c:pt>
                <c:pt idx="7">
                  <c:v>-16863</c:v>
                </c:pt>
                <c:pt idx="8">
                  <c:v>-16377.5</c:v>
                </c:pt>
                <c:pt idx="9">
                  <c:v>-16138.5</c:v>
                </c:pt>
                <c:pt idx="10">
                  <c:v>-16134</c:v>
                </c:pt>
                <c:pt idx="11">
                  <c:v>-15871.5</c:v>
                </c:pt>
                <c:pt idx="12">
                  <c:v>-15606.5</c:v>
                </c:pt>
                <c:pt idx="13">
                  <c:v>-10655.5</c:v>
                </c:pt>
                <c:pt idx="14">
                  <c:v>-10653</c:v>
                </c:pt>
                <c:pt idx="15">
                  <c:v>-10634.5</c:v>
                </c:pt>
                <c:pt idx="16">
                  <c:v>-10151.5</c:v>
                </c:pt>
                <c:pt idx="17">
                  <c:v>-10140</c:v>
                </c:pt>
                <c:pt idx="18">
                  <c:v>-10133</c:v>
                </c:pt>
                <c:pt idx="19">
                  <c:v>-9688.5</c:v>
                </c:pt>
                <c:pt idx="20">
                  <c:v>-9601</c:v>
                </c:pt>
                <c:pt idx="21">
                  <c:v>-9574.5</c:v>
                </c:pt>
                <c:pt idx="22">
                  <c:v>-9474.5</c:v>
                </c:pt>
                <c:pt idx="23">
                  <c:v>-9459.5</c:v>
                </c:pt>
                <c:pt idx="24">
                  <c:v>-9412</c:v>
                </c:pt>
                <c:pt idx="25">
                  <c:v>-9300.5</c:v>
                </c:pt>
                <c:pt idx="26">
                  <c:v>-9156.5</c:v>
                </c:pt>
                <c:pt idx="27">
                  <c:v>-9137.5</c:v>
                </c:pt>
                <c:pt idx="28">
                  <c:v>-9133.5</c:v>
                </c:pt>
                <c:pt idx="29">
                  <c:v>-9130.5</c:v>
                </c:pt>
                <c:pt idx="30">
                  <c:v>-9125.5</c:v>
                </c:pt>
                <c:pt idx="31">
                  <c:v>-9075</c:v>
                </c:pt>
                <c:pt idx="32">
                  <c:v>-8948.5</c:v>
                </c:pt>
                <c:pt idx="33">
                  <c:v>-8929.5</c:v>
                </c:pt>
                <c:pt idx="34">
                  <c:v>-8872.5</c:v>
                </c:pt>
                <c:pt idx="35">
                  <c:v>-8717.5</c:v>
                </c:pt>
                <c:pt idx="36">
                  <c:v>-8708</c:v>
                </c:pt>
                <c:pt idx="37">
                  <c:v>-8617</c:v>
                </c:pt>
                <c:pt idx="38">
                  <c:v>-8395.5</c:v>
                </c:pt>
                <c:pt idx="39">
                  <c:v>-8376.5</c:v>
                </c:pt>
                <c:pt idx="40">
                  <c:v>-8357.5</c:v>
                </c:pt>
                <c:pt idx="41">
                  <c:v>-8170.5</c:v>
                </c:pt>
                <c:pt idx="42">
                  <c:v>-8153.5</c:v>
                </c:pt>
                <c:pt idx="43">
                  <c:v>-8151.5</c:v>
                </c:pt>
                <c:pt idx="44">
                  <c:v>-7985</c:v>
                </c:pt>
                <c:pt idx="45">
                  <c:v>-7979.5</c:v>
                </c:pt>
                <c:pt idx="46">
                  <c:v>-7979.5</c:v>
                </c:pt>
                <c:pt idx="47">
                  <c:v>-7932</c:v>
                </c:pt>
                <c:pt idx="48">
                  <c:v>-7873</c:v>
                </c:pt>
                <c:pt idx="49">
                  <c:v>-7466.5</c:v>
                </c:pt>
                <c:pt idx="50">
                  <c:v>-7411.5</c:v>
                </c:pt>
                <c:pt idx="51">
                  <c:v>-7409.5</c:v>
                </c:pt>
                <c:pt idx="52">
                  <c:v>-7404</c:v>
                </c:pt>
                <c:pt idx="53">
                  <c:v>-6927</c:v>
                </c:pt>
                <c:pt idx="54">
                  <c:v>-6891</c:v>
                </c:pt>
                <c:pt idx="55">
                  <c:v>-6826.5</c:v>
                </c:pt>
                <c:pt idx="56">
                  <c:v>-6826.5</c:v>
                </c:pt>
                <c:pt idx="57">
                  <c:v>-6826.5</c:v>
                </c:pt>
                <c:pt idx="58">
                  <c:v>-6726.5</c:v>
                </c:pt>
                <c:pt idx="59">
                  <c:v>-6711.5</c:v>
                </c:pt>
                <c:pt idx="60">
                  <c:v>-6705</c:v>
                </c:pt>
                <c:pt idx="61">
                  <c:v>-6688.5</c:v>
                </c:pt>
                <c:pt idx="62">
                  <c:v>-6688.5</c:v>
                </c:pt>
                <c:pt idx="63">
                  <c:v>-6650.5</c:v>
                </c:pt>
                <c:pt idx="64">
                  <c:v>-6586.5</c:v>
                </c:pt>
                <c:pt idx="65">
                  <c:v>-6484</c:v>
                </c:pt>
                <c:pt idx="66">
                  <c:v>-6479</c:v>
                </c:pt>
                <c:pt idx="67">
                  <c:v>-6463.5</c:v>
                </c:pt>
                <c:pt idx="68">
                  <c:v>-6450</c:v>
                </c:pt>
                <c:pt idx="69">
                  <c:v>-6444.5</c:v>
                </c:pt>
                <c:pt idx="70">
                  <c:v>-5697</c:v>
                </c:pt>
                <c:pt idx="71">
                  <c:v>-5643.5</c:v>
                </c:pt>
                <c:pt idx="72">
                  <c:v>-5466</c:v>
                </c:pt>
                <c:pt idx="73">
                  <c:v>-5220.5</c:v>
                </c:pt>
                <c:pt idx="74">
                  <c:v>-5220.5</c:v>
                </c:pt>
                <c:pt idx="75">
                  <c:v>-5216.5</c:v>
                </c:pt>
                <c:pt idx="76">
                  <c:v>-5201</c:v>
                </c:pt>
                <c:pt idx="77">
                  <c:v>-5002.5</c:v>
                </c:pt>
                <c:pt idx="78">
                  <c:v>-4742.5</c:v>
                </c:pt>
                <c:pt idx="79">
                  <c:v>-4718.5</c:v>
                </c:pt>
                <c:pt idx="80">
                  <c:v>-4712.5</c:v>
                </c:pt>
                <c:pt idx="81">
                  <c:v>-4710</c:v>
                </c:pt>
                <c:pt idx="82">
                  <c:v>-4698</c:v>
                </c:pt>
                <c:pt idx="83">
                  <c:v>-4640.5</c:v>
                </c:pt>
                <c:pt idx="84">
                  <c:v>-4638.5</c:v>
                </c:pt>
                <c:pt idx="85">
                  <c:v>-4620</c:v>
                </c:pt>
                <c:pt idx="86">
                  <c:v>-4620</c:v>
                </c:pt>
                <c:pt idx="87">
                  <c:v>-4461</c:v>
                </c:pt>
                <c:pt idx="88">
                  <c:v>-4453.5</c:v>
                </c:pt>
                <c:pt idx="89">
                  <c:v>-4415.5</c:v>
                </c:pt>
                <c:pt idx="90">
                  <c:v>-4394.5</c:v>
                </c:pt>
                <c:pt idx="91">
                  <c:v>-4226.5</c:v>
                </c:pt>
                <c:pt idx="92">
                  <c:v>-4220</c:v>
                </c:pt>
                <c:pt idx="93">
                  <c:v>-4220</c:v>
                </c:pt>
                <c:pt idx="94">
                  <c:v>-4217.5</c:v>
                </c:pt>
                <c:pt idx="95">
                  <c:v>-4213</c:v>
                </c:pt>
                <c:pt idx="96">
                  <c:v>-4173.5</c:v>
                </c:pt>
                <c:pt idx="97">
                  <c:v>-4173.5</c:v>
                </c:pt>
                <c:pt idx="98">
                  <c:v>-4163.5</c:v>
                </c:pt>
                <c:pt idx="99">
                  <c:v>-4003.5</c:v>
                </c:pt>
                <c:pt idx="100">
                  <c:v>-3976.5</c:v>
                </c:pt>
                <c:pt idx="101">
                  <c:v>-3976</c:v>
                </c:pt>
                <c:pt idx="102">
                  <c:v>-3938.5</c:v>
                </c:pt>
                <c:pt idx="103">
                  <c:v>-3936.5</c:v>
                </c:pt>
                <c:pt idx="104">
                  <c:v>-3673.5</c:v>
                </c:pt>
                <c:pt idx="105">
                  <c:v>-3643</c:v>
                </c:pt>
                <c:pt idx="106">
                  <c:v>-3490.5</c:v>
                </c:pt>
                <c:pt idx="107">
                  <c:v>-3472.5</c:v>
                </c:pt>
                <c:pt idx="108">
                  <c:v>-3465.5</c:v>
                </c:pt>
                <c:pt idx="109">
                  <c:v>-3458</c:v>
                </c:pt>
                <c:pt idx="110">
                  <c:v>-3456</c:v>
                </c:pt>
                <c:pt idx="111">
                  <c:v>-3456</c:v>
                </c:pt>
                <c:pt idx="112">
                  <c:v>-3456</c:v>
                </c:pt>
                <c:pt idx="113">
                  <c:v>-3455</c:v>
                </c:pt>
                <c:pt idx="114">
                  <c:v>-3444.5</c:v>
                </c:pt>
                <c:pt idx="115">
                  <c:v>-3419.5</c:v>
                </c:pt>
                <c:pt idx="116">
                  <c:v>-3416.5</c:v>
                </c:pt>
                <c:pt idx="117">
                  <c:v>-3373</c:v>
                </c:pt>
                <c:pt idx="118">
                  <c:v>-3229</c:v>
                </c:pt>
                <c:pt idx="119">
                  <c:v>-3223</c:v>
                </c:pt>
                <c:pt idx="120">
                  <c:v>-3215.5</c:v>
                </c:pt>
                <c:pt idx="121">
                  <c:v>-3210</c:v>
                </c:pt>
                <c:pt idx="122">
                  <c:v>-3210</c:v>
                </c:pt>
                <c:pt idx="123">
                  <c:v>-3206</c:v>
                </c:pt>
                <c:pt idx="124">
                  <c:v>-3191</c:v>
                </c:pt>
                <c:pt idx="125">
                  <c:v>-3191</c:v>
                </c:pt>
                <c:pt idx="126">
                  <c:v>-3185.5</c:v>
                </c:pt>
                <c:pt idx="127">
                  <c:v>-3182</c:v>
                </c:pt>
                <c:pt idx="128">
                  <c:v>-3177.5</c:v>
                </c:pt>
                <c:pt idx="129">
                  <c:v>-3166.5</c:v>
                </c:pt>
                <c:pt idx="130">
                  <c:v>-3154.5</c:v>
                </c:pt>
                <c:pt idx="131">
                  <c:v>-3151.5</c:v>
                </c:pt>
                <c:pt idx="132">
                  <c:v>-3128</c:v>
                </c:pt>
                <c:pt idx="133">
                  <c:v>-3122.5</c:v>
                </c:pt>
                <c:pt idx="134">
                  <c:v>-3117</c:v>
                </c:pt>
                <c:pt idx="135">
                  <c:v>-3017</c:v>
                </c:pt>
                <c:pt idx="136">
                  <c:v>-3017</c:v>
                </c:pt>
                <c:pt idx="137">
                  <c:v>-3000</c:v>
                </c:pt>
                <c:pt idx="138">
                  <c:v>-2998</c:v>
                </c:pt>
                <c:pt idx="139">
                  <c:v>-2998</c:v>
                </c:pt>
                <c:pt idx="140">
                  <c:v>-2988.5</c:v>
                </c:pt>
                <c:pt idx="141">
                  <c:v>-2988.5</c:v>
                </c:pt>
                <c:pt idx="142">
                  <c:v>-2918.5</c:v>
                </c:pt>
                <c:pt idx="143">
                  <c:v>-2918.5</c:v>
                </c:pt>
                <c:pt idx="144">
                  <c:v>-2744.5</c:v>
                </c:pt>
                <c:pt idx="145">
                  <c:v>-2744.5</c:v>
                </c:pt>
                <c:pt idx="146">
                  <c:v>-2740.5</c:v>
                </c:pt>
                <c:pt idx="147">
                  <c:v>-2718</c:v>
                </c:pt>
                <c:pt idx="148">
                  <c:v>-2718</c:v>
                </c:pt>
                <c:pt idx="149">
                  <c:v>-2716</c:v>
                </c:pt>
                <c:pt idx="150">
                  <c:v>-2716</c:v>
                </c:pt>
                <c:pt idx="151">
                  <c:v>-2716</c:v>
                </c:pt>
                <c:pt idx="152">
                  <c:v>-2714</c:v>
                </c:pt>
                <c:pt idx="153">
                  <c:v>-2695</c:v>
                </c:pt>
                <c:pt idx="154">
                  <c:v>-2672.5</c:v>
                </c:pt>
                <c:pt idx="155">
                  <c:v>-2672.5</c:v>
                </c:pt>
                <c:pt idx="156">
                  <c:v>-2487</c:v>
                </c:pt>
                <c:pt idx="157">
                  <c:v>-2485</c:v>
                </c:pt>
                <c:pt idx="158">
                  <c:v>-2468</c:v>
                </c:pt>
                <c:pt idx="159">
                  <c:v>-2466</c:v>
                </c:pt>
                <c:pt idx="160">
                  <c:v>-2455</c:v>
                </c:pt>
                <c:pt idx="161">
                  <c:v>-2455</c:v>
                </c:pt>
                <c:pt idx="162">
                  <c:v>-2377</c:v>
                </c:pt>
                <c:pt idx="163">
                  <c:v>-2375</c:v>
                </c:pt>
                <c:pt idx="164">
                  <c:v>-1993</c:v>
                </c:pt>
                <c:pt idx="165">
                  <c:v>-1747</c:v>
                </c:pt>
                <c:pt idx="166">
                  <c:v>-1747</c:v>
                </c:pt>
                <c:pt idx="167">
                  <c:v>-1747</c:v>
                </c:pt>
                <c:pt idx="168">
                  <c:v>-1747</c:v>
                </c:pt>
                <c:pt idx="169">
                  <c:v>-1747</c:v>
                </c:pt>
                <c:pt idx="170">
                  <c:v>-1747</c:v>
                </c:pt>
                <c:pt idx="171">
                  <c:v>-1747</c:v>
                </c:pt>
                <c:pt idx="172">
                  <c:v>-1690</c:v>
                </c:pt>
                <c:pt idx="173">
                  <c:v>-1236</c:v>
                </c:pt>
                <c:pt idx="174">
                  <c:v>-276.5</c:v>
                </c:pt>
                <c:pt idx="175">
                  <c:v>0</c:v>
                </c:pt>
                <c:pt idx="176">
                  <c:v>265</c:v>
                </c:pt>
                <c:pt idx="177">
                  <c:v>265</c:v>
                </c:pt>
                <c:pt idx="178">
                  <c:v>515</c:v>
                </c:pt>
                <c:pt idx="179">
                  <c:v>795</c:v>
                </c:pt>
                <c:pt idx="180">
                  <c:v>1196</c:v>
                </c:pt>
                <c:pt idx="181">
                  <c:v>1268</c:v>
                </c:pt>
                <c:pt idx="182">
                  <c:v>1273.5</c:v>
                </c:pt>
                <c:pt idx="183">
                  <c:v>1733.5</c:v>
                </c:pt>
                <c:pt idx="184">
                  <c:v>1765.5</c:v>
                </c:pt>
                <c:pt idx="185">
                  <c:v>1793.5</c:v>
                </c:pt>
                <c:pt idx="186">
                  <c:v>1817</c:v>
                </c:pt>
                <c:pt idx="187">
                  <c:v>2225.5</c:v>
                </c:pt>
                <c:pt idx="188">
                  <c:v>2287.5</c:v>
                </c:pt>
                <c:pt idx="189">
                  <c:v>2719.5</c:v>
                </c:pt>
                <c:pt idx="190">
                  <c:v>2719.5</c:v>
                </c:pt>
                <c:pt idx="191">
                  <c:v>2729</c:v>
                </c:pt>
                <c:pt idx="192">
                  <c:v>2729</c:v>
                </c:pt>
                <c:pt idx="193">
                  <c:v>2729</c:v>
                </c:pt>
                <c:pt idx="194">
                  <c:v>2731</c:v>
                </c:pt>
                <c:pt idx="195">
                  <c:v>2731</c:v>
                </c:pt>
                <c:pt idx="196">
                  <c:v>2731</c:v>
                </c:pt>
                <c:pt idx="197">
                  <c:v>2731</c:v>
                </c:pt>
                <c:pt idx="198">
                  <c:v>2758.5</c:v>
                </c:pt>
                <c:pt idx="199">
                  <c:v>3013</c:v>
                </c:pt>
                <c:pt idx="200">
                  <c:v>3225</c:v>
                </c:pt>
                <c:pt idx="201">
                  <c:v>3510.5</c:v>
                </c:pt>
                <c:pt idx="202">
                  <c:v>3688.5</c:v>
                </c:pt>
                <c:pt idx="203">
                  <c:v>4522.5</c:v>
                </c:pt>
                <c:pt idx="204">
                  <c:v>4545.5</c:v>
                </c:pt>
                <c:pt idx="205">
                  <c:v>4545.5</c:v>
                </c:pt>
                <c:pt idx="206">
                  <c:v>4545.5</c:v>
                </c:pt>
                <c:pt idx="207">
                  <c:v>4555</c:v>
                </c:pt>
              </c:numCache>
            </c:numRef>
          </c:xVal>
          <c:yVal>
            <c:numRef>
              <c:f>'Active 1'!$U$21:$U$280</c:f>
              <c:numCache>
                <c:formatCode>General</c:formatCode>
                <c:ptCount val="260"/>
                <c:pt idx="180">
                  <c:v>5.5093742870667484E-2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9DC-46B0-A4E2-C0B13F973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7956432"/>
        <c:axId val="1"/>
      </c:scatterChart>
      <c:valAx>
        <c:axId val="64795643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58698108705537"/>
              <c:y val="0.856655290102389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57975986277875E-2"/>
              <c:y val="0.368600682593856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7956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69298541798913"/>
          <c:y val="0.9112627986348123"/>
          <c:w val="0.84391152649658074"/>
          <c:h val="6.82593856655290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 Cep -- O-C Diagr.</a:t>
            </a:r>
          </a:p>
        </c:rich>
      </c:tx>
      <c:layout>
        <c:manualLayout>
          <c:xMode val="edge"/>
          <c:yMode val="edge"/>
          <c:x val="0.38627533323040497"/>
          <c:y val="3.6544850498338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88255568810449"/>
          <c:y val="0.14950190365108437"/>
          <c:w val="0.83529571709504657"/>
          <c:h val="0.67774196321824909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'C1'!$AB$21:$AB$32</c:f>
              <c:numCache>
                <c:formatCode>General</c:formatCode>
                <c:ptCount val="12"/>
                <c:pt idx="0">
                  <c:v>-456</c:v>
                </c:pt>
                <c:pt idx="1">
                  <c:v>-210</c:v>
                </c:pt>
                <c:pt idx="2">
                  <c:v>-17</c:v>
                </c:pt>
                <c:pt idx="3">
                  <c:v>0</c:v>
                </c:pt>
                <c:pt idx="4">
                  <c:v>2</c:v>
                </c:pt>
                <c:pt idx="5">
                  <c:v>11.5</c:v>
                </c:pt>
                <c:pt idx="6">
                  <c:v>81.5</c:v>
                </c:pt>
                <c:pt idx="7">
                  <c:v>255.5</c:v>
                </c:pt>
                <c:pt idx="8">
                  <c:v>282</c:v>
                </c:pt>
                <c:pt idx="9">
                  <c:v>284</c:v>
                </c:pt>
                <c:pt idx="10">
                  <c:v>327.5</c:v>
                </c:pt>
                <c:pt idx="11">
                  <c:v>3265</c:v>
                </c:pt>
              </c:numCache>
            </c:numRef>
          </c:xVal>
          <c:yVal>
            <c:numRef>
              <c:f>'C1'!$AH$21:$AH$32</c:f>
              <c:numCache>
                <c:formatCode>General</c:formatCode>
                <c:ptCount val="12"/>
                <c:pt idx="0">
                  <c:v>-0.15716666672233259</c:v>
                </c:pt>
                <c:pt idx="1">
                  <c:v>-7.1600000032049138E-2</c:v>
                </c:pt>
                <c:pt idx="2">
                  <c:v>2.2250000038184226E-3</c:v>
                </c:pt>
                <c:pt idx="3">
                  <c:v>0</c:v>
                </c:pt>
                <c:pt idx="4">
                  <c:v>0</c:v>
                </c:pt>
                <c:pt idx="5">
                  <c:v>6.8875000069965608E-3</c:v>
                </c:pt>
                <c:pt idx="6">
                  <c:v>2.7137500015669502E-2</c:v>
                </c:pt>
                <c:pt idx="7">
                  <c:v>9.2487500027345959E-2</c:v>
                </c:pt>
                <c:pt idx="8">
                  <c:v>0.10215000002790475</c:v>
                </c:pt>
                <c:pt idx="9">
                  <c:v>0.10385000003589084</c:v>
                </c:pt>
                <c:pt idx="10">
                  <c:v>0.11163750004197937</c:v>
                </c:pt>
                <c:pt idx="11">
                  <c:v>1.1443250003940193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72-4E15-AF8E-3E0184C12A6B}"/>
            </c:ext>
          </c:extLst>
        </c:ser>
        <c:ser>
          <c:idx val="1"/>
          <c:order val="1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'C1'!$AB$21:$AB$32</c:f>
              <c:numCache>
                <c:formatCode>General</c:formatCode>
                <c:ptCount val="12"/>
                <c:pt idx="0">
                  <c:v>-456</c:v>
                </c:pt>
                <c:pt idx="1">
                  <c:v>-210</c:v>
                </c:pt>
                <c:pt idx="2">
                  <c:v>-17</c:v>
                </c:pt>
                <c:pt idx="3">
                  <c:v>0</c:v>
                </c:pt>
                <c:pt idx="4">
                  <c:v>2</c:v>
                </c:pt>
                <c:pt idx="5">
                  <c:v>11.5</c:v>
                </c:pt>
                <c:pt idx="6">
                  <c:v>81.5</c:v>
                </c:pt>
                <c:pt idx="7">
                  <c:v>255.5</c:v>
                </c:pt>
                <c:pt idx="8">
                  <c:v>282</c:v>
                </c:pt>
                <c:pt idx="9">
                  <c:v>284</c:v>
                </c:pt>
                <c:pt idx="10">
                  <c:v>327.5</c:v>
                </c:pt>
                <c:pt idx="11">
                  <c:v>3265</c:v>
                </c:pt>
              </c:numCache>
            </c:numRef>
          </c:xVal>
          <c:yVal>
            <c:numRef>
              <c:f>'C1'!$AK$21:$AK$32</c:f>
              <c:numCache>
                <c:formatCode>General</c:formatCode>
                <c:ptCount val="12"/>
                <c:pt idx="0">
                  <c:v>-0.15755618952350775</c:v>
                </c:pt>
                <c:pt idx="1">
                  <c:v>-7.1500965648695014E-2</c:v>
                </c:pt>
                <c:pt idx="2">
                  <c:v>-3.9860948851224457E-3</c:v>
                </c:pt>
                <c:pt idx="3">
                  <c:v>1.9608108298036359E-3</c:v>
                </c:pt>
                <c:pt idx="4">
                  <c:v>2.6604467962655278E-3</c:v>
                </c:pt>
                <c:pt idx="5">
                  <c:v>5.9837176369595142E-3</c:v>
                </c:pt>
                <c:pt idx="6">
                  <c:v>3.0470976463125733E-2</c:v>
                </c:pt>
                <c:pt idx="7">
                  <c:v>9.1339305545310334E-2</c:v>
                </c:pt>
                <c:pt idx="8">
                  <c:v>0.1006094821009304</c:v>
                </c:pt>
                <c:pt idx="9">
                  <c:v>0.10130911806739229</c:v>
                </c:pt>
                <c:pt idx="10">
                  <c:v>0.11652620033793844</c:v>
                </c:pt>
                <c:pt idx="11">
                  <c:v>1.1441165260788424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72-4E15-AF8E-3E0184C12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696416"/>
        <c:axId val="1"/>
      </c:scatterChart>
      <c:valAx>
        <c:axId val="713696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 number</a:t>
                </a:r>
              </a:p>
            </c:rich>
          </c:tx>
          <c:layout>
            <c:manualLayout>
              <c:xMode val="edge"/>
              <c:yMode val="edge"/>
              <c:x val="0.44509886264216969"/>
              <c:y val="0.916944916769124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9.8039215686274508E-3"/>
              <c:y val="0.388705016524097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69641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 Cep - O-C Diagr.  P = 1.4716248 d</a:t>
            </a:r>
          </a:p>
        </c:rich>
      </c:tx>
      <c:layout>
        <c:manualLayout>
          <c:xMode val="edge"/>
          <c:yMode val="edge"/>
          <c:x val="0.28723420210771528"/>
          <c:y val="3.6303630363036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139911233668"/>
          <c:y val="0.15841635215666305"/>
          <c:w val="0.82826809183553074"/>
          <c:h val="0.633665408626652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'C2'!$F$21:$F$169</c:f>
              <c:numCache>
                <c:formatCode>General</c:formatCode>
                <c:ptCount val="149"/>
                <c:pt idx="0">
                  <c:v>-14769.5</c:v>
                </c:pt>
                <c:pt idx="1">
                  <c:v>-6688.5</c:v>
                </c:pt>
                <c:pt idx="2">
                  <c:v>-6601</c:v>
                </c:pt>
                <c:pt idx="3">
                  <c:v>-6574.5</c:v>
                </c:pt>
                <c:pt idx="4">
                  <c:v>-6474.5</c:v>
                </c:pt>
                <c:pt idx="5">
                  <c:v>-6459.5</c:v>
                </c:pt>
                <c:pt idx="6">
                  <c:v>-6412</c:v>
                </c:pt>
                <c:pt idx="7">
                  <c:v>-6300.5</c:v>
                </c:pt>
                <c:pt idx="8">
                  <c:v>-6156.5</c:v>
                </c:pt>
                <c:pt idx="9">
                  <c:v>-6137.5</c:v>
                </c:pt>
                <c:pt idx="10">
                  <c:v>-6133.5</c:v>
                </c:pt>
                <c:pt idx="11">
                  <c:v>-6130.5</c:v>
                </c:pt>
                <c:pt idx="12">
                  <c:v>-6075</c:v>
                </c:pt>
                <c:pt idx="13">
                  <c:v>-5948.5</c:v>
                </c:pt>
                <c:pt idx="14">
                  <c:v>-5929.5</c:v>
                </c:pt>
                <c:pt idx="15">
                  <c:v>-5872.5</c:v>
                </c:pt>
                <c:pt idx="16">
                  <c:v>-5717.5</c:v>
                </c:pt>
                <c:pt idx="17">
                  <c:v>-5708</c:v>
                </c:pt>
                <c:pt idx="18">
                  <c:v>-5617</c:v>
                </c:pt>
                <c:pt idx="19">
                  <c:v>-5395.5</c:v>
                </c:pt>
                <c:pt idx="20">
                  <c:v>-5376.5</c:v>
                </c:pt>
                <c:pt idx="21">
                  <c:v>-5357.5</c:v>
                </c:pt>
                <c:pt idx="22">
                  <c:v>-5170.5</c:v>
                </c:pt>
                <c:pt idx="23">
                  <c:v>-5153.5</c:v>
                </c:pt>
                <c:pt idx="24">
                  <c:v>-5151.5</c:v>
                </c:pt>
                <c:pt idx="25">
                  <c:v>-4985</c:v>
                </c:pt>
                <c:pt idx="26">
                  <c:v>-4932</c:v>
                </c:pt>
                <c:pt idx="27">
                  <c:v>-4873</c:v>
                </c:pt>
                <c:pt idx="28">
                  <c:v>-4466.5</c:v>
                </c:pt>
                <c:pt idx="29">
                  <c:v>-4411.5</c:v>
                </c:pt>
                <c:pt idx="30">
                  <c:v>-4409.5</c:v>
                </c:pt>
                <c:pt idx="31">
                  <c:v>-4404</c:v>
                </c:pt>
                <c:pt idx="32">
                  <c:v>-3927</c:v>
                </c:pt>
                <c:pt idx="33">
                  <c:v>-3891</c:v>
                </c:pt>
                <c:pt idx="34">
                  <c:v>-3826.5</c:v>
                </c:pt>
                <c:pt idx="35">
                  <c:v>-3826.5</c:v>
                </c:pt>
                <c:pt idx="36">
                  <c:v>-3726.5</c:v>
                </c:pt>
                <c:pt idx="37">
                  <c:v>-3711.5</c:v>
                </c:pt>
                <c:pt idx="38">
                  <c:v>-3705</c:v>
                </c:pt>
                <c:pt idx="39">
                  <c:v>-3688.5</c:v>
                </c:pt>
                <c:pt idx="40">
                  <c:v>-3650.5</c:v>
                </c:pt>
                <c:pt idx="41">
                  <c:v>-3586.5</c:v>
                </c:pt>
                <c:pt idx="42">
                  <c:v>-3484</c:v>
                </c:pt>
                <c:pt idx="43">
                  <c:v>-3479</c:v>
                </c:pt>
                <c:pt idx="44">
                  <c:v>-3463.5</c:v>
                </c:pt>
                <c:pt idx="45">
                  <c:v>-3450</c:v>
                </c:pt>
                <c:pt idx="46">
                  <c:v>-3444.5</c:v>
                </c:pt>
                <c:pt idx="47">
                  <c:v>-2697</c:v>
                </c:pt>
                <c:pt idx="48">
                  <c:v>-2643.5</c:v>
                </c:pt>
                <c:pt idx="49">
                  <c:v>-2466</c:v>
                </c:pt>
                <c:pt idx="50">
                  <c:v>-2220.5</c:v>
                </c:pt>
                <c:pt idx="51">
                  <c:v>-2220.5</c:v>
                </c:pt>
                <c:pt idx="52">
                  <c:v>-2216.5</c:v>
                </c:pt>
                <c:pt idx="53">
                  <c:v>-2201</c:v>
                </c:pt>
                <c:pt idx="54">
                  <c:v>-2002.5</c:v>
                </c:pt>
                <c:pt idx="55">
                  <c:v>-1742.5</c:v>
                </c:pt>
                <c:pt idx="56">
                  <c:v>-1718.5</c:v>
                </c:pt>
                <c:pt idx="57">
                  <c:v>-1712.5</c:v>
                </c:pt>
                <c:pt idx="58">
                  <c:v>-1710</c:v>
                </c:pt>
                <c:pt idx="59">
                  <c:v>-1698</c:v>
                </c:pt>
                <c:pt idx="60">
                  <c:v>-1640.5</c:v>
                </c:pt>
                <c:pt idx="61">
                  <c:v>-1638.5</c:v>
                </c:pt>
                <c:pt idx="62">
                  <c:v>-1620</c:v>
                </c:pt>
                <c:pt idx="63">
                  <c:v>-1620</c:v>
                </c:pt>
                <c:pt idx="64">
                  <c:v>-1461</c:v>
                </c:pt>
                <c:pt idx="65">
                  <c:v>-1453.5</c:v>
                </c:pt>
                <c:pt idx="66">
                  <c:v>-1415.5</c:v>
                </c:pt>
                <c:pt idx="67">
                  <c:v>-1394.5</c:v>
                </c:pt>
                <c:pt idx="68">
                  <c:v>-1226.5</c:v>
                </c:pt>
                <c:pt idx="69">
                  <c:v>-1220</c:v>
                </c:pt>
                <c:pt idx="70">
                  <c:v>-1220</c:v>
                </c:pt>
                <c:pt idx="71">
                  <c:v>-1217.5</c:v>
                </c:pt>
                <c:pt idx="72">
                  <c:v>-1213</c:v>
                </c:pt>
                <c:pt idx="73">
                  <c:v>-1173.5</c:v>
                </c:pt>
                <c:pt idx="74">
                  <c:v>-1173.5</c:v>
                </c:pt>
                <c:pt idx="75">
                  <c:v>-1163.5</c:v>
                </c:pt>
                <c:pt idx="76">
                  <c:v>-1003.5</c:v>
                </c:pt>
                <c:pt idx="77">
                  <c:v>-976.5</c:v>
                </c:pt>
                <c:pt idx="78">
                  <c:v>-976</c:v>
                </c:pt>
                <c:pt idx="79">
                  <c:v>-938.5</c:v>
                </c:pt>
                <c:pt idx="80">
                  <c:v>-936.5</c:v>
                </c:pt>
                <c:pt idx="81">
                  <c:v>-673.5</c:v>
                </c:pt>
                <c:pt idx="82">
                  <c:v>-643</c:v>
                </c:pt>
                <c:pt idx="83">
                  <c:v>-490.5</c:v>
                </c:pt>
                <c:pt idx="84">
                  <c:v>-472.5</c:v>
                </c:pt>
                <c:pt idx="85">
                  <c:v>-465.5</c:v>
                </c:pt>
                <c:pt idx="86">
                  <c:v>-458</c:v>
                </c:pt>
                <c:pt idx="87">
                  <c:v>-456</c:v>
                </c:pt>
                <c:pt idx="88">
                  <c:v>-456</c:v>
                </c:pt>
                <c:pt idx="89">
                  <c:v>-456</c:v>
                </c:pt>
                <c:pt idx="90">
                  <c:v>-456</c:v>
                </c:pt>
                <c:pt idx="91">
                  <c:v>-456</c:v>
                </c:pt>
                <c:pt idx="92">
                  <c:v>-455</c:v>
                </c:pt>
                <c:pt idx="93">
                  <c:v>-444.5</c:v>
                </c:pt>
                <c:pt idx="94">
                  <c:v>-419.5</c:v>
                </c:pt>
                <c:pt idx="95">
                  <c:v>-416.5</c:v>
                </c:pt>
                <c:pt idx="96">
                  <c:v>-373</c:v>
                </c:pt>
                <c:pt idx="97">
                  <c:v>-229</c:v>
                </c:pt>
                <c:pt idx="98">
                  <c:v>-223</c:v>
                </c:pt>
                <c:pt idx="99">
                  <c:v>-215.5</c:v>
                </c:pt>
                <c:pt idx="100">
                  <c:v>-210</c:v>
                </c:pt>
                <c:pt idx="101">
                  <c:v>-210</c:v>
                </c:pt>
                <c:pt idx="102">
                  <c:v>-210</c:v>
                </c:pt>
                <c:pt idx="103">
                  <c:v>-206</c:v>
                </c:pt>
                <c:pt idx="104">
                  <c:v>-191</c:v>
                </c:pt>
                <c:pt idx="105">
                  <c:v>-185.5</c:v>
                </c:pt>
                <c:pt idx="106">
                  <c:v>-182</c:v>
                </c:pt>
                <c:pt idx="107">
                  <c:v>-177.5</c:v>
                </c:pt>
                <c:pt idx="108">
                  <c:v>-166.5</c:v>
                </c:pt>
                <c:pt idx="109">
                  <c:v>-154.5</c:v>
                </c:pt>
                <c:pt idx="110">
                  <c:v>-151.5</c:v>
                </c:pt>
                <c:pt idx="111">
                  <c:v>-128</c:v>
                </c:pt>
                <c:pt idx="112">
                  <c:v>-122.5</c:v>
                </c:pt>
                <c:pt idx="113">
                  <c:v>-117</c:v>
                </c:pt>
                <c:pt idx="114">
                  <c:v>-17</c:v>
                </c:pt>
                <c:pt idx="115">
                  <c:v>-17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2</c:v>
                </c:pt>
                <c:pt idx="120">
                  <c:v>11.5</c:v>
                </c:pt>
                <c:pt idx="121">
                  <c:v>11.5</c:v>
                </c:pt>
                <c:pt idx="122">
                  <c:v>81.5</c:v>
                </c:pt>
                <c:pt idx="123">
                  <c:v>81.5</c:v>
                </c:pt>
                <c:pt idx="124">
                  <c:v>255.5</c:v>
                </c:pt>
                <c:pt idx="125">
                  <c:v>255.5</c:v>
                </c:pt>
                <c:pt idx="126">
                  <c:v>259.5</c:v>
                </c:pt>
                <c:pt idx="127">
                  <c:v>282</c:v>
                </c:pt>
                <c:pt idx="128">
                  <c:v>282</c:v>
                </c:pt>
                <c:pt idx="129">
                  <c:v>284</c:v>
                </c:pt>
                <c:pt idx="130">
                  <c:v>284</c:v>
                </c:pt>
                <c:pt idx="131">
                  <c:v>284</c:v>
                </c:pt>
                <c:pt idx="132">
                  <c:v>286</c:v>
                </c:pt>
                <c:pt idx="133">
                  <c:v>305</c:v>
                </c:pt>
                <c:pt idx="134">
                  <c:v>327.5</c:v>
                </c:pt>
                <c:pt idx="135">
                  <c:v>327.5</c:v>
                </c:pt>
                <c:pt idx="136">
                  <c:v>513</c:v>
                </c:pt>
                <c:pt idx="137">
                  <c:v>515</c:v>
                </c:pt>
                <c:pt idx="138">
                  <c:v>532</c:v>
                </c:pt>
                <c:pt idx="139">
                  <c:v>534</c:v>
                </c:pt>
                <c:pt idx="140">
                  <c:v>545</c:v>
                </c:pt>
                <c:pt idx="141">
                  <c:v>545</c:v>
                </c:pt>
                <c:pt idx="142">
                  <c:v>623</c:v>
                </c:pt>
                <c:pt idx="143">
                  <c:v>625</c:v>
                </c:pt>
                <c:pt idx="144">
                  <c:v>1007</c:v>
                </c:pt>
                <c:pt idx="145">
                  <c:v>1253</c:v>
                </c:pt>
                <c:pt idx="146">
                  <c:v>1310</c:v>
                </c:pt>
                <c:pt idx="147">
                  <c:v>1764</c:v>
                </c:pt>
                <c:pt idx="148">
                  <c:v>3265</c:v>
                </c:pt>
              </c:numCache>
            </c:numRef>
          </c:xVal>
          <c:yVal>
            <c:numRef>
              <c:f>'C2'!$H$21:$H$169</c:f>
              <c:numCache>
                <c:formatCode>General</c:formatCode>
                <c:ptCount val="1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E7-45C6-8DB0-8B93C1C5B40A}"/>
            </c:ext>
          </c:extLst>
        </c:ser>
        <c:ser>
          <c:idx val="1"/>
          <c:order val="1"/>
          <c:tx>
            <c:strRef>
              <c:f>'C2'!$I$20:$I$20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'C2'!$D$21:$D$993</c:f>
                <c:numCache>
                  <c:formatCode>General</c:formatCode>
                  <c:ptCount val="973"/>
                  <c:pt idx="0">
                    <c:v>0</c:v>
                  </c:pt>
                  <c:pt idx="126">
                    <c:v>4.0000000000000001E-3</c:v>
                  </c:pt>
                  <c:pt idx="131">
                    <c:v>7.0000000000000001E-3</c:v>
                  </c:pt>
                  <c:pt idx="132">
                    <c:v>6.0000000000000001E-3</c:v>
                  </c:pt>
                  <c:pt idx="133">
                    <c:v>5.0000000000000001E-3</c:v>
                  </c:pt>
                  <c:pt idx="136">
                    <c:v>7.0000000000000001E-3</c:v>
                  </c:pt>
                  <c:pt idx="137">
                    <c:v>6.0000000000000001E-3</c:v>
                  </c:pt>
                  <c:pt idx="138">
                    <c:v>5.0000000000000001E-3</c:v>
                  </c:pt>
                  <c:pt idx="139">
                    <c:v>4.0000000000000001E-3</c:v>
                  </c:pt>
                  <c:pt idx="142">
                    <c:v>6.0000000000000001E-3</c:v>
                  </c:pt>
                  <c:pt idx="143">
                    <c:v>6.0000000000000001E-3</c:v>
                  </c:pt>
                  <c:pt idx="144">
                    <c:v>6.0000000000000001E-3</c:v>
                  </c:pt>
                  <c:pt idx="145">
                    <c:v>6.0000000000000001E-3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50">
                    <c:v>0</c:v>
                  </c:pt>
                  <c:pt idx="151">
                    <c:v>0.62053081112657082</c:v>
                  </c:pt>
                  <c:pt idx="152">
                    <c:v>0.76458926774466818</c:v>
                  </c:pt>
                  <c:pt idx="153">
                    <c:v>0.28578189145360966</c:v>
                  </c:pt>
                  <c:pt idx="154">
                    <c:v>0.44546933157346302</c:v>
                  </c:pt>
                  <c:pt idx="155">
                    <c:v>0.33385825111048462</c:v>
                  </c:pt>
                  <c:pt idx="156">
                    <c:v>0.48267335488452545</c:v>
                  </c:pt>
                  <c:pt idx="157">
                    <c:v>1.5417835963717152E-2</c:v>
                  </c:pt>
                  <c:pt idx="158">
                    <c:v>0.1635534187133203</c:v>
                  </c:pt>
                  <c:pt idx="159">
                    <c:v>0.69697742081194747</c:v>
                  </c:pt>
                  <c:pt idx="160">
                    <c:v>0.79686701101741164</c:v>
                  </c:pt>
                  <c:pt idx="161">
                    <c:v>0.19922876709324555</c:v>
                  </c:pt>
                  <c:pt idx="162">
                    <c:v>0.23728194431106431</c:v>
                  </c:pt>
                  <c:pt idx="163">
                    <c:v>0.12227325874590633</c:v>
                  </c:pt>
                  <c:pt idx="164">
                    <c:v>0.16032643596372509</c:v>
                  </c:pt>
                  <c:pt idx="165">
                    <c:v>0.94296502017397188</c:v>
                  </c:pt>
                  <c:pt idx="166">
                    <c:v>0.97286394513361074</c:v>
                  </c:pt>
                  <c:pt idx="167">
                    <c:v>0.2941930667305428</c:v>
                  </c:pt>
                  <c:pt idx="168">
                    <c:v>0.30914252920791796</c:v>
                  </c:pt>
                  <c:pt idx="169">
                    <c:v>0.9655598362524529</c:v>
                  </c:pt>
                  <c:pt idx="170">
                    <c:v>6.9526552589422863E-2</c:v>
                  </c:pt>
                  <c:pt idx="171">
                    <c:v>0.4725688191598465</c:v>
                  </c:pt>
                  <c:pt idx="172">
                    <c:v>0.52353289579667717</c:v>
                  </c:pt>
                  <c:pt idx="173">
                    <c:v>0.21188769086421644</c:v>
                  </c:pt>
                  <c:pt idx="174">
                    <c:v>0.23363236356078687</c:v>
                  </c:pt>
                  <c:pt idx="175">
                    <c:v>5.2289785329548977E-3</c:v>
                  </c:pt>
                  <c:pt idx="176">
                    <c:v>3.0371256341652497E-2</c:v>
                  </c:pt>
                  <c:pt idx="177">
                    <c:v>2.6974640704679587E-2</c:v>
                  </c:pt>
                  <c:pt idx="178">
                    <c:v>0.14724986156289788</c:v>
                  </c:pt>
                  <c:pt idx="179">
                    <c:v>0.21291142502906268</c:v>
                  </c:pt>
                  <c:pt idx="180">
                    <c:v>0.25368268633951629</c:v>
                  </c:pt>
                  <c:pt idx="181">
                    <c:v>0.22100015559894359</c:v>
                  </c:pt>
                  <c:pt idx="182">
                    <c:v>0.31001740945362144</c:v>
                  </c:pt>
                  <c:pt idx="183">
                    <c:v>0.99905271501572201</c:v>
                  </c:pt>
                  <c:pt idx="184">
                    <c:v>6.2927691066619218E-2</c:v>
                  </c:pt>
                  <c:pt idx="185">
                    <c:v>0.81116861565521958</c:v>
                  </c:pt>
                  <c:pt idx="186">
                    <c:v>0.83834945652719739</c:v>
                  </c:pt>
                  <c:pt idx="187">
                    <c:v>0.95488780649867522</c:v>
                  </c:pt>
                  <c:pt idx="188">
                    <c:v>5.8175001811264337E-2</c:v>
                  </c:pt>
                </c:numCache>
              </c:numRef>
            </c:plus>
            <c:minus>
              <c:numRef>
                <c:f>'C2'!$D$21:$D$993</c:f>
                <c:numCache>
                  <c:formatCode>General</c:formatCode>
                  <c:ptCount val="973"/>
                  <c:pt idx="0">
                    <c:v>0</c:v>
                  </c:pt>
                  <c:pt idx="126">
                    <c:v>4.0000000000000001E-3</c:v>
                  </c:pt>
                  <c:pt idx="131">
                    <c:v>7.0000000000000001E-3</c:v>
                  </c:pt>
                  <c:pt idx="132">
                    <c:v>6.0000000000000001E-3</c:v>
                  </c:pt>
                  <c:pt idx="133">
                    <c:v>5.0000000000000001E-3</c:v>
                  </c:pt>
                  <c:pt idx="136">
                    <c:v>7.0000000000000001E-3</c:v>
                  </c:pt>
                  <c:pt idx="137">
                    <c:v>6.0000000000000001E-3</c:v>
                  </c:pt>
                  <c:pt idx="138">
                    <c:v>5.0000000000000001E-3</c:v>
                  </c:pt>
                  <c:pt idx="139">
                    <c:v>4.0000000000000001E-3</c:v>
                  </c:pt>
                  <c:pt idx="142">
                    <c:v>6.0000000000000001E-3</c:v>
                  </c:pt>
                  <c:pt idx="143">
                    <c:v>6.0000000000000001E-3</c:v>
                  </c:pt>
                  <c:pt idx="144">
                    <c:v>6.0000000000000001E-3</c:v>
                  </c:pt>
                  <c:pt idx="145">
                    <c:v>6.0000000000000001E-3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50">
                    <c:v>0</c:v>
                  </c:pt>
                  <c:pt idx="151">
                    <c:v>0.62053081112657082</c:v>
                  </c:pt>
                  <c:pt idx="152">
                    <c:v>0.76458926774466818</c:v>
                  </c:pt>
                  <c:pt idx="153">
                    <c:v>0.28578189145360966</c:v>
                  </c:pt>
                  <c:pt idx="154">
                    <c:v>0.44546933157346302</c:v>
                  </c:pt>
                  <c:pt idx="155">
                    <c:v>0.33385825111048462</c:v>
                  </c:pt>
                  <c:pt idx="156">
                    <c:v>0.48267335488452545</c:v>
                  </c:pt>
                  <c:pt idx="157">
                    <c:v>1.5417835963717152E-2</c:v>
                  </c:pt>
                  <c:pt idx="158">
                    <c:v>0.1635534187133203</c:v>
                  </c:pt>
                  <c:pt idx="159">
                    <c:v>0.69697742081194747</c:v>
                  </c:pt>
                  <c:pt idx="160">
                    <c:v>0.79686701101741164</c:v>
                  </c:pt>
                  <c:pt idx="161">
                    <c:v>0.19922876709324555</c:v>
                  </c:pt>
                  <c:pt idx="162">
                    <c:v>0.23728194431106431</c:v>
                  </c:pt>
                  <c:pt idx="163">
                    <c:v>0.12227325874590633</c:v>
                  </c:pt>
                  <c:pt idx="164">
                    <c:v>0.16032643596372509</c:v>
                  </c:pt>
                  <c:pt idx="165">
                    <c:v>0.94296502017397188</c:v>
                  </c:pt>
                  <c:pt idx="166">
                    <c:v>0.97286394513361074</c:v>
                  </c:pt>
                  <c:pt idx="167">
                    <c:v>0.2941930667305428</c:v>
                  </c:pt>
                  <c:pt idx="168">
                    <c:v>0.30914252920791796</c:v>
                  </c:pt>
                  <c:pt idx="169">
                    <c:v>0.9655598362524529</c:v>
                  </c:pt>
                  <c:pt idx="170">
                    <c:v>6.9526552589422863E-2</c:v>
                  </c:pt>
                  <c:pt idx="171">
                    <c:v>0.4725688191598465</c:v>
                  </c:pt>
                  <c:pt idx="172">
                    <c:v>0.52353289579667717</c:v>
                  </c:pt>
                  <c:pt idx="173">
                    <c:v>0.21188769086421644</c:v>
                  </c:pt>
                  <c:pt idx="174">
                    <c:v>0.23363236356078687</c:v>
                  </c:pt>
                  <c:pt idx="175">
                    <c:v>5.2289785329548977E-3</c:v>
                  </c:pt>
                  <c:pt idx="176">
                    <c:v>3.0371256341652497E-2</c:v>
                  </c:pt>
                  <c:pt idx="177">
                    <c:v>2.6974640704679587E-2</c:v>
                  </c:pt>
                  <c:pt idx="178">
                    <c:v>0.14724986156289788</c:v>
                  </c:pt>
                  <c:pt idx="179">
                    <c:v>0.21291142502906268</c:v>
                  </c:pt>
                  <c:pt idx="180">
                    <c:v>0.25368268633951629</c:v>
                  </c:pt>
                  <c:pt idx="181">
                    <c:v>0.22100015559894359</c:v>
                  </c:pt>
                  <c:pt idx="182">
                    <c:v>0.31001740945362144</c:v>
                  </c:pt>
                  <c:pt idx="183">
                    <c:v>0.99905271501572201</c:v>
                  </c:pt>
                  <c:pt idx="184">
                    <c:v>6.2927691066619218E-2</c:v>
                  </c:pt>
                  <c:pt idx="185">
                    <c:v>0.81116861565521958</c:v>
                  </c:pt>
                  <c:pt idx="186">
                    <c:v>0.83834945652719739</c:v>
                  </c:pt>
                  <c:pt idx="187">
                    <c:v>0.95488780649867522</c:v>
                  </c:pt>
                  <c:pt idx="188">
                    <c:v>5.8175001811264337E-2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'C2'!$F$21:$F$169</c:f>
              <c:numCache>
                <c:formatCode>General</c:formatCode>
                <c:ptCount val="149"/>
                <c:pt idx="0">
                  <c:v>-14769.5</c:v>
                </c:pt>
                <c:pt idx="1">
                  <c:v>-6688.5</c:v>
                </c:pt>
                <c:pt idx="2">
                  <c:v>-6601</c:v>
                </c:pt>
                <c:pt idx="3">
                  <c:v>-6574.5</c:v>
                </c:pt>
                <c:pt idx="4">
                  <c:v>-6474.5</c:v>
                </c:pt>
                <c:pt idx="5">
                  <c:v>-6459.5</c:v>
                </c:pt>
                <c:pt idx="6">
                  <c:v>-6412</c:v>
                </c:pt>
                <c:pt idx="7">
                  <c:v>-6300.5</c:v>
                </c:pt>
                <c:pt idx="8">
                  <c:v>-6156.5</c:v>
                </c:pt>
                <c:pt idx="9">
                  <c:v>-6137.5</c:v>
                </c:pt>
                <c:pt idx="10">
                  <c:v>-6133.5</c:v>
                </c:pt>
                <c:pt idx="11">
                  <c:v>-6130.5</c:v>
                </c:pt>
                <c:pt idx="12">
                  <c:v>-6075</c:v>
                </c:pt>
                <c:pt idx="13">
                  <c:v>-5948.5</c:v>
                </c:pt>
                <c:pt idx="14">
                  <c:v>-5929.5</c:v>
                </c:pt>
                <c:pt idx="15">
                  <c:v>-5872.5</c:v>
                </c:pt>
                <c:pt idx="16">
                  <c:v>-5717.5</c:v>
                </c:pt>
                <c:pt idx="17">
                  <c:v>-5708</c:v>
                </c:pt>
                <c:pt idx="18">
                  <c:v>-5617</c:v>
                </c:pt>
                <c:pt idx="19">
                  <c:v>-5395.5</c:v>
                </c:pt>
                <c:pt idx="20">
                  <c:v>-5376.5</c:v>
                </c:pt>
                <c:pt idx="21">
                  <c:v>-5357.5</c:v>
                </c:pt>
                <c:pt idx="22">
                  <c:v>-5170.5</c:v>
                </c:pt>
                <c:pt idx="23">
                  <c:v>-5153.5</c:v>
                </c:pt>
                <c:pt idx="24">
                  <c:v>-5151.5</c:v>
                </c:pt>
                <c:pt idx="25">
                  <c:v>-4985</c:v>
                </c:pt>
                <c:pt idx="26">
                  <c:v>-4932</c:v>
                </c:pt>
                <c:pt idx="27">
                  <c:v>-4873</c:v>
                </c:pt>
                <c:pt idx="28">
                  <c:v>-4466.5</c:v>
                </c:pt>
                <c:pt idx="29">
                  <c:v>-4411.5</c:v>
                </c:pt>
                <c:pt idx="30">
                  <c:v>-4409.5</c:v>
                </c:pt>
                <c:pt idx="31">
                  <c:v>-4404</c:v>
                </c:pt>
                <c:pt idx="32">
                  <c:v>-3927</c:v>
                </c:pt>
                <c:pt idx="33">
                  <c:v>-3891</c:v>
                </c:pt>
                <c:pt idx="34">
                  <c:v>-3826.5</c:v>
                </c:pt>
                <c:pt idx="35">
                  <c:v>-3826.5</c:v>
                </c:pt>
                <c:pt idx="36">
                  <c:v>-3726.5</c:v>
                </c:pt>
                <c:pt idx="37">
                  <c:v>-3711.5</c:v>
                </c:pt>
                <c:pt idx="38">
                  <c:v>-3705</c:v>
                </c:pt>
                <c:pt idx="39">
                  <c:v>-3688.5</c:v>
                </c:pt>
                <c:pt idx="40">
                  <c:v>-3650.5</c:v>
                </c:pt>
                <c:pt idx="41">
                  <c:v>-3586.5</c:v>
                </c:pt>
                <c:pt idx="42">
                  <c:v>-3484</c:v>
                </c:pt>
                <c:pt idx="43">
                  <c:v>-3479</c:v>
                </c:pt>
                <c:pt idx="44">
                  <c:v>-3463.5</c:v>
                </c:pt>
                <c:pt idx="45">
                  <c:v>-3450</c:v>
                </c:pt>
                <c:pt idx="46">
                  <c:v>-3444.5</c:v>
                </c:pt>
                <c:pt idx="47">
                  <c:v>-2697</c:v>
                </c:pt>
                <c:pt idx="48">
                  <c:v>-2643.5</c:v>
                </c:pt>
                <c:pt idx="49">
                  <c:v>-2466</c:v>
                </c:pt>
                <c:pt idx="50">
                  <c:v>-2220.5</c:v>
                </c:pt>
                <c:pt idx="51">
                  <c:v>-2220.5</c:v>
                </c:pt>
                <c:pt idx="52">
                  <c:v>-2216.5</c:v>
                </c:pt>
                <c:pt idx="53">
                  <c:v>-2201</c:v>
                </c:pt>
                <c:pt idx="54">
                  <c:v>-2002.5</c:v>
                </c:pt>
                <c:pt idx="55">
                  <c:v>-1742.5</c:v>
                </c:pt>
                <c:pt idx="56">
                  <c:v>-1718.5</c:v>
                </c:pt>
                <c:pt idx="57">
                  <c:v>-1712.5</c:v>
                </c:pt>
                <c:pt idx="58">
                  <c:v>-1710</c:v>
                </c:pt>
                <c:pt idx="59">
                  <c:v>-1698</c:v>
                </c:pt>
                <c:pt idx="60">
                  <c:v>-1640.5</c:v>
                </c:pt>
                <c:pt idx="61">
                  <c:v>-1638.5</c:v>
                </c:pt>
                <c:pt idx="62">
                  <c:v>-1620</c:v>
                </c:pt>
                <c:pt idx="63">
                  <c:v>-1620</c:v>
                </c:pt>
                <c:pt idx="64">
                  <c:v>-1461</c:v>
                </c:pt>
                <c:pt idx="65">
                  <c:v>-1453.5</c:v>
                </c:pt>
                <c:pt idx="66">
                  <c:v>-1415.5</c:v>
                </c:pt>
                <c:pt idx="67">
                  <c:v>-1394.5</c:v>
                </c:pt>
                <c:pt idx="68">
                  <c:v>-1226.5</c:v>
                </c:pt>
                <c:pt idx="69">
                  <c:v>-1220</c:v>
                </c:pt>
                <c:pt idx="70">
                  <c:v>-1220</c:v>
                </c:pt>
                <c:pt idx="71">
                  <c:v>-1217.5</c:v>
                </c:pt>
                <c:pt idx="72">
                  <c:v>-1213</c:v>
                </c:pt>
                <c:pt idx="73">
                  <c:v>-1173.5</c:v>
                </c:pt>
                <c:pt idx="74">
                  <c:v>-1173.5</c:v>
                </c:pt>
                <c:pt idx="75">
                  <c:v>-1163.5</c:v>
                </c:pt>
                <c:pt idx="76">
                  <c:v>-1003.5</c:v>
                </c:pt>
                <c:pt idx="77">
                  <c:v>-976.5</c:v>
                </c:pt>
                <c:pt idx="78">
                  <c:v>-976</c:v>
                </c:pt>
                <c:pt idx="79">
                  <c:v>-938.5</c:v>
                </c:pt>
                <c:pt idx="80">
                  <c:v>-936.5</c:v>
                </c:pt>
                <c:pt idx="81">
                  <c:v>-673.5</c:v>
                </c:pt>
                <c:pt idx="82">
                  <c:v>-643</c:v>
                </c:pt>
                <c:pt idx="83">
                  <c:v>-490.5</c:v>
                </c:pt>
                <c:pt idx="84">
                  <c:v>-472.5</c:v>
                </c:pt>
                <c:pt idx="85">
                  <c:v>-465.5</c:v>
                </c:pt>
                <c:pt idx="86">
                  <c:v>-458</c:v>
                </c:pt>
                <c:pt idx="87">
                  <c:v>-456</c:v>
                </c:pt>
                <c:pt idx="88">
                  <c:v>-456</c:v>
                </c:pt>
                <c:pt idx="89">
                  <c:v>-456</c:v>
                </c:pt>
                <c:pt idx="90">
                  <c:v>-456</c:v>
                </c:pt>
                <c:pt idx="91">
                  <c:v>-456</c:v>
                </c:pt>
                <c:pt idx="92">
                  <c:v>-455</c:v>
                </c:pt>
                <c:pt idx="93">
                  <c:v>-444.5</c:v>
                </c:pt>
                <c:pt idx="94">
                  <c:v>-419.5</c:v>
                </c:pt>
                <c:pt idx="95">
                  <c:v>-416.5</c:v>
                </c:pt>
                <c:pt idx="96">
                  <c:v>-373</c:v>
                </c:pt>
                <c:pt idx="97">
                  <c:v>-229</c:v>
                </c:pt>
                <c:pt idx="98">
                  <c:v>-223</c:v>
                </c:pt>
                <c:pt idx="99">
                  <c:v>-215.5</c:v>
                </c:pt>
                <c:pt idx="100">
                  <c:v>-210</c:v>
                </c:pt>
                <c:pt idx="101">
                  <c:v>-210</c:v>
                </c:pt>
                <c:pt idx="102">
                  <c:v>-210</c:v>
                </c:pt>
                <c:pt idx="103">
                  <c:v>-206</c:v>
                </c:pt>
                <c:pt idx="104">
                  <c:v>-191</c:v>
                </c:pt>
                <c:pt idx="105">
                  <c:v>-185.5</c:v>
                </c:pt>
                <c:pt idx="106">
                  <c:v>-182</c:v>
                </c:pt>
                <c:pt idx="107">
                  <c:v>-177.5</c:v>
                </c:pt>
                <c:pt idx="108">
                  <c:v>-166.5</c:v>
                </c:pt>
                <c:pt idx="109">
                  <c:v>-154.5</c:v>
                </c:pt>
                <c:pt idx="110">
                  <c:v>-151.5</c:v>
                </c:pt>
                <c:pt idx="111">
                  <c:v>-128</c:v>
                </c:pt>
                <c:pt idx="112">
                  <c:v>-122.5</c:v>
                </c:pt>
                <c:pt idx="113">
                  <c:v>-117</c:v>
                </c:pt>
                <c:pt idx="114">
                  <c:v>-17</c:v>
                </c:pt>
                <c:pt idx="115">
                  <c:v>-17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2</c:v>
                </c:pt>
                <c:pt idx="120">
                  <c:v>11.5</c:v>
                </c:pt>
                <c:pt idx="121">
                  <c:v>11.5</c:v>
                </c:pt>
                <c:pt idx="122">
                  <c:v>81.5</c:v>
                </c:pt>
                <c:pt idx="123">
                  <c:v>81.5</c:v>
                </c:pt>
                <c:pt idx="124">
                  <c:v>255.5</c:v>
                </c:pt>
                <c:pt idx="125">
                  <c:v>255.5</c:v>
                </c:pt>
                <c:pt idx="126">
                  <c:v>259.5</c:v>
                </c:pt>
                <c:pt idx="127">
                  <c:v>282</c:v>
                </c:pt>
                <c:pt idx="128">
                  <c:v>282</c:v>
                </c:pt>
                <c:pt idx="129">
                  <c:v>284</c:v>
                </c:pt>
                <c:pt idx="130">
                  <c:v>284</c:v>
                </c:pt>
                <c:pt idx="131">
                  <c:v>284</c:v>
                </c:pt>
                <c:pt idx="132">
                  <c:v>286</c:v>
                </c:pt>
                <c:pt idx="133">
                  <c:v>305</c:v>
                </c:pt>
                <c:pt idx="134">
                  <c:v>327.5</c:v>
                </c:pt>
                <c:pt idx="135">
                  <c:v>327.5</c:v>
                </c:pt>
                <c:pt idx="136">
                  <c:v>513</c:v>
                </c:pt>
                <c:pt idx="137">
                  <c:v>515</c:v>
                </c:pt>
                <c:pt idx="138">
                  <c:v>532</c:v>
                </c:pt>
                <c:pt idx="139">
                  <c:v>534</c:v>
                </c:pt>
                <c:pt idx="140">
                  <c:v>545</c:v>
                </c:pt>
                <c:pt idx="141">
                  <c:v>545</c:v>
                </c:pt>
                <c:pt idx="142">
                  <c:v>623</c:v>
                </c:pt>
                <c:pt idx="143">
                  <c:v>625</c:v>
                </c:pt>
                <c:pt idx="144">
                  <c:v>1007</c:v>
                </c:pt>
                <c:pt idx="145">
                  <c:v>1253</c:v>
                </c:pt>
                <c:pt idx="146">
                  <c:v>1310</c:v>
                </c:pt>
                <c:pt idx="147">
                  <c:v>1764</c:v>
                </c:pt>
                <c:pt idx="148">
                  <c:v>3265</c:v>
                </c:pt>
              </c:numCache>
            </c:numRef>
          </c:xVal>
          <c:yVal>
            <c:numRef>
              <c:f>'C2'!$I$21:$I$169</c:f>
              <c:numCache>
                <c:formatCode>General</c:formatCode>
                <c:ptCount val="149"/>
                <c:pt idx="37">
                  <c:v>-0.20408805569604738</c:v>
                </c:pt>
                <c:pt idx="38">
                  <c:v>0.24835062742204173</c:v>
                </c:pt>
                <c:pt idx="67">
                  <c:v>6.2086774487397633E-3</c:v>
                </c:pt>
                <c:pt idx="83">
                  <c:v>-0.20862677928380435</c:v>
                </c:pt>
                <c:pt idx="84">
                  <c:v>0.21912649701698683</c:v>
                </c:pt>
                <c:pt idx="85">
                  <c:v>-2.5247228863008786E-2</c:v>
                </c:pt>
                <c:pt idx="93">
                  <c:v>-6.368406509864144E-3</c:v>
                </c:pt>
                <c:pt idx="94">
                  <c:v>0.25601114390883595</c:v>
                </c:pt>
                <c:pt idx="95">
                  <c:v>-0.25186331004078966</c:v>
                </c:pt>
                <c:pt idx="96">
                  <c:v>-0.23554289230378345</c:v>
                </c:pt>
                <c:pt idx="97">
                  <c:v>2.1483318130776752E-2</c:v>
                </c:pt>
                <c:pt idx="98">
                  <c:v>1.2734410236589611E-2</c:v>
                </c:pt>
                <c:pt idx="99">
                  <c:v>1.1548275360837579E-2</c:v>
                </c:pt>
                <c:pt idx="103">
                  <c:v>7.112504514225293E-3</c:v>
                </c:pt>
                <c:pt idx="104">
                  <c:v>1.4740234772034455E-2</c:v>
                </c:pt>
                <c:pt idx="105">
                  <c:v>-0.11019626414054073</c:v>
                </c:pt>
                <c:pt idx="106">
                  <c:v>-0.28688312707527075</c:v>
                </c:pt>
                <c:pt idx="107">
                  <c:v>1.2805191996449139E-2</c:v>
                </c:pt>
                <c:pt idx="108">
                  <c:v>-0.13806780581217026</c:v>
                </c:pt>
                <c:pt idx="109">
                  <c:v>0.18843437838950194</c:v>
                </c:pt>
                <c:pt idx="110">
                  <c:v>-0.24844007555657299</c:v>
                </c:pt>
                <c:pt idx="111">
                  <c:v>0.24137670183699811</c:v>
                </c:pt>
                <c:pt idx="112">
                  <c:v>4.9440202928963117E-2</c:v>
                </c:pt>
                <c:pt idx="113">
                  <c:v>1.9503704017552081E-2</c:v>
                </c:pt>
                <c:pt idx="126">
                  <c:v>3.7597333794110455E-3</c:v>
                </c:pt>
                <c:pt idx="131">
                  <c:v>1.2951692791830283E-2</c:v>
                </c:pt>
                <c:pt idx="132">
                  <c:v>4.702056830865331E-3</c:v>
                </c:pt>
                <c:pt idx="133">
                  <c:v>5.8305151542299427E-3</c:v>
                </c:pt>
                <c:pt idx="136">
                  <c:v>-3.1316253371187486E-3</c:v>
                </c:pt>
                <c:pt idx="137">
                  <c:v>1.4618738692661282E-2</c:v>
                </c:pt>
                <c:pt idx="138">
                  <c:v>5.9968329878756776E-3</c:v>
                </c:pt>
                <c:pt idx="139">
                  <c:v>1.0747197018645238E-2</c:v>
                </c:pt>
                <c:pt idx="142">
                  <c:v>-6.8616034768638201E-3</c:v>
                </c:pt>
                <c:pt idx="143">
                  <c:v>8.8887605525087565E-3</c:v>
                </c:pt>
                <c:pt idx="144">
                  <c:v>7.2082910119206645E-3</c:v>
                </c:pt>
                <c:pt idx="145">
                  <c:v>1.0503067162062507E-2</c:v>
                </c:pt>
                <c:pt idx="146">
                  <c:v>1.8884421297116205E-3</c:v>
                </c:pt>
                <c:pt idx="147">
                  <c:v>1.4221077792171855E-2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E7-45C6-8DB0-8B93C1C5B40A}"/>
            </c:ext>
          </c:extLst>
        </c:ser>
        <c:ser>
          <c:idx val="3"/>
          <c:order val="2"/>
          <c:tx>
            <c:strRef>
              <c:f>'C2'!$J$20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'C2'!$D$21:$D$44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'C2'!$D$21:$D$44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'C2'!$F$21:$F$169</c:f>
              <c:numCache>
                <c:formatCode>General</c:formatCode>
                <c:ptCount val="149"/>
                <c:pt idx="0">
                  <c:v>-14769.5</c:v>
                </c:pt>
                <c:pt idx="1">
                  <c:v>-6688.5</c:v>
                </c:pt>
                <c:pt idx="2">
                  <c:v>-6601</c:v>
                </c:pt>
                <c:pt idx="3">
                  <c:v>-6574.5</c:v>
                </c:pt>
                <c:pt idx="4">
                  <c:v>-6474.5</c:v>
                </c:pt>
                <c:pt idx="5">
                  <c:v>-6459.5</c:v>
                </c:pt>
                <c:pt idx="6">
                  <c:v>-6412</c:v>
                </c:pt>
                <c:pt idx="7">
                  <c:v>-6300.5</c:v>
                </c:pt>
                <c:pt idx="8">
                  <c:v>-6156.5</c:v>
                </c:pt>
                <c:pt idx="9">
                  <c:v>-6137.5</c:v>
                </c:pt>
                <c:pt idx="10">
                  <c:v>-6133.5</c:v>
                </c:pt>
                <c:pt idx="11">
                  <c:v>-6130.5</c:v>
                </c:pt>
                <c:pt idx="12">
                  <c:v>-6075</c:v>
                </c:pt>
                <c:pt idx="13">
                  <c:v>-5948.5</c:v>
                </c:pt>
                <c:pt idx="14">
                  <c:v>-5929.5</c:v>
                </c:pt>
                <c:pt idx="15">
                  <c:v>-5872.5</c:v>
                </c:pt>
                <c:pt idx="16">
                  <c:v>-5717.5</c:v>
                </c:pt>
                <c:pt idx="17">
                  <c:v>-5708</c:v>
                </c:pt>
                <c:pt idx="18">
                  <c:v>-5617</c:v>
                </c:pt>
                <c:pt idx="19">
                  <c:v>-5395.5</c:v>
                </c:pt>
                <c:pt idx="20">
                  <c:v>-5376.5</c:v>
                </c:pt>
                <c:pt idx="21">
                  <c:v>-5357.5</c:v>
                </c:pt>
                <c:pt idx="22">
                  <c:v>-5170.5</c:v>
                </c:pt>
                <c:pt idx="23">
                  <c:v>-5153.5</c:v>
                </c:pt>
                <c:pt idx="24">
                  <c:v>-5151.5</c:v>
                </c:pt>
                <c:pt idx="25">
                  <c:v>-4985</c:v>
                </c:pt>
                <c:pt idx="26">
                  <c:v>-4932</c:v>
                </c:pt>
                <c:pt idx="27">
                  <c:v>-4873</c:v>
                </c:pt>
                <c:pt idx="28">
                  <c:v>-4466.5</c:v>
                </c:pt>
                <c:pt idx="29">
                  <c:v>-4411.5</c:v>
                </c:pt>
                <c:pt idx="30">
                  <c:v>-4409.5</c:v>
                </c:pt>
                <c:pt idx="31">
                  <c:v>-4404</c:v>
                </c:pt>
                <c:pt idx="32">
                  <c:v>-3927</c:v>
                </c:pt>
                <c:pt idx="33">
                  <c:v>-3891</c:v>
                </c:pt>
                <c:pt idx="34">
                  <c:v>-3826.5</c:v>
                </c:pt>
                <c:pt idx="35">
                  <c:v>-3826.5</c:v>
                </c:pt>
                <c:pt idx="36">
                  <c:v>-3726.5</c:v>
                </c:pt>
                <c:pt idx="37">
                  <c:v>-3711.5</c:v>
                </c:pt>
                <c:pt idx="38">
                  <c:v>-3705</c:v>
                </c:pt>
                <c:pt idx="39">
                  <c:v>-3688.5</c:v>
                </c:pt>
                <c:pt idx="40">
                  <c:v>-3650.5</c:v>
                </c:pt>
                <c:pt idx="41">
                  <c:v>-3586.5</c:v>
                </c:pt>
                <c:pt idx="42">
                  <c:v>-3484</c:v>
                </c:pt>
                <c:pt idx="43">
                  <c:v>-3479</c:v>
                </c:pt>
                <c:pt idx="44">
                  <c:v>-3463.5</c:v>
                </c:pt>
                <c:pt idx="45">
                  <c:v>-3450</c:v>
                </c:pt>
                <c:pt idx="46">
                  <c:v>-3444.5</c:v>
                </c:pt>
                <c:pt idx="47">
                  <c:v>-2697</c:v>
                </c:pt>
                <c:pt idx="48">
                  <c:v>-2643.5</c:v>
                </c:pt>
                <c:pt idx="49">
                  <c:v>-2466</c:v>
                </c:pt>
                <c:pt idx="50">
                  <c:v>-2220.5</c:v>
                </c:pt>
                <c:pt idx="51">
                  <c:v>-2220.5</c:v>
                </c:pt>
                <c:pt idx="52">
                  <c:v>-2216.5</c:v>
                </c:pt>
                <c:pt idx="53">
                  <c:v>-2201</c:v>
                </c:pt>
                <c:pt idx="54">
                  <c:v>-2002.5</c:v>
                </c:pt>
                <c:pt idx="55">
                  <c:v>-1742.5</c:v>
                </c:pt>
                <c:pt idx="56">
                  <c:v>-1718.5</c:v>
                </c:pt>
                <c:pt idx="57">
                  <c:v>-1712.5</c:v>
                </c:pt>
                <c:pt idx="58">
                  <c:v>-1710</c:v>
                </c:pt>
                <c:pt idx="59">
                  <c:v>-1698</c:v>
                </c:pt>
                <c:pt idx="60">
                  <c:v>-1640.5</c:v>
                </c:pt>
                <c:pt idx="61">
                  <c:v>-1638.5</c:v>
                </c:pt>
                <c:pt idx="62">
                  <c:v>-1620</c:v>
                </c:pt>
                <c:pt idx="63">
                  <c:v>-1620</c:v>
                </c:pt>
                <c:pt idx="64">
                  <c:v>-1461</c:v>
                </c:pt>
                <c:pt idx="65">
                  <c:v>-1453.5</c:v>
                </c:pt>
                <c:pt idx="66">
                  <c:v>-1415.5</c:v>
                </c:pt>
                <c:pt idx="67">
                  <c:v>-1394.5</c:v>
                </c:pt>
                <c:pt idx="68">
                  <c:v>-1226.5</c:v>
                </c:pt>
                <c:pt idx="69">
                  <c:v>-1220</c:v>
                </c:pt>
                <c:pt idx="70">
                  <c:v>-1220</c:v>
                </c:pt>
                <c:pt idx="71">
                  <c:v>-1217.5</c:v>
                </c:pt>
                <c:pt idx="72">
                  <c:v>-1213</c:v>
                </c:pt>
                <c:pt idx="73">
                  <c:v>-1173.5</c:v>
                </c:pt>
                <c:pt idx="74">
                  <c:v>-1173.5</c:v>
                </c:pt>
                <c:pt idx="75">
                  <c:v>-1163.5</c:v>
                </c:pt>
                <c:pt idx="76">
                  <c:v>-1003.5</c:v>
                </c:pt>
                <c:pt idx="77">
                  <c:v>-976.5</c:v>
                </c:pt>
                <c:pt idx="78">
                  <c:v>-976</c:v>
                </c:pt>
                <c:pt idx="79">
                  <c:v>-938.5</c:v>
                </c:pt>
                <c:pt idx="80">
                  <c:v>-936.5</c:v>
                </c:pt>
                <c:pt idx="81">
                  <c:v>-673.5</c:v>
                </c:pt>
                <c:pt idx="82">
                  <c:v>-643</c:v>
                </c:pt>
                <c:pt idx="83">
                  <c:v>-490.5</c:v>
                </c:pt>
                <c:pt idx="84">
                  <c:v>-472.5</c:v>
                </c:pt>
                <c:pt idx="85">
                  <c:v>-465.5</c:v>
                </c:pt>
                <c:pt idx="86">
                  <c:v>-458</c:v>
                </c:pt>
                <c:pt idx="87">
                  <c:v>-456</c:v>
                </c:pt>
                <c:pt idx="88">
                  <c:v>-456</c:v>
                </c:pt>
                <c:pt idx="89">
                  <c:v>-456</c:v>
                </c:pt>
                <c:pt idx="90">
                  <c:v>-456</c:v>
                </c:pt>
                <c:pt idx="91">
                  <c:v>-456</c:v>
                </c:pt>
                <c:pt idx="92">
                  <c:v>-455</c:v>
                </c:pt>
                <c:pt idx="93">
                  <c:v>-444.5</c:v>
                </c:pt>
                <c:pt idx="94">
                  <c:v>-419.5</c:v>
                </c:pt>
                <c:pt idx="95">
                  <c:v>-416.5</c:v>
                </c:pt>
                <c:pt idx="96">
                  <c:v>-373</c:v>
                </c:pt>
                <c:pt idx="97">
                  <c:v>-229</c:v>
                </c:pt>
                <c:pt idx="98">
                  <c:v>-223</c:v>
                </c:pt>
                <c:pt idx="99">
                  <c:v>-215.5</c:v>
                </c:pt>
                <c:pt idx="100">
                  <c:v>-210</c:v>
                </c:pt>
                <c:pt idx="101">
                  <c:v>-210</c:v>
                </c:pt>
                <c:pt idx="102">
                  <c:v>-210</c:v>
                </c:pt>
                <c:pt idx="103">
                  <c:v>-206</c:v>
                </c:pt>
                <c:pt idx="104">
                  <c:v>-191</c:v>
                </c:pt>
                <c:pt idx="105">
                  <c:v>-185.5</c:v>
                </c:pt>
                <c:pt idx="106">
                  <c:v>-182</c:v>
                </c:pt>
                <c:pt idx="107">
                  <c:v>-177.5</c:v>
                </c:pt>
                <c:pt idx="108">
                  <c:v>-166.5</c:v>
                </c:pt>
                <c:pt idx="109">
                  <c:v>-154.5</c:v>
                </c:pt>
                <c:pt idx="110">
                  <c:v>-151.5</c:v>
                </c:pt>
                <c:pt idx="111">
                  <c:v>-128</c:v>
                </c:pt>
                <c:pt idx="112">
                  <c:v>-122.5</c:v>
                </c:pt>
                <c:pt idx="113">
                  <c:v>-117</c:v>
                </c:pt>
                <c:pt idx="114">
                  <c:v>-17</c:v>
                </c:pt>
                <c:pt idx="115">
                  <c:v>-17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2</c:v>
                </c:pt>
                <c:pt idx="120">
                  <c:v>11.5</c:v>
                </c:pt>
                <c:pt idx="121">
                  <c:v>11.5</c:v>
                </c:pt>
                <c:pt idx="122">
                  <c:v>81.5</c:v>
                </c:pt>
                <c:pt idx="123">
                  <c:v>81.5</c:v>
                </c:pt>
                <c:pt idx="124">
                  <c:v>255.5</c:v>
                </c:pt>
                <c:pt idx="125">
                  <c:v>255.5</c:v>
                </c:pt>
                <c:pt idx="126">
                  <c:v>259.5</c:v>
                </c:pt>
                <c:pt idx="127">
                  <c:v>282</c:v>
                </c:pt>
                <c:pt idx="128">
                  <c:v>282</c:v>
                </c:pt>
                <c:pt idx="129">
                  <c:v>284</c:v>
                </c:pt>
                <c:pt idx="130">
                  <c:v>284</c:v>
                </c:pt>
                <c:pt idx="131">
                  <c:v>284</c:v>
                </c:pt>
                <c:pt idx="132">
                  <c:v>286</c:v>
                </c:pt>
                <c:pt idx="133">
                  <c:v>305</c:v>
                </c:pt>
                <c:pt idx="134">
                  <c:v>327.5</c:v>
                </c:pt>
                <c:pt idx="135">
                  <c:v>327.5</c:v>
                </c:pt>
                <c:pt idx="136">
                  <c:v>513</c:v>
                </c:pt>
                <c:pt idx="137">
                  <c:v>515</c:v>
                </c:pt>
                <c:pt idx="138">
                  <c:v>532</c:v>
                </c:pt>
                <c:pt idx="139">
                  <c:v>534</c:v>
                </c:pt>
                <c:pt idx="140">
                  <c:v>545</c:v>
                </c:pt>
                <c:pt idx="141">
                  <c:v>545</c:v>
                </c:pt>
                <c:pt idx="142">
                  <c:v>623</c:v>
                </c:pt>
                <c:pt idx="143">
                  <c:v>625</c:v>
                </c:pt>
                <c:pt idx="144">
                  <c:v>1007</c:v>
                </c:pt>
                <c:pt idx="145">
                  <c:v>1253</c:v>
                </c:pt>
                <c:pt idx="146">
                  <c:v>1310</c:v>
                </c:pt>
                <c:pt idx="147">
                  <c:v>1764</c:v>
                </c:pt>
                <c:pt idx="148">
                  <c:v>3265</c:v>
                </c:pt>
              </c:numCache>
            </c:numRef>
          </c:xVal>
          <c:yVal>
            <c:numRef>
              <c:f>'C2'!$J$21:$J$169</c:f>
              <c:numCache>
                <c:formatCode>General</c:formatCode>
                <c:ptCount val="149"/>
                <c:pt idx="34">
                  <c:v>7.66012366511859E-4</c:v>
                </c:pt>
                <c:pt idx="35">
                  <c:v>9.7660123647074215E-3</c:v>
                </c:pt>
                <c:pt idx="42">
                  <c:v>9.426585314940894E-2</c:v>
                </c:pt>
                <c:pt idx="43">
                  <c:v>-0.30685823676321888</c:v>
                </c:pt>
                <c:pt idx="50">
                  <c:v>-0.2866916685088654</c:v>
                </c:pt>
                <c:pt idx="51">
                  <c:v>-0.28569166851229966</c:v>
                </c:pt>
                <c:pt idx="55">
                  <c:v>0.30764533556794049</c:v>
                </c:pt>
                <c:pt idx="57">
                  <c:v>0.12890079606586369</c:v>
                </c:pt>
                <c:pt idx="58">
                  <c:v>0.34383875111234374</c:v>
                </c:pt>
                <c:pt idx="59">
                  <c:v>-0.31965906467667082</c:v>
                </c:pt>
                <c:pt idx="60">
                  <c:v>-2.6086098710948136E-2</c:v>
                </c:pt>
                <c:pt idx="62">
                  <c:v>-8.9394867361988872E-2</c:v>
                </c:pt>
                <c:pt idx="63">
                  <c:v>-8.6394867365015671E-2</c:v>
                </c:pt>
                <c:pt idx="66">
                  <c:v>2.1329855087969918E-2</c:v>
                </c:pt>
                <c:pt idx="68">
                  <c:v>-0.17176074371673167</c:v>
                </c:pt>
                <c:pt idx="69">
                  <c:v>0.27667793939326657</c:v>
                </c:pt>
                <c:pt idx="70">
                  <c:v>0.30667793939210242</c:v>
                </c:pt>
                <c:pt idx="71">
                  <c:v>-0.30738410556659801</c:v>
                </c:pt>
                <c:pt idx="72">
                  <c:v>2.7304213508614339E-2</c:v>
                </c:pt>
                <c:pt idx="73">
                  <c:v>-0.17887609682657057</c:v>
                </c:pt>
                <c:pt idx="74">
                  <c:v>-0.17787609682272887</c:v>
                </c:pt>
                <c:pt idx="76">
                  <c:v>-0.2370951539487578</c:v>
                </c:pt>
                <c:pt idx="78">
                  <c:v>0.19922235151170753</c:v>
                </c:pt>
                <c:pt idx="91">
                  <c:v>1.331700030277716E-2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E7-45C6-8DB0-8B93C1C5B40A}"/>
            </c:ext>
          </c:extLst>
        </c:ser>
        <c:ser>
          <c:idx val="4"/>
          <c:order val="3"/>
          <c:tx>
            <c:strRef>
              <c:f>'C2'!$K$20</c:f>
              <c:strCache>
                <c:ptCount val="1"/>
                <c:pt idx="0">
                  <c:v>IBVS pg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'C2'!$D$21:$D$89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plus>
            <c:minus>
              <c:numRef>
                <c:f>'C2'!$D$21:$D$89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'C2'!$F$21:$F$169</c:f>
              <c:numCache>
                <c:formatCode>General</c:formatCode>
                <c:ptCount val="149"/>
                <c:pt idx="0">
                  <c:v>-14769.5</c:v>
                </c:pt>
                <c:pt idx="1">
                  <c:v>-6688.5</c:v>
                </c:pt>
                <c:pt idx="2">
                  <c:v>-6601</c:v>
                </c:pt>
                <c:pt idx="3">
                  <c:v>-6574.5</c:v>
                </c:pt>
                <c:pt idx="4">
                  <c:v>-6474.5</c:v>
                </c:pt>
                <c:pt idx="5">
                  <c:v>-6459.5</c:v>
                </c:pt>
                <c:pt idx="6">
                  <c:v>-6412</c:v>
                </c:pt>
                <c:pt idx="7">
                  <c:v>-6300.5</c:v>
                </c:pt>
                <c:pt idx="8">
                  <c:v>-6156.5</c:v>
                </c:pt>
                <c:pt idx="9">
                  <c:v>-6137.5</c:v>
                </c:pt>
                <c:pt idx="10">
                  <c:v>-6133.5</c:v>
                </c:pt>
                <c:pt idx="11">
                  <c:v>-6130.5</c:v>
                </c:pt>
                <c:pt idx="12">
                  <c:v>-6075</c:v>
                </c:pt>
                <c:pt idx="13">
                  <c:v>-5948.5</c:v>
                </c:pt>
                <c:pt idx="14">
                  <c:v>-5929.5</c:v>
                </c:pt>
                <c:pt idx="15">
                  <c:v>-5872.5</c:v>
                </c:pt>
                <c:pt idx="16">
                  <c:v>-5717.5</c:v>
                </c:pt>
                <c:pt idx="17">
                  <c:v>-5708</c:v>
                </c:pt>
                <c:pt idx="18">
                  <c:v>-5617</c:v>
                </c:pt>
                <c:pt idx="19">
                  <c:v>-5395.5</c:v>
                </c:pt>
                <c:pt idx="20">
                  <c:v>-5376.5</c:v>
                </c:pt>
                <c:pt idx="21">
                  <c:v>-5357.5</c:v>
                </c:pt>
                <c:pt idx="22">
                  <c:v>-5170.5</c:v>
                </c:pt>
                <c:pt idx="23">
                  <c:v>-5153.5</c:v>
                </c:pt>
                <c:pt idx="24">
                  <c:v>-5151.5</c:v>
                </c:pt>
                <c:pt idx="25">
                  <c:v>-4985</c:v>
                </c:pt>
                <c:pt idx="26">
                  <c:v>-4932</c:v>
                </c:pt>
                <c:pt idx="27">
                  <c:v>-4873</c:v>
                </c:pt>
                <c:pt idx="28">
                  <c:v>-4466.5</c:v>
                </c:pt>
                <c:pt idx="29">
                  <c:v>-4411.5</c:v>
                </c:pt>
                <c:pt idx="30">
                  <c:v>-4409.5</c:v>
                </c:pt>
                <c:pt idx="31">
                  <c:v>-4404</c:v>
                </c:pt>
                <c:pt idx="32">
                  <c:v>-3927</c:v>
                </c:pt>
                <c:pt idx="33">
                  <c:v>-3891</c:v>
                </c:pt>
                <c:pt idx="34">
                  <c:v>-3826.5</c:v>
                </c:pt>
                <c:pt idx="35">
                  <c:v>-3826.5</c:v>
                </c:pt>
                <c:pt idx="36">
                  <c:v>-3726.5</c:v>
                </c:pt>
                <c:pt idx="37">
                  <c:v>-3711.5</c:v>
                </c:pt>
                <c:pt idx="38">
                  <c:v>-3705</c:v>
                </c:pt>
                <c:pt idx="39">
                  <c:v>-3688.5</c:v>
                </c:pt>
                <c:pt idx="40">
                  <c:v>-3650.5</c:v>
                </c:pt>
                <c:pt idx="41">
                  <c:v>-3586.5</c:v>
                </c:pt>
                <c:pt idx="42">
                  <c:v>-3484</c:v>
                </c:pt>
                <c:pt idx="43">
                  <c:v>-3479</c:v>
                </c:pt>
                <c:pt idx="44">
                  <c:v>-3463.5</c:v>
                </c:pt>
                <c:pt idx="45">
                  <c:v>-3450</c:v>
                </c:pt>
                <c:pt idx="46">
                  <c:v>-3444.5</c:v>
                </c:pt>
                <c:pt idx="47">
                  <c:v>-2697</c:v>
                </c:pt>
                <c:pt idx="48">
                  <c:v>-2643.5</c:v>
                </c:pt>
                <c:pt idx="49">
                  <c:v>-2466</c:v>
                </c:pt>
                <c:pt idx="50">
                  <c:v>-2220.5</c:v>
                </c:pt>
                <c:pt idx="51">
                  <c:v>-2220.5</c:v>
                </c:pt>
                <c:pt idx="52">
                  <c:v>-2216.5</c:v>
                </c:pt>
                <c:pt idx="53">
                  <c:v>-2201</c:v>
                </c:pt>
                <c:pt idx="54">
                  <c:v>-2002.5</c:v>
                </c:pt>
                <c:pt idx="55">
                  <c:v>-1742.5</c:v>
                </c:pt>
                <c:pt idx="56">
                  <c:v>-1718.5</c:v>
                </c:pt>
                <c:pt idx="57">
                  <c:v>-1712.5</c:v>
                </c:pt>
                <c:pt idx="58">
                  <c:v>-1710</c:v>
                </c:pt>
                <c:pt idx="59">
                  <c:v>-1698</c:v>
                </c:pt>
                <c:pt idx="60">
                  <c:v>-1640.5</c:v>
                </c:pt>
                <c:pt idx="61">
                  <c:v>-1638.5</c:v>
                </c:pt>
                <c:pt idx="62">
                  <c:v>-1620</c:v>
                </c:pt>
                <c:pt idx="63">
                  <c:v>-1620</c:v>
                </c:pt>
                <c:pt idx="64">
                  <c:v>-1461</c:v>
                </c:pt>
                <c:pt idx="65">
                  <c:v>-1453.5</c:v>
                </c:pt>
                <c:pt idx="66">
                  <c:v>-1415.5</c:v>
                </c:pt>
                <c:pt idx="67">
                  <c:v>-1394.5</c:v>
                </c:pt>
                <c:pt idx="68">
                  <c:v>-1226.5</c:v>
                </c:pt>
                <c:pt idx="69">
                  <c:v>-1220</c:v>
                </c:pt>
                <c:pt idx="70">
                  <c:v>-1220</c:v>
                </c:pt>
                <c:pt idx="71">
                  <c:v>-1217.5</c:v>
                </c:pt>
                <c:pt idx="72">
                  <c:v>-1213</c:v>
                </c:pt>
                <c:pt idx="73">
                  <c:v>-1173.5</c:v>
                </c:pt>
                <c:pt idx="74">
                  <c:v>-1173.5</c:v>
                </c:pt>
                <c:pt idx="75">
                  <c:v>-1163.5</c:v>
                </c:pt>
                <c:pt idx="76">
                  <c:v>-1003.5</c:v>
                </c:pt>
                <c:pt idx="77">
                  <c:v>-976.5</c:v>
                </c:pt>
                <c:pt idx="78">
                  <c:v>-976</c:v>
                </c:pt>
                <c:pt idx="79">
                  <c:v>-938.5</c:v>
                </c:pt>
                <c:pt idx="80">
                  <c:v>-936.5</c:v>
                </c:pt>
                <c:pt idx="81">
                  <c:v>-673.5</c:v>
                </c:pt>
                <c:pt idx="82">
                  <c:v>-643</c:v>
                </c:pt>
                <c:pt idx="83">
                  <c:v>-490.5</c:v>
                </c:pt>
                <c:pt idx="84">
                  <c:v>-472.5</c:v>
                </c:pt>
                <c:pt idx="85">
                  <c:v>-465.5</c:v>
                </c:pt>
                <c:pt idx="86">
                  <c:v>-458</c:v>
                </c:pt>
                <c:pt idx="87">
                  <c:v>-456</c:v>
                </c:pt>
                <c:pt idx="88">
                  <c:v>-456</c:v>
                </c:pt>
                <c:pt idx="89">
                  <c:v>-456</c:v>
                </c:pt>
                <c:pt idx="90">
                  <c:v>-456</c:v>
                </c:pt>
                <c:pt idx="91">
                  <c:v>-456</c:v>
                </c:pt>
                <c:pt idx="92">
                  <c:v>-455</c:v>
                </c:pt>
                <c:pt idx="93">
                  <c:v>-444.5</c:v>
                </c:pt>
                <c:pt idx="94">
                  <c:v>-419.5</c:v>
                </c:pt>
                <c:pt idx="95">
                  <c:v>-416.5</c:v>
                </c:pt>
                <c:pt idx="96">
                  <c:v>-373</c:v>
                </c:pt>
                <c:pt idx="97">
                  <c:v>-229</c:v>
                </c:pt>
                <c:pt idx="98">
                  <c:v>-223</c:v>
                </c:pt>
                <c:pt idx="99">
                  <c:v>-215.5</c:v>
                </c:pt>
                <c:pt idx="100">
                  <c:v>-210</c:v>
                </c:pt>
                <c:pt idx="101">
                  <c:v>-210</c:v>
                </c:pt>
                <c:pt idx="102">
                  <c:v>-210</c:v>
                </c:pt>
                <c:pt idx="103">
                  <c:v>-206</c:v>
                </c:pt>
                <c:pt idx="104">
                  <c:v>-191</c:v>
                </c:pt>
                <c:pt idx="105">
                  <c:v>-185.5</c:v>
                </c:pt>
                <c:pt idx="106">
                  <c:v>-182</c:v>
                </c:pt>
                <c:pt idx="107">
                  <c:v>-177.5</c:v>
                </c:pt>
                <c:pt idx="108">
                  <c:v>-166.5</c:v>
                </c:pt>
                <c:pt idx="109">
                  <c:v>-154.5</c:v>
                </c:pt>
                <c:pt idx="110">
                  <c:v>-151.5</c:v>
                </c:pt>
                <c:pt idx="111">
                  <c:v>-128</c:v>
                </c:pt>
                <c:pt idx="112">
                  <c:v>-122.5</c:v>
                </c:pt>
                <c:pt idx="113">
                  <c:v>-117</c:v>
                </c:pt>
                <c:pt idx="114">
                  <c:v>-17</c:v>
                </c:pt>
                <c:pt idx="115">
                  <c:v>-17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2</c:v>
                </c:pt>
                <c:pt idx="120">
                  <c:v>11.5</c:v>
                </c:pt>
                <c:pt idx="121">
                  <c:v>11.5</c:v>
                </c:pt>
                <c:pt idx="122">
                  <c:v>81.5</c:v>
                </c:pt>
                <c:pt idx="123">
                  <c:v>81.5</c:v>
                </c:pt>
                <c:pt idx="124">
                  <c:v>255.5</c:v>
                </c:pt>
                <c:pt idx="125">
                  <c:v>255.5</c:v>
                </c:pt>
                <c:pt idx="126">
                  <c:v>259.5</c:v>
                </c:pt>
                <c:pt idx="127">
                  <c:v>282</c:v>
                </c:pt>
                <c:pt idx="128">
                  <c:v>282</c:v>
                </c:pt>
                <c:pt idx="129">
                  <c:v>284</c:v>
                </c:pt>
                <c:pt idx="130">
                  <c:v>284</c:v>
                </c:pt>
                <c:pt idx="131">
                  <c:v>284</c:v>
                </c:pt>
                <c:pt idx="132">
                  <c:v>286</c:v>
                </c:pt>
                <c:pt idx="133">
                  <c:v>305</c:v>
                </c:pt>
                <c:pt idx="134">
                  <c:v>327.5</c:v>
                </c:pt>
                <c:pt idx="135">
                  <c:v>327.5</c:v>
                </c:pt>
                <c:pt idx="136">
                  <c:v>513</c:v>
                </c:pt>
                <c:pt idx="137">
                  <c:v>515</c:v>
                </c:pt>
                <c:pt idx="138">
                  <c:v>532</c:v>
                </c:pt>
                <c:pt idx="139">
                  <c:v>534</c:v>
                </c:pt>
                <c:pt idx="140">
                  <c:v>545</c:v>
                </c:pt>
                <c:pt idx="141">
                  <c:v>545</c:v>
                </c:pt>
                <c:pt idx="142">
                  <c:v>623</c:v>
                </c:pt>
                <c:pt idx="143">
                  <c:v>625</c:v>
                </c:pt>
                <c:pt idx="144">
                  <c:v>1007</c:v>
                </c:pt>
                <c:pt idx="145">
                  <c:v>1253</c:v>
                </c:pt>
                <c:pt idx="146">
                  <c:v>1310</c:v>
                </c:pt>
                <c:pt idx="147">
                  <c:v>1764</c:v>
                </c:pt>
                <c:pt idx="148">
                  <c:v>3265</c:v>
                </c:pt>
              </c:numCache>
            </c:numRef>
          </c:xVal>
          <c:yVal>
            <c:numRef>
              <c:f>'C2'!$K$21:$K$169</c:f>
              <c:numCache>
                <c:formatCode>General</c:formatCode>
                <c:ptCount val="149"/>
                <c:pt idx="1">
                  <c:v>-7.0049199784989469E-3</c:v>
                </c:pt>
                <c:pt idx="2">
                  <c:v>-2.7176493502338417E-2</c:v>
                </c:pt>
                <c:pt idx="3">
                  <c:v>7.6582994370255619E-4</c:v>
                </c:pt>
                <c:pt idx="4">
                  <c:v>4.8284031632647384E-2</c:v>
                </c:pt>
                <c:pt idx="5">
                  <c:v>-2.0882381068076938E-3</c:v>
                </c:pt>
                <c:pt idx="6">
                  <c:v>-6.02670923108235E-2</c:v>
                </c:pt>
                <c:pt idx="7">
                  <c:v>-0.24655000077473233</c:v>
                </c:pt>
                <c:pt idx="8">
                  <c:v>5.5919130027177744E-3</c:v>
                </c:pt>
                <c:pt idx="9">
                  <c:v>-7.2796286694938317E-3</c:v>
                </c:pt>
                <c:pt idx="10">
                  <c:v>9.5221099392801989E-2</c:v>
                </c:pt>
                <c:pt idx="11">
                  <c:v>-0.24030000075435964</c:v>
                </c:pt>
                <c:pt idx="12">
                  <c:v>-4.8307526158168912E-3</c:v>
                </c:pt>
                <c:pt idx="13">
                  <c:v>6.2977251945994794E-4</c:v>
                </c:pt>
                <c:pt idx="14">
                  <c:v>-2.5241769159038085E-2</c:v>
                </c:pt>
                <c:pt idx="15">
                  <c:v>-1.3856394201866351E-2</c:v>
                </c:pt>
                <c:pt idx="16">
                  <c:v>-1.1703181582561228E-2</c:v>
                </c:pt>
                <c:pt idx="17">
                  <c:v>2.2861047589685768E-2</c:v>
                </c:pt>
                <c:pt idx="18">
                  <c:v>3.002611112606246E-3</c:v>
                </c:pt>
                <c:pt idx="19">
                  <c:v>4.0105427862727083E-2</c:v>
                </c:pt>
                <c:pt idx="20">
                  <c:v>8.233886183006689E-3</c:v>
                </c:pt>
                <c:pt idx="21">
                  <c:v>-3.6376554926391691E-3</c:v>
                </c:pt>
                <c:pt idx="22">
                  <c:v>3.5213816663599573E-3</c:v>
                </c:pt>
                <c:pt idx="23">
                  <c:v>-3.3100524051405955E-2</c:v>
                </c:pt>
                <c:pt idx="24">
                  <c:v>7.649839979421813E-3</c:v>
                </c:pt>
                <c:pt idx="25">
                  <c:v>5.2117645791440737E-2</c:v>
                </c:pt>
                <c:pt idx="26">
                  <c:v>8.0022926849778742E-3</c:v>
                </c:pt>
                <c:pt idx="27">
                  <c:v>3.1138031685259193E-2</c:v>
                </c:pt>
                <c:pt idx="28">
                  <c:v>1.649521553190425E-3</c:v>
                </c:pt>
                <c:pt idx="29">
                  <c:v>3.8284532485704403E-2</c:v>
                </c:pt>
                <c:pt idx="30">
                  <c:v>2.1034896519267932E-2</c:v>
                </c:pt>
                <c:pt idx="31">
                  <c:v>-8.9016023921431042E-3</c:v>
                </c:pt>
                <c:pt idx="32">
                  <c:v>-1.4939780332497321E-2</c:v>
                </c:pt>
                <c:pt idx="33">
                  <c:v>-3.8433227731729858E-2</c:v>
                </c:pt>
                <c:pt idx="36">
                  <c:v>2.2284214057435747E-2</c:v>
                </c:pt>
                <c:pt idx="40">
                  <c:v>3.4798047337972093E-2</c:v>
                </c:pt>
                <c:pt idx="41">
                  <c:v>-0.24319030358310556</c:v>
                </c:pt>
                <c:pt idx="44">
                  <c:v>-1.5042915503727272E-2</c:v>
                </c:pt>
                <c:pt idx="45">
                  <c:v>6.0220417217351496E-3</c:v>
                </c:pt>
                <c:pt idx="46">
                  <c:v>8.0855428168433718E-3</c:v>
                </c:pt>
                <c:pt idx="47">
                  <c:v>-2.9465899562637787E-2</c:v>
                </c:pt>
                <c:pt idx="48">
                  <c:v>2.6606338346027769E-2</c:v>
                </c:pt>
                <c:pt idx="49">
                  <c:v>-2.0798853649466764E-2</c:v>
                </c:pt>
                <c:pt idx="52">
                  <c:v>-0.15519094043702353</c:v>
                </c:pt>
                <c:pt idx="53">
                  <c:v>-1.7375619179802015E-2</c:v>
                </c:pt>
                <c:pt idx="54">
                  <c:v>-6.2901988829253241E-2</c:v>
                </c:pt>
                <c:pt idx="56">
                  <c:v>-1.0350296026444994E-2</c:v>
                </c:pt>
                <c:pt idx="61">
                  <c:v>3.4664265323954169E-2</c:v>
                </c:pt>
                <c:pt idx="64">
                  <c:v>-1.374092667538207E-2</c:v>
                </c:pt>
                <c:pt idx="65">
                  <c:v>-0.11292706154927146</c:v>
                </c:pt>
                <c:pt idx="75">
                  <c:v>3.0875723343342543E-2</c:v>
                </c:pt>
                <c:pt idx="77">
                  <c:v>1.203476050432073E-2</c:v>
                </c:pt>
                <c:pt idx="79">
                  <c:v>-2.3708322856691666E-2</c:v>
                </c:pt>
                <c:pt idx="80">
                  <c:v>2.9042041176580824E-2</c:v>
                </c:pt>
                <c:pt idx="81">
                  <c:v>-1.2285088378121145E-2</c:v>
                </c:pt>
                <c:pt idx="82">
                  <c:v>-1.4842036864138208E-2</c:v>
                </c:pt>
                <c:pt idx="87">
                  <c:v>1.9170002997270785E-3</c:v>
                </c:pt>
                <c:pt idx="101">
                  <c:v>1.9117764459224418E-3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E7-45C6-8DB0-8B93C1C5B40A}"/>
            </c:ext>
          </c:extLst>
        </c:ser>
        <c:ser>
          <c:idx val="2"/>
          <c:order val="4"/>
          <c:tx>
            <c:strRef>
              <c:f>'C2'!$L$20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'C2'!$D$21:$D$89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plus>
            <c:minus>
              <c:numRef>
                <c:f>'C2'!$D$21:$D$89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'C2'!$F$21:$F$169</c:f>
              <c:numCache>
                <c:formatCode>General</c:formatCode>
                <c:ptCount val="149"/>
                <c:pt idx="0">
                  <c:v>-14769.5</c:v>
                </c:pt>
                <c:pt idx="1">
                  <c:v>-6688.5</c:v>
                </c:pt>
                <c:pt idx="2">
                  <c:v>-6601</c:v>
                </c:pt>
                <c:pt idx="3">
                  <c:v>-6574.5</c:v>
                </c:pt>
                <c:pt idx="4">
                  <c:v>-6474.5</c:v>
                </c:pt>
                <c:pt idx="5">
                  <c:v>-6459.5</c:v>
                </c:pt>
                <c:pt idx="6">
                  <c:v>-6412</c:v>
                </c:pt>
                <c:pt idx="7">
                  <c:v>-6300.5</c:v>
                </c:pt>
                <c:pt idx="8">
                  <c:v>-6156.5</c:v>
                </c:pt>
                <c:pt idx="9">
                  <c:v>-6137.5</c:v>
                </c:pt>
                <c:pt idx="10">
                  <c:v>-6133.5</c:v>
                </c:pt>
                <c:pt idx="11">
                  <c:v>-6130.5</c:v>
                </c:pt>
                <c:pt idx="12">
                  <c:v>-6075</c:v>
                </c:pt>
                <c:pt idx="13">
                  <c:v>-5948.5</c:v>
                </c:pt>
                <c:pt idx="14">
                  <c:v>-5929.5</c:v>
                </c:pt>
                <c:pt idx="15">
                  <c:v>-5872.5</c:v>
                </c:pt>
                <c:pt idx="16">
                  <c:v>-5717.5</c:v>
                </c:pt>
                <c:pt idx="17">
                  <c:v>-5708</c:v>
                </c:pt>
                <c:pt idx="18">
                  <c:v>-5617</c:v>
                </c:pt>
                <c:pt idx="19">
                  <c:v>-5395.5</c:v>
                </c:pt>
                <c:pt idx="20">
                  <c:v>-5376.5</c:v>
                </c:pt>
                <c:pt idx="21">
                  <c:v>-5357.5</c:v>
                </c:pt>
                <c:pt idx="22">
                  <c:v>-5170.5</c:v>
                </c:pt>
                <c:pt idx="23">
                  <c:v>-5153.5</c:v>
                </c:pt>
                <c:pt idx="24">
                  <c:v>-5151.5</c:v>
                </c:pt>
                <c:pt idx="25">
                  <c:v>-4985</c:v>
                </c:pt>
                <c:pt idx="26">
                  <c:v>-4932</c:v>
                </c:pt>
                <c:pt idx="27">
                  <c:v>-4873</c:v>
                </c:pt>
                <c:pt idx="28">
                  <c:v>-4466.5</c:v>
                </c:pt>
                <c:pt idx="29">
                  <c:v>-4411.5</c:v>
                </c:pt>
                <c:pt idx="30">
                  <c:v>-4409.5</c:v>
                </c:pt>
                <c:pt idx="31">
                  <c:v>-4404</c:v>
                </c:pt>
                <c:pt idx="32">
                  <c:v>-3927</c:v>
                </c:pt>
                <c:pt idx="33">
                  <c:v>-3891</c:v>
                </c:pt>
                <c:pt idx="34">
                  <c:v>-3826.5</c:v>
                </c:pt>
                <c:pt idx="35">
                  <c:v>-3826.5</c:v>
                </c:pt>
                <c:pt idx="36">
                  <c:v>-3726.5</c:v>
                </c:pt>
                <c:pt idx="37">
                  <c:v>-3711.5</c:v>
                </c:pt>
                <c:pt idx="38">
                  <c:v>-3705</c:v>
                </c:pt>
                <c:pt idx="39">
                  <c:v>-3688.5</c:v>
                </c:pt>
                <c:pt idx="40">
                  <c:v>-3650.5</c:v>
                </c:pt>
                <c:pt idx="41">
                  <c:v>-3586.5</c:v>
                </c:pt>
                <c:pt idx="42">
                  <c:v>-3484</c:v>
                </c:pt>
                <c:pt idx="43">
                  <c:v>-3479</c:v>
                </c:pt>
                <c:pt idx="44">
                  <c:v>-3463.5</c:v>
                </c:pt>
                <c:pt idx="45">
                  <c:v>-3450</c:v>
                </c:pt>
                <c:pt idx="46">
                  <c:v>-3444.5</c:v>
                </c:pt>
                <c:pt idx="47">
                  <c:v>-2697</c:v>
                </c:pt>
                <c:pt idx="48">
                  <c:v>-2643.5</c:v>
                </c:pt>
                <c:pt idx="49">
                  <c:v>-2466</c:v>
                </c:pt>
                <c:pt idx="50">
                  <c:v>-2220.5</c:v>
                </c:pt>
                <c:pt idx="51">
                  <c:v>-2220.5</c:v>
                </c:pt>
                <c:pt idx="52">
                  <c:v>-2216.5</c:v>
                </c:pt>
                <c:pt idx="53">
                  <c:v>-2201</c:v>
                </c:pt>
                <c:pt idx="54">
                  <c:v>-2002.5</c:v>
                </c:pt>
                <c:pt idx="55">
                  <c:v>-1742.5</c:v>
                </c:pt>
                <c:pt idx="56">
                  <c:v>-1718.5</c:v>
                </c:pt>
                <c:pt idx="57">
                  <c:v>-1712.5</c:v>
                </c:pt>
                <c:pt idx="58">
                  <c:v>-1710</c:v>
                </c:pt>
                <c:pt idx="59">
                  <c:v>-1698</c:v>
                </c:pt>
                <c:pt idx="60">
                  <c:v>-1640.5</c:v>
                </c:pt>
                <c:pt idx="61">
                  <c:v>-1638.5</c:v>
                </c:pt>
                <c:pt idx="62">
                  <c:v>-1620</c:v>
                </c:pt>
                <c:pt idx="63">
                  <c:v>-1620</c:v>
                </c:pt>
                <c:pt idx="64">
                  <c:v>-1461</c:v>
                </c:pt>
                <c:pt idx="65">
                  <c:v>-1453.5</c:v>
                </c:pt>
                <c:pt idx="66">
                  <c:v>-1415.5</c:v>
                </c:pt>
                <c:pt idx="67">
                  <c:v>-1394.5</c:v>
                </c:pt>
                <c:pt idx="68">
                  <c:v>-1226.5</c:v>
                </c:pt>
                <c:pt idx="69">
                  <c:v>-1220</c:v>
                </c:pt>
                <c:pt idx="70">
                  <c:v>-1220</c:v>
                </c:pt>
                <c:pt idx="71">
                  <c:v>-1217.5</c:v>
                </c:pt>
                <c:pt idx="72">
                  <c:v>-1213</c:v>
                </c:pt>
                <c:pt idx="73">
                  <c:v>-1173.5</c:v>
                </c:pt>
                <c:pt idx="74">
                  <c:v>-1173.5</c:v>
                </c:pt>
                <c:pt idx="75">
                  <c:v>-1163.5</c:v>
                </c:pt>
                <c:pt idx="76">
                  <c:v>-1003.5</c:v>
                </c:pt>
                <c:pt idx="77">
                  <c:v>-976.5</c:v>
                </c:pt>
                <c:pt idx="78">
                  <c:v>-976</c:v>
                </c:pt>
                <c:pt idx="79">
                  <c:v>-938.5</c:v>
                </c:pt>
                <c:pt idx="80">
                  <c:v>-936.5</c:v>
                </c:pt>
                <c:pt idx="81">
                  <c:v>-673.5</c:v>
                </c:pt>
                <c:pt idx="82">
                  <c:v>-643</c:v>
                </c:pt>
                <c:pt idx="83">
                  <c:v>-490.5</c:v>
                </c:pt>
                <c:pt idx="84">
                  <c:v>-472.5</c:v>
                </c:pt>
                <c:pt idx="85">
                  <c:v>-465.5</c:v>
                </c:pt>
                <c:pt idx="86">
                  <c:v>-458</c:v>
                </c:pt>
                <c:pt idx="87">
                  <c:v>-456</c:v>
                </c:pt>
                <c:pt idx="88">
                  <c:v>-456</c:v>
                </c:pt>
                <c:pt idx="89">
                  <c:v>-456</c:v>
                </c:pt>
                <c:pt idx="90">
                  <c:v>-456</c:v>
                </c:pt>
                <c:pt idx="91">
                  <c:v>-456</c:v>
                </c:pt>
                <c:pt idx="92">
                  <c:v>-455</c:v>
                </c:pt>
                <c:pt idx="93">
                  <c:v>-444.5</c:v>
                </c:pt>
                <c:pt idx="94">
                  <c:v>-419.5</c:v>
                </c:pt>
                <c:pt idx="95">
                  <c:v>-416.5</c:v>
                </c:pt>
                <c:pt idx="96">
                  <c:v>-373</c:v>
                </c:pt>
                <c:pt idx="97">
                  <c:v>-229</c:v>
                </c:pt>
                <c:pt idx="98">
                  <c:v>-223</c:v>
                </c:pt>
                <c:pt idx="99">
                  <c:v>-215.5</c:v>
                </c:pt>
                <c:pt idx="100">
                  <c:v>-210</c:v>
                </c:pt>
                <c:pt idx="101">
                  <c:v>-210</c:v>
                </c:pt>
                <c:pt idx="102">
                  <c:v>-210</c:v>
                </c:pt>
                <c:pt idx="103">
                  <c:v>-206</c:v>
                </c:pt>
                <c:pt idx="104">
                  <c:v>-191</c:v>
                </c:pt>
                <c:pt idx="105">
                  <c:v>-185.5</c:v>
                </c:pt>
                <c:pt idx="106">
                  <c:v>-182</c:v>
                </c:pt>
                <c:pt idx="107">
                  <c:v>-177.5</c:v>
                </c:pt>
                <c:pt idx="108">
                  <c:v>-166.5</c:v>
                </c:pt>
                <c:pt idx="109">
                  <c:v>-154.5</c:v>
                </c:pt>
                <c:pt idx="110">
                  <c:v>-151.5</c:v>
                </c:pt>
                <c:pt idx="111">
                  <c:v>-128</c:v>
                </c:pt>
                <c:pt idx="112">
                  <c:v>-122.5</c:v>
                </c:pt>
                <c:pt idx="113">
                  <c:v>-117</c:v>
                </c:pt>
                <c:pt idx="114">
                  <c:v>-17</c:v>
                </c:pt>
                <c:pt idx="115">
                  <c:v>-17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2</c:v>
                </c:pt>
                <c:pt idx="120">
                  <c:v>11.5</c:v>
                </c:pt>
                <c:pt idx="121">
                  <c:v>11.5</c:v>
                </c:pt>
                <c:pt idx="122">
                  <c:v>81.5</c:v>
                </c:pt>
                <c:pt idx="123">
                  <c:v>81.5</c:v>
                </c:pt>
                <c:pt idx="124">
                  <c:v>255.5</c:v>
                </c:pt>
                <c:pt idx="125">
                  <c:v>255.5</c:v>
                </c:pt>
                <c:pt idx="126">
                  <c:v>259.5</c:v>
                </c:pt>
                <c:pt idx="127">
                  <c:v>282</c:v>
                </c:pt>
                <c:pt idx="128">
                  <c:v>282</c:v>
                </c:pt>
                <c:pt idx="129">
                  <c:v>284</c:v>
                </c:pt>
                <c:pt idx="130">
                  <c:v>284</c:v>
                </c:pt>
                <c:pt idx="131">
                  <c:v>284</c:v>
                </c:pt>
                <c:pt idx="132">
                  <c:v>286</c:v>
                </c:pt>
                <c:pt idx="133">
                  <c:v>305</c:v>
                </c:pt>
                <c:pt idx="134">
                  <c:v>327.5</c:v>
                </c:pt>
                <c:pt idx="135">
                  <c:v>327.5</c:v>
                </c:pt>
                <c:pt idx="136">
                  <c:v>513</c:v>
                </c:pt>
                <c:pt idx="137">
                  <c:v>515</c:v>
                </c:pt>
                <c:pt idx="138">
                  <c:v>532</c:v>
                </c:pt>
                <c:pt idx="139">
                  <c:v>534</c:v>
                </c:pt>
                <c:pt idx="140">
                  <c:v>545</c:v>
                </c:pt>
                <c:pt idx="141">
                  <c:v>545</c:v>
                </c:pt>
                <c:pt idx="142">
                  <c:v>623</c:v>
                </c:pt>
                <c:pt idx="143">
                  <c:v>625</c:v>
                </c:pt>
                <c:pt idx="144">
                  <c:v>1007</c:v>
                </c:pt>
                <c:pt idx="145">
                  <c:v>1253</c:v>
                </c:pt>
                <c:pt idx="146">
                  <c:v>1310</c:v>
                </c:pt>
                <c:pt idx="147">
                  <c:v>1764</c:v>
                </c:pt>
                <c:pt idx="148">
                  <c:v>3265</c:v>
                </c:pt>
              </c:numCache>
            </c:numRef>
          </c:xVal>
          <c:yVal>
            <c:numRef>
              <c:f>'C2'!$L$21:$L$169</c:f>
              <c:numCache>
                <c:formatCode>General</c:formatCode>
                <c:ptCount val="149"/>
                <c:pt idx="88">
                  <c:v>1.9170002997270785E-3</c:v>
                </c:pt>
                <c:pt idx="89">
                  <c:v>1.9170002997270785E-3</c:v>
                </c:pt>
                <c:pt idx="90">
                  <c:v>3.2170002959901467E-3</c:v>
                </c:pt>
                <c:pt idx="100">
                  <c:v>1.5117764487513341E-3</c:v>
                </c:pt>
                <c:pt idx="102">
                  <c:v>2.2117764456197619E-3</c:v>
                </c:pt>
                <c:pt idx="114">
                  <c:v>7.8219057104433887E-3</c:v>
                </c:pt>
                <c:pt idx="115">
                  <c:v>8.5219057073118165E-3</c:v>
                </c:pt>
                <c:pt idx="116">
                  <c:v>0</c:v>
                </c:pt>
                <c:pt idx="117">
                  <c:v>0</c:v>
                </c:pt>
                <c:pt idx="118">
                  <c:v>-1.0496359682292677E-3</c:v>
                </c:pt>
                <c:pt idx="119">
                  <c:v>-3.4963596408488229E-4</c:v>
                </c:pt>
                <c:pt idx="120">
                  <c:v>2.5145931940642186E-3</c:v>
                </c:pt>
                <c:pt idx="121">
                  <c:v>3.2145931909326464E-3</c:v>
                </c:pt>
                <c:pt idx="122">
                  <c:v>-1.7226656200364232E-3</c:v>
                </c:pt>
                <c:pt idx="123">
                  <c:v>-1.0226656231679954E-3</c:v>
                </c:pt>
                <c:pt idx="124">
                  <c:v>3.0590053138439544E-3</c:v>
                </c:pt>
                <c:pt idx="125">
                  <c:v>3.1590053113177419E-3</c:v>
                </c:pt>
                <c:pt idx="127">
                  <c:v>3.1013287589303218E-3</c:v>
                </c:pt>
                <c:pt idx="128">
                  <c:v>3.9013287605484948E-3</c:v>
                </c:pt>
                <c:pt idx="129">
                  <c:v>4.3516927980817854E-3</c:v>
                </c:pt>
                <c:pt idx="130">
                  <c:v>4.6516927977791056E-3</c:v>
                </c:pt>
                <c:pt idx="134">
                  <c:v>-3.5278894647490233E-3</c:v>
                </c:pt>
                <c:pt idx="135">
                  <c:v>-2.3278894659597427E-3</c:v>
                </c:pt>
                <c:pt idx="148">
                  <c:v>2.1692851514671929E-3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E7-45C6-8DB0-8B93C1C5B40A}"/>
            </c:ext>
          </c:extLst>
        </c:ser>
        <c:ser>
          <c:idx val="5"/>
          <c:order val="5"/>
          <c:tx>
            <c:strRef>
              <c:f>'C2'!$M$20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'C2'!$D$21:$D$89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plus>
            <c:minus>
              <c:numRef>
                <c:f>'C2'!$D$21:$D$89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'C2'!$F$21:$F$169</c:f>
              <c:numCache>
                <c:formatCode>General</c:formatCode>
                <c:ptCount val="149"/>
                <c:pt idx="0">
                  <c:v>-14769.5</c:v>
                </c:pt>
                <c:pt idx="1">
                  <c:v>-6688.5</c:v>
                </c:pt>
                <c:pt idx="2">
                  <c:v>-6601</c:v>
                </c:pt>
                <c:pt idx="3">
                  <c:v>-6574.5</c:v>
                </c:pt>
                <c:pt idx="4">
                  <c:v>-6474.5</c:v>
                </c:pt>
                <c:pt idx="5">
                  <c:v>-6459.5</c:v>
                </c:pt>
                <c:pt idx="6">
                  <c:v>-6412</c:v>
                </c:pt>
                <c:pt idx="7">
                  <c:v>-6300.5</c:v>
                </c:pt>
                <c:pt idx="8">
                  <c:v>-6156.5</c:v>
                </c:pt>
                <c:pt idx="9">
                  <c:v>-6137.5</c:v>
                </c:pt>
                <c:pt idx="10">
                  <c:v>-6133.5</c:v>
                </c:pt>
                <c:pt idx="11">
                  <c:v>-6130.5</c:v>
                </c:pt>
                <c:pt idx="12">
                  <c:v>-6075</c:v>
                </c:pt>
                <c:pt idx="13">
                  <c:v>-5948.5</c:v>
                </c:pt>
                <c:pt idx="14">
                  <c:v>-5929.5</c:v>
                </c:pt>
                <c:pt idx="15">
                  <c:v>-5872.5</c:v>
                </c:pt>
                <c:pt idx="16">
                  <c:v>-5717.5</c:v>
                </c:pt>
                <c:pt idx="17">
                  <c:v>-5708</c:v>
                </c:pt>
                <c:pt idx="18">
                  <c:v>-5617</c:v>
                </c:pt>
                <c:pt idx="19">
                  <c:v>-5395.5</c:v>
                </c:pt>
                <c:pt idx="20">
                  <c:v>-5376.5</c:v>
                </c:pt>
                <c:pt idx="21">
                  <c:v>-5357.5</c:v>
                </c:pt>
                <c:pt idx="22">
                  <c:v>-5170.5</c:v>
                </c:pt>
                <c:pt idx="23">
                  <c:v>-5153.5</c:v>
                </c:pt>
                <c:pt idx="24">
                  <c:v>-5151.5</c:v>
                </c:pt>
                <c:pt idx="25">
                  <c:v>-4985</c:v>
                </c:pt>
                <c:pt idx="26">
                  <c:v>-4932</c:v>
                </c:pt>
                <c:pt idx="27">
                  <c:v>-4873</c:v>
                </c:pt>
                <c:pt idx="28">
                  <c:v>-4466.5</c:v>
                </c:pt>
                <c:pt idx="29">
                  <c:v>-4411.5</c:v>
                </c:pt>
                <c:pt idx="30">
                  <c:v>-4409.5</c:v>
                </c:pt>
                <c:pt idx="31">
                  <c:v>-4404</c:v>
                </c:pt>
                <c:pt idx="32">
                  <c:v>-3927</c:v>
                </c:pt>
                <c:pt idx="33">
                  <c:v>-3891</c:v>
                </c:pt>
                <c:pt idx="34">
                  <c:v>-3826.5</c:v>
                </c:pt>
                <c:pt idx="35">
                  <c:v>-3826.5</c:v>
                </c:pt>
                <c:pt idx="36">
                  <c:v>-3726.5</c:v>
                </c:pt>
                <c:pt idx="37">
                  <c:v>-3711.5</c:v>
                </c:pt>
                <c:pt idx="38">
                  <c:v>-3705</c:v>
                </c:pt>
                <c:pt idx="39">
                  <c:v>-3688.5</c:v>
                </c:pt>
                <c:pt idx="40">
                  <c:v>-3650.5</c:v>
                </c:pt>
                <c:pt idx="41">
                  <c:v>-3586.5</c:v>
                </c:pt>
                <c:pt idx="42">
                  <c:v>-3484</c:v>
                </c:pt>
                <c:pt idx="43">
                  <c:v>-3479</c:v>
                </c:pt>
                <c:pt idx="44">
                  <c:v>-3463.5</c:v>
                </c:pt>
                <c:pt idx="45">
                  <c:v>-3450</c:v>
                </c:pt>
                <c:pt idx="46">
                  <c:v>-3444.5</c:v>
                </c:pt>
                <c:pt idx="47">
                  <c:v>-2697</c:v>
                </c:pt>
                <c:pt idx="48">
                  <c:v>-2643.5</c:v>
                </c:pt>
                <c:pt idx="49">
                  <c:v>-2466</c:v>
                </c:pt>
                <c:pt idx="50">
                  <c:v>-2220.5</c:v>
                </c:pt>
                <c:pt idx="51">
                  <c:v>-2220.5</c:v>
                </c:pt>
                <c:pt idx="52">
                  <c:v>-2216.5</c:v>
                </c:pt>
                <c:pt idx="53">
                  <c:v>-2201</c:v>
                </c:pt>
                <c:pt idx="54">
                  <c:v>-2002.5</c:v>
                </c:pt>
                <c:pt idx="55">
                  <c:v>-1742.5</c:v>
                </c:pt>
                <c:pt idx="56">
                  <c:v>-1718.5</c:v>
                </c:pt>
                <c:pt idx="57">
                  <c:v>-1712.5</c:v>
                </c:pt>
                <c:pt idx="58">
                  <c:v>-1710</c:v>
                </c:pt>
                <c:pt idx="59">
                  <c:v>-1698</c:v>
                </c:pt>
                <c:pt idx="60">
                  <c:v>-1640.5</c:v>
                </c:pt>
                <c:pt idx="61">
                  <c:v>-1638.5</c:v>
                </c:pt>
                <c:pt idx="62">
                  <c:v>-1620</c:v>
                </c:pt>
                <c:pt idx="63">
                  <c:v>-1620</c:v>
                </c:pt>
                <c:pt idx="64">
                  <c:v>-1461</c:v>
                </c:pt>
                <c:pt idx="65">
                  <c:v>-1453.5</c:v>
                </c:pt>
                <c:pt idx="66">
                  <c:v>-1415.5</c:v>
                </c:pt>
                <c:pt idx="67">
                  <c:v>-1394.5</c:v>
                </c:pt>
                <c:pt idx="68">
                  <c:v>-1226.5</c:v>
                </c:pt>
                <c:pt idx="69">
                  <c:v>-1220</c:v>
                </c:pt>
                <c:pt idx="70">
                  <c:v>-1220</c:v>
                </c:pt>
                <c:pt idx="71">
                  <c:v>-1217.5</c:v>
                </c:pt>
                <c:pt idx="72">
                  <c:v>-1213</c:v>
                </c:pt>
                <c:pt idx="73">
                  <c:v>-1173.5</c:v>
                </c:pt>
                <c:pt idx="74">
                  <c:v>-1173.5</c:v>
                </c:pt>
                <c:pt idx="75">
                  <c:v>-1163.5</c:v>
                </c:pt>
                <c:pt idx="76">
                  <c:v>-1003.5</c:v>
                </c:pt>
                <c:pt idx="77">
                  <c:v>-976.5</c:v>
                </c:pt>
                <c:pt idx="78">
                  <c:v>-976</c:v>
                </c:pt>
                <c:pt idx="79">
                  <c:v>-938.5</c:v>
                </c:pt>
                <c:pt idx="80">
                  <c:v>-936.5</c:v>
                </c:pt>
                <c:pt idx="81">
                  <c:v>-673.5</c:v>
                </c:pt>
                <c:pt idx="82">
                  <c:v>-643</c:v>
                </c:pt>
                <c:pt idx="83">
                  <c:v>-490.5</c:v>
                </c:pt>
                <c:pt idx="84">
                  <c:v>-472.5</c:v>
                </c:pt>
                <c:pt idx="85">
                  <c:v>-465.5</c:v>
                </c:pt>
                <c:pt idx="86">
                  <c:v>-458</c:v>
                </c:pt>
                <c:pt idx="87">
                  <c:v>-456</c:v>
                </c:pt>
                <c:pt idx="88">
                  <c:v>-456</c:v>
                </c:pt>
                <c:pt idx="89">
                  <c:v>-456</c:v>
                </c:pt>
                <c:pt idx="90">
                  <c:v>-456</c:v>
                </c:pt>
                <c:pt idx="91">
                  <c:v>-456</c:v>
                </c:pt>
                <c:pt idx="92">
                  <c:v>-455</c:v>
                </c:pt>
                <c:pt idx="93">
                  <c:v>-444.5</c:v>
                </c:pt>
                <c:pt idx="94">
                  <c:v>-419.5</c:v>
                </c:pt>
                <c:pt idx="95">
                  <c:v>-416.5</c:v>
                </c:pt>
                <c:pt idx="96">
                  <c:v>-373</c:v>
                </c:pt>
                <c:pt idx="97">
                  <c:v>-229</c:v>
                </c:pt>
                <c:pt idx="98">
                  <c:v>-223</c:v>
                </c:pt>
                <c:pt idx="99">
                  <c:v>-215.5</c:v>
                </c:pt>
                <c:pt idx="100">
                  <c:v>-210</c:v>
                </c:pt>
                <c:pt idx="101">
                  <c:v>-210</c:v>
                </c:pt>
                <c:pt idx="102">
                  <c:v>-210</c:v>
                </c:pt>
                <c:pt idx="103">
                  <c:v>-206</c:v>
                </c:pt>
                <c:pt idx="104">
                  <c:v>-191</c:v>
                </c:pt>
                <c:pt idx="105">
                  <c:v>-185.5</c:v>
                </c:pt>
                <c:pt idx="106">
                  <c:v>-182</c:v>
                </c:pt>
                <c:pt idx="107">
                  <c:v>-177.5</c:v>
                </c:pt>
                <c:pt idx="108">
                  <c:v>-166.5</c:v>
                </c:pt>
                <c:pt idx="109">
                  <c:v>-154.5</c:v>
                </c:pt>
                <c:pt idx="110">
                  <c:v>-151.5</c:v>
                </c:pt>
                <c:pt idx="111">
                  <c:v>-128</c:v>
                </c:pt>
                <c:pt idx="112">
                  <c:v>-122.5</c:v>
                </c:pt>
                <c:pt idx="113">
                  <c:v>-117</c:v>
                </c:pt>
                <c:pt idx="114">
                  <c:v>-17</c:v>
                </c:pt>
                <c:pt idx="115">
                  <c:v>-17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2</c:v>
                </c:pt>
                <c:pt idx="120">
                  <c:v>11.5</c:v>
                </c:pt>
                <c:pt idx="121">
                  <c:v>11.5</c:v>
                </c:pt>
                <c:pt idx="122">
                  <c:v>81.5</c:v>
                </c:pt>
                <c:pt idx="123">
                  <c:v>81.5</c:v>
                </c:pt>
                <c:pt idx="124">
                  <c:v>255.5</c:v>
                </c:pt>
                <c:pt idx="125">
                  <c:v>255.5</c:v>
                </c:pt>
                <c:pt idx="126">
                  <c:v>259.5</c:v>
                </c:pt>
                <c:pt idx="127">
                  <c:v>282</c:v>
                </c:pt>
                <c:pt idx="128">
                  <c:v>282</c:v>
                </c:pt>
                <c:pt idx="129">
                  <c:v>284</c:v>
                </c:pt>
                <c:pt idx="130">
                  <c:v>284</c:v>
                </c:pt>
                <c:pt idx="131">
                  <c:v>284</c:v>
                </c:pt>
                <c:pt idx="132">
                  <c:v>286</c:v>
                </c:pt>
                <c:pt idx="133">
                  <c:v>305</c:v>
                </c:pt>
                <c:pt idx="134">
                  <c:v>327.5</c:v>
                </c:pt>
                <c:pt idx="135">
                  <c:v>327.5</c:v>
                </c:pt>
                <c:pt idx="136">
                  <c:v>513</c:v>
                </c:pt>
                <c:pt idx="137">
                  <c:v>515</c:v>
                </c:pt>
                <c:pt idx="138">
                  <c:v>532</c:v>
                </c:pt>
                <c:pt idx="139">
                  <c:v>534</c:v>
                </c:pt>
                <c:pt idx="140">
                  <c:v>545</c:v>
                </c:pt>
                <c:pt idx="141">
                  <c:v>545</c:v>
                </c:pt>
                <c:pt idx="142">
                  <c:v>623</c:v>
                </c:pt>
                <c:pt idx="143">
                  <c:v>625</c:v>
                </c:pt>
                <c:pt idx="144">
                  <c:v>1007</c:v>
                </c:pt>
                <c:pt idx="145">
                  <c:v>1253</c:v>
                </c:pt>
                <c:pt idx="146">
                  <c:v>1310</c:v>
                </c:pt>
                <c:pt idx="147">
                  <c:v>1764</c:v>
                </c:pt>
                <c:pt idx="148">
                  <c:v>3265</c:v>
                </c:pt>
              </c:numCache>
            </c:numRef>
          </c:xVal>
          <c:yVal>
            <c:numRef>
              <c:f>'C2'!$M$21:$M$169</c:f>
              <c:numCache>
                <c:formatCode>General</c:formatCode>
                <c:ptCount val="1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E7-45C6-8DB0-8B93C1C5B40A}"/>
            </c:ext>
          </c:extLst>
        </c:ser>
        <c:ser>
          <c:idx val="6"/>
          <c:order val="6"/>
          <c:tx>
            <c:strRef>
              <c:f>'C2'!$N$20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'C2'!$D$21:$D$89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plus>
            <c:minus>
              <c:numRef>
                <c:f>'C2'!$D$21:$D$89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'C2'!$F$21:$F$169</c:f>
              <c:numCache>
                <c:formatCode>General</c:formatCode>
                <c:ptCount val="149"/>
                <c:pt idx="0">
                  <c:v>-14769.5</c:v>
                </c:pt>
                <c:pt idx="1">
                  <c:v>-6688.5</c:v>
                </c:pt>
                <c:pt idx="2">
                  <c:v>-6601</c:v>
                </c:pt>
                <c:pt idx="3">
                  <c:v>-6574.5</c:v>
                </c:pt>
                <c:pt idx="4">
                  <c:v>-6474.5</c:v>
                </c:pt>
                <c:pt idx="5">
                  <c:v>-6459.5</c:v>
                </c:pt>
                <c:pt idx="6">
                  <c:v>-6412</c:v>
                </c:pt>
                <c:pt idx="7">
                  <c:v>-6300.5</c:v>
                </c:pt>
                <c:pt idx="8">
                  <c:v>-6156.5</c:v>
                </c:pt>
                <c:pt idx="9">
                  <c:v>-6137.5</c:v>
                </c:pt>
                <c:pt idx="10">
                  <c:v>-6133.5</c:v>
                </c:pt>
                <c:pt idx="11">
                  <c:v>-6130.5</c:v>
                </c:pt>
                <c:pt idx="12">
                  <c:v>-6075</c:v>
                </c:pt>
                <c:pt idx="13">
                  <c:v>-5948.5</c:v>
                </c:pt>
                <c:pt idx="14">
                  <c:v>-5929.5</c:v>
                </c:pt>
                <c:pt idx="15">
                  <c:v>-5872.5</c:v>
                </c:pt>
                <c:pt idx="16">
                  <c:v>-5717.5</c:v>
                </c:pt>
                <c:pt idx="17">
                  <c:v>-5708</c:v>
                </c:pt>
                <c:pt idx="18">
                  <c:v>-5617</c:v>
                </c:pt>
                <c:pt idx="19">
                  <c:v>-5395.5</c:v>
                </c:pt>
                <c:pt idx="20">
                  <c:v>-5376.5</c:v>
                </c:pt>
                <c:pt idx="21">
                  <c:v>-5357.5</c:v>
                </c:pt>
                <c:pt idx="22">
                  <c:v>-5170.5</c:v>
                </c:pt>
                <c:pt idx="23">
                  <c:v>-5153.5</c:v>
                </c:pt>
                <c:pt idx="24">
                  <c:v>-5151.5</c:v>
                </c:pt>
                <c:pt idx="25">
                  <c:v>-4985</c:v>
                </c:pt>
                <c:pt idx="26">
                  <c:v>-4932</c:v>
                </c:pt>
                <c:pt idx="27">
                  <c:v>-4873</c:v>
                </c:pt>
                <c:pt idx="28">
                  <c:v>-4466.5</c:v>
                </c:pt>
                <c:pt idx="29">
                  <c:v>-4411.5</c:v>
                </c:pt>
                <c:pt idx="30">
                  <c:v>-4409.5</c:v>
                </c:pt>
                <c:pt idx="31">
                  <c:v>-4404</c:v>
                </c:pt>
                <c:pt idx="32">
                  <c:v>-3927</c:v>
                </c:pt>
                <c:pt idx="33">
                  <c:v>-3891</c:v>
                </c:pt>
                <c:pt idx="34">
                  <c:v>-3826.5</c:v>
                </c:pt>
                <c:pt idx="35">
                  <c:v>-3826.5</c:v>
                </c:pt>
                <c:pt idx="36">
                  <c:v>-3726.5</c:v>
                </c:pt>
                <c:pt idx="37">
                  <c:v>-3711.5</c:v>
                </c:pt>
                <c:pt idx="38">
                  <c:v>-3705</c:v>
                </c:pt>
                <c:pt idx="39">
                  <c:v>-3688.5</c:v>
                </c:pt>
                <c:pt idx="40">
                  <c:v>-3650.5</c:v>
                </c:pt>
                <c:pt idx="41">
                  <c:v>-3586.5</c:v>
                </c:pt>
                <c:pt idx="42">
                  <c:v>-3484</c:v>
                </c:pt>
                <c:pt idx="43">
                  <c:v>-3479</c:v>
                </c:pt>
                <c:pt idx="44">
                  <c:v>-3463.5</c:v>
                </c:pt>
                <c:pt idx="45">
                  <c:v>-3450</c:v>
                </c:pt>
                <c:pt idx="46">
                  <c:v>-3444.5</c:v>
                </c:pt>
                <c:pt idx="47">
                  <c:v>-2697</c:v>
                </c:pt>
                <c:pt idx="48">
                  <c:v>-2643.5</c:v>
                </c:pt>
                <c:pt idx="49">
                  <c:v>-2466</c:v>
                </c:pt>
                <c:pt idx="50">
                  <c:v>-2220.5</c:v>
                </c:pt>
                <c:pt idx="51">
                  <c:v>-2220.5</c:v>
                </c:pt>
                <c:pt idx="52">
                  <c:v>-2216.5</c:v>
                </c:pt>
                <c:pt idx="53">
                  <c:v>-2201</c:v>
                </c:pt>
                <c:pt idx="54">
                  <c:v>-2002.5</c:v>
                </c:pt>
                <c:pt idx="55">
                  <c:v>-1742.5</c:v>
                </c:pt>
                <c:pt idx="56">
                  <c:v>-1718.5</c:v>
                </c:pt>
                <c:pt idx="57">
                  <c:v>-1712.5</c:v>
                </c:pt>
                <c:pt idx="58">
                  <c:v>-1710</c:v>
                </c:pt>
                <c:pt idx="59">
                  <c:v>-1698</c:v>
                </c:pt>
                <c:pt idx="60">
                  <c:v>-1640.5</c:v>
                </c:pt>
                <c:pt idx="61">
                  <c:v>-1638.5</c:v>
                </c:pt>
                <c:pt idx="62">
                  <c:v>-1620</c:v>
                </c:pt>
                <c:pt idx="63">
                  <c:v>-1620</c:v>
                </c:pt>
                <c:pt idx="64">
                  <c:v>-1461</c:v>
                </c:pt>
                <c:pt idx="65">
                  <c:v>-1453.5</c:v>
                </c:pt>
                <c:pt idx="66">
                  <c:v>-1415.5</c:v>
                </c:pt>
                <c:pt idx="67">
                  <c:v>-1394.5</c:v>
                </c:pt>
                <c:pt idx="68">
                  <c:v>-1226.5</c:v>
                </c:pt>
                <c:pt idx="69">
                  <c:v>-1220</c:v>
                </c:pt>
                <c:pt idx="70">
                  <c:v>-1220</c:v>
                </c:pt>
                <c:pt idx="71">
                  <c:v>-1217.5</c:v>
                </c:pt>
                <c:pt idx="72">
                  <c:v>-1213</c:v>
                </c:pt>
                <c:pt idx="73">
                  <c:v>-1173.5</c:v>
                </c:pt>
                <c:pt idx="74">
                  <c:v>-1173.5</c:v>
                </c:pt>
                <c:pt idx="75">
                  <c:v>-1163.5</c:v>
                </c:pt>
                <c:pt idx="76">
                  <c:v>-1003.5</c:v>
                </c:pt>
                <c:pt idx="77">
                  <c:v>-976.5</c:v>
                </c:pt>
                <c:pt idx="78">
                  <c:v>-976</c:v>
                </c:pt>
                <c:pt idx="79">
                  <c:v>-938.5</c:v>
                </c:pt>
                <c:pt idx="80">
                  <c:v>-936.5</c:v>
                </c:pt>
                <c:pt idx="81">
                  <c:v>-673.5</c:v>
                </c:pt>
                <c:pt idx="82">
                  <c:v>-643</c:v>
                </c:pt>
                <c:pt idx="83">
                  <c:v>-490.5</c:v>
                </c:pt>
                <c:pt idx="84">
                  <c:v>-472.5</c:v>
                </c:pt>
                <c:pt idx="85">
                  <c:v>-465.5</c:v>
                </c:pt>
                <c:pt idx="86">
                  <c:v>-458</c:v>
                </c:pt>
                <c:pt idx="87">
                  <c:v>-456</c:v>
                </c:pt>
                <c:pt idx="88">
                  <c:v>-456</c:v>
                </c:pt>
                <c:pt idx="89">
                  <c:v>-456</c:v>
                </c:pt>
                <c:pt idx="90">
                  <c:v>-456</c:v>
                </c:pt>
                <c:pt idx="91">
                  <c:v>-456</c:v>
                </c:pt>
                <c:pt idx="92">
                  <c:v>-455</c:v>
                </c:pt>
                <c:pt idx="93">
                  <c:v>-444.5</c:v>
                </c:pt>
                <c:pt idx="94">
                  <c:v>-419.5</c:v>
                </c:pt>
                <c:pt idx="95">
                  <c:v>-416.5</c:v>
                </c:pt>
                <c:pt idx="96">
                  <c:v>-373</c:v>
                </c:pt>
                <c:pt idx="97">
                  <c:v>-229</c:v>
                </c:pt>
                <c:pt idx="98">
                  <c:v>-223</c:v>
                </c:pt>
                <c:pt idx="99">
                  <c:v>-215.5</c:v>
                </c:pt>
                <c:pt idx="100">
                  <c:v>-210</c:v>
                </c:pt>
                <c:pt idx="101">
                  <c:v>-210</c:v>
                </c:pt>
                <c:pt idx="102">
                  <c:v>-210</c:v>
                </c:pt>
                <c:pt idx="103">
                  <c:v>-206</c:v>
                </c:pt>
                <c:pt idx="104">
                  <c:v>-191</c:v>
                </c:pt>
                <c:pt idx="105">
                  <c:v>-185.5</c:v>
                </c:pt>
                <c:pt idx="106">
                  <c:v>-182</c:v>
                </c:pt>
                <c:pt idx="107">
                  <c:v>-177.5</c:v>
                </c:pt>
                <c:pt idx="108">
                  <c:v>-166.5</c:v>
                </c:pt>
                <c:pt idx="109">
                  <c:v>-154.5</c:v>
                </c:pt>
                <c:pt idx="110">
                  <c:v>-151.5</c:v>
                </c:pt>
                <c:pt idx="111">
                  <c:v>-128</c:v>
                </c:pt>
                <c:pt idx="112">
                  <c:v>-122.5</c:v>
                </c:pt>
                <c:pt idx="113">
                  <c:v>-117</c:v>
                </c:pt>
                <c:pt idx="114">
                  <c:v>-17</c:v>
                </c:pt>
                <c:pt idx="115">
                  <c:v>-17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2</c:v>
                </c:pt>
                <c:pt idx="120">
                  <c:v>11.5</c:v>
                </c:pt>
                <c:pt idx="121">
                  <c:v>11.5</c:v>
                </c:pt>
                <c:pt idx="122">
                  <c:v>81.5</c:v>
                </c:pt>
                <c:pt idx="123">
                  <c:v>81.5</c:v>
                </c:pt>
                <c:pt idx="124">
                  <c:v>255.5</c:v>
                </c:pt>
                <c:pt idx="125">
                  <c:v>255.5</c:v>
                </c:pt>
                <c:pt idx="126">
                  <c:v>259.5</c:v>
                </c:pt>
                <c:pt idx="127">
                  <c:v>282</c:v>
                </c:pt>
                <c:pt idx="128">
                  <c:v>282</c:v>
                </c:pt>
                <c:pt idx="129">
                  <c:v>284</c:v>
                </c:pt>
                <c:pt idx="130">
                  <c:v>284</c:v>
                </c:pt>
                <c:pt idx="131">
                  <c:v>284</c:v>
                </c:pt>
                <c:pt idx="132">
                  <c:v>286</c:v>
                </c:pt>
                <c:pt idx="133">
                  <c:v>305</c:v>
                </c:pt>
                <c:pt idx="134">
                  <c:v>327.5</c:v>
                </c:pt>
                <c:pt idx="135">
                  <c:v>327.5</c:v>
                </c:pt>
                <c:pt idx="136">
                  <c:v>513</c:v>
                </c:pt>
                <c:pt idx="137">
                  <c:v>515</c:v>
                </c:pt>
                <c:pt idx="138">
                  <c:v>532</c:v>
                </c:pt>
                <c:pt idx="139">
                  <c:v>534</c:v>
                </c:pt>
                <c:pt idx="140">
                  <c:v>545</c:v>
                </c:pt>
                <c:pt idx="141">
                  <c:v>545</c:v>
                </c:pt>
                <c:pt idx="142">
                  <c:v>623</c:v>
                </c:pt>
                <c:pt idx="143">
                  <c:v>625</c:v>
                </c:pt>
                <c:pt idx="144">
                  <c:v>1007</c:v>
                </c:pt>
                <c:pt idx="145">
                  <c:v>1253</c:v>
                </c:pt>
                <c:pt idx="146">
                  <c:v>1310</c:v>
                </c:pt>
                <c:pt idx="147">
                  <c:v>1764</c:v>
                </c:pt>
                <c:pt idx="148">
                  <c:v>3265</c:v>
                </c:pt>
              </c:numCache>
            </c:numRef>
          </c:xVal>
          <c:yVal>
            <c:numRef>
              <c:f>'C2'!$N$21:$N$169</c:f>
              <c:numCache>
                <c:formatCode>General</c:formatCode>
                <c:ptCount val="149"/>
                <c:pt idx="39">
                  <c:v>-3.0458869303402025E-2</c:v>
                </c:pt>
                <c:pt idx="86">
                  <c:v>-4.4333637342788279E-3</c:v>
                </c:pt>
                <c:pt idx="92">
                  <c:v>-0.35530781768466113</c:v>
                </c:pt>
                <c:pt idx="140">
                  <c:v>1.7741992051014677E-3</c:v>
                </c:pt>
                <c:pt idx="141">
                  <c:v>2.4741992092458531E-3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E7-45C6-8DB0-8B93C1C5B40A}"/>
            </c:ext>
          </c:extLst>
        </c:ser>
        <c:ser>
          <c:idx val="7"/>
          <c:order val="7"/>
          <c:tx>
            <c:strRef>
              <c:f>'C2'!$O$20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'C2'!$F$21:$F$169</c:f>
              <c:numCache>
                <c:formatCode>General</c:formatCode>
                <c:ptCount val="149"/>
                <c:pt idx="0">
                  <c:v>-14769.5</c:v>
                </c:pt>
                <c:pt idx="1">
                  <c:v>-6688.5</c:v>
                </c:pt>
                <c:pt idx="2">
                  <c:v>-6601</c:v>
                </c:pt>
                <c:pt idx="3">
                  <c:v>-6574.5</c:v>
                </c:pt>
                <c:pt idx="4">
                  <c:v>-6474.5</c:v>
                </c:pt>
                <c:pt idx="5">
                  <c:v>-6459.5</c:v>
                </c:pt>
                <c:pt idx="6">
                  <c:v>-6412</c:v>
                </c:pt>
                <c:pt idx="7">
                  <c:v>-6300.5</c:v>
                </c:pt>
                <c:pt idx="8">
                  <c:v>-6156.5</c:v>
                </c:pt>
                <c:pt idx="9">
                  <c:v>-6137.5</c:v>
                </c:pt>
                <c:pt idx="10">
                  <c:v>-6133.5</c:v>
                </c:pt>
                <c:pt idx="11">
                  <c:v>-6130.5</c:v>
                </c:pt>
                <c:pt idx="12">
                  <c:v>-6075</c:v>
                </c:pt>
                <c:pt idx="13">
                  <c:v>-5948.5</c:v>
                </c:pt>
                <c:pt idx="14">
                  <c:v>-5929.5</c:v>
                </c:pt>
                <c:pt idx="15">
                  <c:v>-5872.5</c:v>
                </c:pt>
                <c:pt idx="16">
                  <c:v>-5717.5</c:v>
                </c:pt>
                <c:pt idx="17">
                  <c:v>-5708</c:v>
                </c:pt>
                <c:pt idx="18">
                  <c:v>-5617</c:v>
                </c:pt>
                <c:pt idx="19">
                  <c:v>-5395.5</c:v>
                </c:pt>
                <c:pt idx="20">
                  <c:v>-5376.5</c:v>
                </c:pt>
                <c:pt idx="21">
                  <c:v>-5357.5</c:v>
                </c:pt>
                <c:pt idx="22">
                  <c:v>-5170.5</c:v>
                </c:pt>
                <c:pt idx="23">
                  <c:v>-5153.5</c:v>
                </c:pt>
                <c:pt idx="24">
                  <c:v>-5151.5</c:v>
                </c:pt>
                <c:pt idx="25">
                  <c:v>-4985</c:v>
                </c:pt>
                <c:pt idx="26">
                  <c:v>-4932</c:v>
                </c:pt>
                <c:pt idx="27">
                  <c:v>-4873</c:v>
                </c:pt>
                <c:pt idx="28">
                  <c:v>-4466.5</c:v>
                </c:pt>
                <c:pt idx="29">
                  <c:v>-4411.5</c:v>
                </c:pt>
                <c:pt idx="30">
                  <c:v>-4409.5</c:v>
                </c:pt>
                <c:pt idx="31">
                  <c:v>-4404</c:v>
                </c:pt>
                <c:pt idx="32">
                  <c:v>-3927</c:v>
                </c:pt>
                <c:pt idx="33">
                  <c:v>-3891</c:v>
                </c:pt>
                <c:pt idx="34">
                  <c:v>-3826.5</c:v>
                </c:pt>
                <c:pt idx="35">
                  <c:v>-3826.5</c:v>
                </c:pt>
                <c:pt idx="36">
                  <c:v>-3726.5</c:v>
                </c:pt>
                <c:pt idx="37">
                  <c:v>-3711.5</c:v>
                </c:pt>
                <c:pt idx="38">
                  <c:v>-3705</c:v>
                </c:pt>
                <c:pt idx="39">
                  <c:v>-3688.5</c:v>
                </c:pt>
                <c:pt idx="40">
                  <c:v>-3650.5</c:v>
                </c:pt>
                <c:pt idx="41">
                  <c:v>-3586.5</c:v>
                </c:pt>
                <c:pt idx="42">
                  <c:v>-3484</c:v>
                </c:pt>
                <c:pt idx="43">
                  <c:v>-3479</c:v>
                </c:pt>
                <c:pt idx="44">
                  <c:v>-3463.5</c:v>
                </c:pt>
                <c:pt idx="45">
                  <c:v>-3450</c:v>
                </c:pt>
                <c:pt idx="46">
                  <c:v>-3444.5</c:v>
                </c:pt>
                <c:pt idx="47">
                  <c:v>-2697</c:v>
                </c:pt>
                <c:pt idx="48">
                  <c:v>-2643.5</c:v>
                </c:pt>
                <c:pt idx="49">
                  <c:v>-2466</c:v>
                </c:pt>
                <c:pt idx="50">
                  <c:v>-2220.5</c:v>
                </c:pt>
                <c:pt idx="51">
                  <c:v>-2220.5</c:v>
                </c:pt>
                <c:pt idx="52">
                  <c:v>-2216.5</c:v>
                </c:pt>
                <c:pt idx="53">
                  <c:v>-2201</c:v>
                </c:pt>
                <c:pt idx="54">
                  <c:v>-2002.5</c:v>
                </c:pt>
                <c:pt idx="55">
                  <c:v>-1742.5</c:v>
                </c:pt>
                <c:pt idx="56">
                  <c:v>-1718.5</c:v>
                </c:pt>
                <c:pt idx="57">
                  <c:v>-1712.5</c:v>
                </c:pt>
                <c:pt idx="58">
                  <c:v>-1710</c:v>
                </c:pt>
                <c:pt idx="59">
                  <c:v>-1698</c:v>
                </c:pt>
                <c:pt idx="60">
                  <c:v>-1640.5</c:v>
                </c:pt>
                <c:pt idx="61">
                  <c:v>-1638.5</c:v>
                </c:pt>
                <c:pt idx="62">
                  <c:v>-1620</c:v>
                </c:pt>
                <c:pt idx="63">
                  <c:v>-1620</c:v>
                </c:pt>
                <c:pt idx="64">
                  <c:v>-1461</c:v>
                </c:pt>
                <c:pt idx="65">
                  <c:v>-1453.5</c:v>
                </c:pt>
                <c:pt idx="66">
                  <c:v>-1415.5</c:v>
                </c:pt>
                <c:pt idx="67">
                  <c:v>-1394.5</c:v>
                </c:pt>
                <c:pt idx="68">
                  <c:v>-1226.5</c:v>
                </c:pt>
                <c:pt idx="69">
                  <c:v>-1220</c:v>
                </c:pt>
                <c:pt idx="70">
                  <c:v>-1220</c:v>
                </c:pt>
                <c:pt idx="71">
                  <c:v>-1217.5</c:v>
                </c:pt>
                <c:pt idx="72">
                  <c:v>-1213</c:v>
                </c:pt>
                <c:pt idx="73">
                  <c:v>-1173.5</c:v>
                </c:pt>
                <c:pt idx="74">
                  <c:v>-1173.5</c:v>
                </c:pt>
                <c:pt idx="75">
                  <c:v>-1163.5</c:v>
                </c:pt>
                <c:pt idx="76">
                  <c:v>-1003.5</c:v>
                </c:pt>
                <c:pt idx="77">
                  <c:v>-976.5</c:v>
                </c:pt>
                <c:pt idx="78">
                  <c:v>-976</c:v>
                </c:pt>
                <c:pt idx="79">
                  <c:v>-938.5</c:v>
                </c:pt>
                <c:pt idx="80">
                  <c:v>-936.5</c:v>
                </c:pt>
                <c:pt idx="81">
                  <c:v>-673.5</c:v>
                </c:pt>
                <c:pt idx="82">
                  <c:v>-643</c:v>
                </c:pt>
                <c:pt idx="83">
                  <c:v>-490.5</c:v>
                </c:pt>
                <c:pt idx="84">
                  <c:v>-472.5</c:v>
                </c:pt>
                <c:pt idx="85">
                  <c:v>-465.5</c:v>
                </c:pt>
                <c:pt idx="86">
                  <c:v>-458</c:v>
                </c:pt>
                <c:pt idx="87">
                  <c:v>-456</c:v>
                </c:pt>
                <c:pt idx="88">
                  <c:v>-456</c:v>
                </c:pt>
                <c:pt idx="89">
                  <c:v>-456</c:v>
                </c:pt>
                <c:pt idx="90">
                  <c:v>-456</c:v>
                </c:pt>
                <c:pt idx="91">
                  <c:v>-456</c:v>
                </c:pt>
                <c:pt idx="92">
                  <c:v>-455</c:v>
                </c:pt>
                <c:pt idx="93">
                  <c:v>-444.5</c:v>
                </c:pt>
                <c:pt idx="94">
                  <c:v>-419.5</c:v>
                </c:pt>
                <c:pt idx="95">
                  <c:v>-416.5</c:v>
                </c:pt>
                <c:pt idx="96">
                  <c:v>-373</c:v>
                </c:pt>
                <c:pt idx="97">
                  <c:v>-229</c:v>
                </c:pt>
                <c:pt idx="98">
                  <c:v>-223</c:v>
                </c:pt>
                <c:pt idx="99">
                  <c:v>-215.5</c:v>
                </c:pt>
                <c:pt idx="100">
                  <c:v>-210</c:v>
                </c:pt>
                <c:pt idx="101">
                  <c:v>-210</c:v>
                </c:pt>
                <c:pt idx="102">
                  <c:v>-210</c:v>
                </c:pt>
                <c:pt idx="103">
                  <c:v>-206</c:v>
                </c:pt>
                <c:pt idx="104">
                  <c:v>-191</c:v>
                </c:pt>
                <c:pt idx="105">
                  <c:v>-185.5</c:v>
                </c:pt>
                <c:pt idx="106">
                  <c:v>-182</c:v>
                </c:pt>
                <c:pt idx="107">
                  <c:v>-177.5</c:v>
                </c:pt>
                <c:pt idx="108">
                  <c:v>-166.5</c:v>
                </c:pt>
                <c:pt idx="109">
                  <c:v>-154.5</c:v>
                </c:pt>
                <c:pt idx="110">
                  <c:v>-151.5</c:v>
                </c:pt>
                <c:pt idx="111">
                  <c:v>-128</c:v>
                </c:pt>
                <c:pt idx="112">
                  <c:v>-122.5</c:v>
                </c:pt>
                <c:pt idx="113">
                  <c:v>-117</c:v>
                </c:pt>
                <c:pt idx="114">
                  <c:v>-17</c:v>
                </c:pt>
                <c:pt idx="115">
                  <c:v>-17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2</c:v>
                </c:pt>
                <c:pt idx="120">
                  <c:v>11.5</c:v>
                </c:pt>
                <c:pt idx="121">
                  <c:v>11.5</c:v>
                </c:pt>
                <c:pt idx="122">
                  <c:v>81.5</c:v>
                </c:pt>
                <c:pt idx="123">
                  <c:v>81.5</c:v>
                </c:pt>
                <c:pt idx="124">
                  <c:v>255.5</c:v>
                </c:pt>
                <c:pt idx="125">
                  <c:v>255.5</c:v>
                </c:pt>
                <c:pt idx="126">
                  <c:v>259.5</c:v>
                </c:pt>
                <c:pt idx="127">
                  <c:v>282</c:v>
                </c:pt>
                <c:pt idx="128">
                  <c:v>282</c:v>
                </c:pt>
                <c:pt idx="129">
                  <c:v>284</c:v>
                </c:pt>
                <c:pt idx="130">
                  <c:v>284</c:v>
                </c:pt>
                <c:pt idx="131">
                  <c:v>284</c:v>
                </c:pt>
                <c:pt idx="132">
                  <c:v>286</c:v>
                </c:pt>
                <c:pt idx="133">
                  <c:v>305</c:v>
                </c:pt>
                <c:pt idx="134">
                  <c:v>327.5</c:v>
                </c:pt>
                <c:pt idx="135">
                  <c:v>327.5</c:v>
                </c:pt>
                <c:pt idx="136">
                  <c:v>513</c:v>
                </c:pt>
                <c:pt idx="137">
                  <c:v>515</c:v>
                </c:pt>
                <c:pt idx="138">
                  <c:v>532</c:v>
                </c:pt>
                <c:pt idx="139">
                  <c:v>534</c:v>
                </c:pt>
                <c:pt idx="140">
                  <c:v>545</c:v>
                </c:pt>
                <c:pt idx="141">
                  <c:v>545</c:v>
                </c:pt>
                <c:pt idx="142">
                  <c:v>623</c:v>
                </c:pt>
                <c:pt idx="143">
                  <c:v>625</c:v>
                </c:pt>
                <c:pt idx="144">
                  <c:v>1007</c:v>
                </c:pt>
                <c:pt idx="145">
                  <c:v>1253</c:v>
                </c:pt>
                <c:pt idx="146">
                  <c:v>1310</c:v>
                </c:pt>
                <c:pt idx="147">
                  <c:v>1764</c:v>
                </c:pt>
                <c:pt idx="148">
                  <c:v>3265</c:v>
                </c:pt>
              </c:numCache>
            </c:numRef>
          </c:xVal>
          <c:yVal>
            <c:numRef>
              <c:f>'C2'!$O$21:$O$169</c:f>
              <c:numCache>
                <c:formatCode>General</c:formatCode>
                <c:ptCount val="149"/>
                <c:pt idx="0">
                  <c:v>-3.6235466784644531E-3</c:v>
                </c:pt>
                <c:pt idx="1">
                  <c:v>-9.0202513254413631E-3</c:v>
                </c:pt>
                <c:pt idx="2">
                  <c:v>-9.078686130120299E-3</c:v>
                </c:pt>
                <c:pt idx="3">
                  <c:v>-9.096383528108775E-3</c:v>
                </c:pt>
                <c:pt idx="4">
                  <c:v>-9.1631661620275601E-3</c:v>
                </c:pt>
                <c:pt idx="5">
                  <c:v>-9.1731835571153778E-3</c:v>
                </c:pt>
                <c:pt idx="6">
                  <c:v>-9.2049053082268011E-3</c:v>
                </c:pt>
                <c:pt idx="7">
                  <c:v>-9.2793679450462428E-3</c:v>
                </c:pt>
                <c:pt idx="8">
                  <c:v>-9.3755349378892919E-3</c:v>
                </c:pt>
                <c:pt idx="9">
                  <c:v>-9.3882236383338608E-3</c:v>
                </c:pt>
                <c:pt idx="10">
                  <c:v>-9.3908949436906121E-3</c:v>
                </c:pt>
                <c:pt idx="11">
                  <c:v>-9.392898422708176E-3</c:v>
                </c:pt>
                <c:pt idx="12">
                  <c:v>-9.4299627845331017E-3</c:v>
                </c:pt>
                <c:pt idx="13">
                  <c:v>-9.5144428164403612E-3</c:v>
                </c:pt>
                <c:pt idx="14">
                  <c:v>-9.5271315168849319E-3</c:v>
                </c:pt>
                <c:pt idx="15">
                  <c:v>-9.565197618218637E-3</c:v>
                </c:pt>
                <c:pt idx="16">
                  <c:v>-9.6687107007927525E-3</c:v>
                </c:pt>
                <c:pt idx="17">
                  <c:v>-9.6750550510150378E-3</c:v>
                </c:pt>
                <c:pt idx="18">
                  <c:v>-9.7358272478811295E-3</c:v>
                </c:pt>
                <c:pt idx="19">
                  <c:v>-9.8837507820112355E-3</c:v>
                </c:pt>
                <c:pt idx="20">
                  <c:v>-9.8964394824558044E-3</c:v>
                </c:pt>
                <c:pt idx="21">
                  <c:v>-9.9091281829003734E-3</c:v>
                </c:pt>
                <c:pt idx="22">
                  <c:v>-1.0034011708328499E-2</c:v>
                </c:pt>
                <c:pt idx="23">
                  <c:v>-1.0045364756094691E-2</c:v>
                </c:pt>
                <c:pt idx="24">
                  <c:v>-1.0046700408773068E-2</c:v>
                </c:pt>
                <c:pt idx="25">
                  <c:v>-1.0157893494247843E-2</c:v>
                </c:pt>
                <c:pt idx="26">
                  <c:v>-1.0193288290224797E-2</c:v>
                </c:pt>
                <c:pt idx="27">
                  <c:v>-1.0232690044236881E-2</c:v>
                </c:pt>
                <c:pt idx="28">
                  <c:v>-1.0504161451116736E-2</c:v>
                </c:pt>
                <c:pt idx="29">
                  <c:v>-1.0540891899772068E-2</c:v>
                </c:pt>
                <c:pt idx="30">
                  <c:v>-1.0542227552450443E-2</c:v>
                </c:pt>
                <c:pt idx="31">
                  <c:v>-1.0545900597315977E-2</c:v>
                </c:pt>
                <c:pt idx="32">
                  <c:v>-1.0864453761108575E-2</c:v>
                </c:pt>
                <c:pt idx="33">
                  <c:v>-1.0888495509319336E-2</c:v>
                </c:pt>
                <c:pt idx="34">
                  <c:v>-1.0931570308196952E-2</c:v>
                </c:pt>
                <c:pt idx="35">
                  <c:v>-1.0931570308196952E-2</c:v>
                </c:pt>
                <c:pt idx="36">
                  <c:v>-1.0998352942115736E-2</c:v>
                </c:pt>
                <c:pt idx="37">
                  <c:v>-1.1008370337203553E-2</c:v>
                </c:pt>
                <c:pt idx="38">
                  <c:v>-1.1012711208408275E-2</c:v>
                </c:pt>
                <c:pt idx="39">
                  <c:v>-1.1023730343004873E-2</c:v>
                </c:pt>
                <c:pt idx="40">
                  <c:v>-1.1049107743894011E-2</c:v>
                </c:pt>
                <c:pt idx="41">
                  <c:v>-1.1091848629602032E-2</c:v>
                </c:pt>
                <c:pt idx="42">
                  <c:v>-1.1160300829368787E-2</c:v>
                </c:pt>
                <c:pt idx="43">
                  <c:v>-1.1163639961064726E-2</c:v>
                </c:pt>
                <c:pt idx="44">
                  <c:v>-1.1173991269322137E-2</c:v>
                </c:pt>
                <c:pt idx="45">
                  <c:v>-1.1183006924901172E-2</c:v>
                </c:pt>
                <c:pt idx="46">
                  <c:v>-1.1186679969766706E-2</c:v>
                </c:pt>
                <c:pt idx="47">
                  <c:v>-1.1685880158309613E-2</c:v>
                </c:pt>
                <c:pt idx="48">
                  <c:v>-1.1721608867456162E-2</c:v>
                </c:pt>
                <c:pt idx="49">
                  <c:v>-1.1840148042662004E-2</c:v>
                </c:pt>
                <c:pt idx="50">
                  <c:v>-1.2004099408932618E-2</c:v>
                </c:pt>
                <c:pt idx="51">
                  <c:v>-1.2004099408932618E-2</c:v>
                </c:pt>
                <c:pt idx="52">
                  <c:v>-1.2006770714289369E-2</c:v>
                </c:pt>
                <c:pt idx="53">
                  <c:v>-1.201712202254678E-2</c:v>
                </c:pt>
                <c:pt idx="54">
                  <c:v>-1.2149685550875566E-2</c:v>
                </c:pt>
                <c:pt idx="55">
                  <c:v>-1.2323320399064404E-2</c:v>
                </c:pt>
                <c:pt idx="56">
                  <c:v>-1.2339348231204911E-2</c:v>
                </c:pt>
                <c:pt idx="57">
                  <c:v>-1.2343355189240039E-2</c:v>
                </c:pt>
                <c:pt idx="58">
                  <c:v>-1.2345024755088009E-2</c:v>
                </c:pt>
                <c:pt idx="59">
                  <c:v>-1.2353038671158263E-2</c:v>
                </c:pt>
                <c:pt idx="60">
                  <c:v>-1.2391438685661563E-2</c:v>
                </c:pt>
                <c:pt idx="61">
                  <c:v>-1.2392774338339938E-2</c:v>
                </c:pt>
                <c:pt idx="62">
                  <c:v>-1.2405129125614913E-2</c:v>
                </c:pt>
                <c:pt idx="63">
                  <c:v>-1.2405129125614913E-2</c:v>
                </c:pt>
                <c:pt idx="64">
                  <c:v>-1.251131351354578E-2</c:v>
                </c:pt>
                <c:pt idx="65">
                  <c:v>-1.2516322211089689E-2</c:v>
                </c:pt>
                <c:pt idx="66">
                  <c:v>-1.2541699611978827E-2</c:v>
                </c:pt>
                <c:pt idx="67">
                  <c:v>-1.2555723965101771E-2</c:v>
                </c:pt>
                <c:pt idx="68">
                  <c:v>-1.2667918790085327E-2</c:v>
                </c:pt>
                <c:pt idx="69">
                  <c:v>-1.2672259661290049E-2</c:v>
                </c:pt>
                <c:pt idx="70">
                  <c:v>-1.2672259661290049E-2</c:v>
                </c:pt>
                <c:pt idx="71">
                  <c:v>-1.2673929227138017E-2</c:v>
                </c:pt>
                <c:pt idx="72">
                  <c:v>-1.2676934445664364E-2</c:v>
                </c:pt>
                <c:pt idx="73">
                  <c:v>-1.2703313586062283E-2</c:v>
                </c:pt>
                <c:pt idx="74">
                  <c:v>-1.2703313586062283E-2</c:v>
                </c:pt>
                <c:pt idx="75">
                  <c:v>-1.2709991849454162E-2</c:v>
                </c:pt>
                <c:pt idx="76">
                  <c:v>-1.2816844063724214E-2</c:v>
                </c:pt>
                <c:pt idx="77">
                  <c:v>-1.2834875374882287E-2</c:v>
                </c:pt>
                <c:pt idx="78">
                  <c:v>-1.2835209288051881E-2</c:v>
                </c:pt>
                <c:pt idx="79">
                  <c:v>-1.2860252775771424E-2</c:v>
                </c:pt>
                <c:pt idx="80">
                  <c:v>-1.28615884284498E-2</c:v>
                </c:pt>
                <c:pt idx="81">
                  <c:v>-1.3037226755656202E-2</c:v>
                </c:pt>
                <c:pt idx="82">
                  <c:v>-1.3057595459001431E-2</c:v>
                </c:pt>
                <c:pt idx="83">
                  <c:v>-1.3159438975727576E-2</c:v>
                </c:pt>
                <c:pt idx="84">
                  <c:v>-1.3171459849832956E-2</c:v>
                </c:pt>
                <c:pt idx="85">
                  <c:v>-1.3176134634207271E-2</c:v>
                </c:pt>
                <c:pt idx="86">
                  <c:v>-1.318114333175118E-2</c:v>
                </c:pt>
                <c:pt idx="87">
                  <c:v>-1.3182478984429556E-2</c:v>
                </c:pt>
                <c:pt idx="88">
                  <c:v>-1.3182478984429556E-2</c:v>
                </c:pt>
                <c:pt idx="89">
                  <c:v>-1.3182478984429556E-2</c:v>
                </c:pt>
                <c:pt idx="90">
                  <c:v>-1.3182478984429556E-2</c:v>
                </c:pt>
                <c:pt idx="91">
                  <c:v>-1.3182478984429556E-2</c:v>
                </c:pt>
                <c:pt idx="92">
                  <c:v>-1.3183146810768744E-2</c:v>
                </c:pt>
                <c:pt idx="93">
                  <c:v>-1.3190158987330216E-2</c:v>
                </c:pt>
                <c:pt idx="94">
                  <c:v>-1.3206854645809911E-2</c:v>
                </c:pt>
                <c:pt idx="95">
                  <c:v>-1.3208858124827475E-2</c:v>
                </c:pt>
                <c:pt idx="96">
                  <c:v>-1.3237908570582145E-2</c:v>
                </c:pt>
                <c:pt idx="97">
                  <c:v>-1.3334075563425194E-2</c:v>
                </c:pt>
                <c:pt idx="98">
                  <c:v>-1.3338082521460322E-2</c:v>
                </c:pt>
                <c:pt idx="99">
                  <c:v>-1.3343091219004231E-2</c:v>
                </c:pt>
                <c:pt idx="100">
                  <c:v>-1.3346764263869763E-2</c:v>
                </c:pt>
                <c:pt idx="101">
                  <c:v>-1.3346764263869763E-2</c:v>
                </c:pt>
                <c:pt idx="102">
                  <c:v>-1.3346764263869763E-2</c:v>
                </c:pt>
                <c:pt idx="103">
                  <c:v>-1.3349435569226515E-2</c:v>
                </c:pt>
                <c:pt idx="104">
                  <c:v>-1.3359452964314332E-2</c:v>
                </c:pt>
                <c:pt idx="105">
                  <c:v>-1.3363126009179865E-2</c:v>
                </c:pt>
                <c:pt idx="106">
                  <c:v>-1.3365463401367022E-2</c:v>
                </c:pt>
                <c:pt idx="107">
                  <c:v>-1.3368468619893369E-2</c:v>
                </c:pt>
                <c:pt idx="108">
                  <c:v>-1.3375814709624434E-2</c:v>
                </c:pt>
                <c:pt idx="109">
                  <c:v>-1.3383828625694689E-2</c:v>
                </c:pt>
                <c:pt idx="110">
                  <c:v>-1.3385832104712251E-2</c:v>
                </c:pt>
                <c:pt idx="111">
                  <c:v>-1.3401526023683167E-2</c:v>
                </c:pt>
                <c:pt idx="112">
                  <c:v>-1.3405199068548699E-2</c:v>
                </c:pt>
                <c:pt idx="113">
                  <c:v>-1.3408872113414232E-2</c:v>
                </c:pt>
                <c:pt idx="114">
                  <c:v>-1.3475654747333017E-2</c:v>
                </c:pt>
                <c:pt idx="115">
                  <c:v>-1.3475654747333017E-2</c:v>
                </c:pt>
                <c:pt idx="116">
                  <c:v>-1.3487007795099209E-2</c:v>
                </c:pt>
                <c:pt idx="117">
                  <c:v>-1.3487007795099209E-2</c:v>
                </c:pt>
                <c:pt idx="118">
                  <c:v>-1.3488343447777586E-2</c:v>
                </c:pt>
                <c:pt idx="119">
                  <c:v>-1.3488343447777586E-2</c:v>
                </c:pt>
                <c:pt idx="120">
                  <c:v>-1.3494687797999869E-2</c:v>
                </c:pt>
                <c:pt idx="121">
                  <c:v>-1.3494687797999869E-2</c:v>
                </c:pt>
                <c:pt idx="122">
                  <c:v>-1.3541435641743017E-2</c:v>
                </c:pt>
                <c:pt idx="123">
                  <c:v>-1.3541435641743017E-2</c:v>
                </c:pt>
                <c:pt idx="124">
                  <c:v>-1.3657637424761702E-2</c:v>
                </c:pt>
                <c:pt idx="125">
                  <c:v>-1.3657637424761702E-2</c:v>
                </c:pt>
                <c:pt idx="126">
                  <c:v>-1.3660308730118453E-2</c:v>
                </c:pt>
                <c:pt idx="127">
                  <c:v>-1.367533482275018E-2</c:v>
                </c:pt>
                <c:pt idx="128">
                  <c:v>-1.367533482275018E-2</c:v>
                </c:pt>
                <c:pt idx="129">
                  <c:v>-1.3676670475428554E-2</c:v>
                </c:pt>
                <c:pt idx="130">
                  <c:v>-1.3676670475428554E-2</c:v>
                </c:pt>
                <c:pt idx="131">
                  <c:v>-1.3676670475428554E-2</c:v>
                </c:pt>
                <c:pt idx="132">
                  <c:v>-1.3678006128106931E-2</c:v>
                </c:pt>
                <c:pt idx="133">
                  <c:v>-1.36906948285515E-2</c:v>
                </c:pt>
                <c:pt idx="134">
                  <c:v>-1.3705720921183226E-2</c:v>
                </c:pt>
                <c:pt idx="135">
                  <c:v>-1.3705720921183226E-2</c:v>
                </c:pt>
                <c:pt idx="136">
                  <c:v>-1.3829602707102569E-2</c:v>
                </c:pt>
                <c:pt idx="137">
                  <c:v>-1.3830938359780946E-2</c:v>
                </c:pt>
                <c:pt idx="138">
                  <c:v>-1.3842291407547138E-2</c:v>
                </c:pt>
                <c:pt idx="139">
                  <c:v>-1.3843627060225515E-2</c:v>
                </c:pt>
                <c:pt idx="140">
                  <c:v>-1.3850973149956581E-2</c:v>
                </c:pt>
                <c:pt idx="141">
                  <c:v>-1.3850973149956581E-2</c:v>
                </c:pt>
                <c:pt idx="142">
                  <c:v>-1.3903063604413231E-2</c:v>
                </c:pt>
                <c:pt idx="143">
                  <c:v>-1.3904399257091608E-2</c:v>
                </c:pt>
                <c:pt idx="144">
                  <c:v>-1.415950891866136E-2</c:v>
                </c:pt>
                <c:pt idx="145">
                  <c:v>-1.4323794198101569E-2</c:v>
                </c:pt>
                <c:pt idx="146">
                  <c:v>-1.4361860299435276E-2</c:v>
                </c:pt>
                <c:pt idx="147">
                  <c:v>-1.4665053457426554E-2</c:v>
                </c:pt>
                <c:pt idx="148">
                  <c:v>-1.5667460792547497E-2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E7-45C6-8DB0-8B93C1C5B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23984"/>
        <c:axId val="1"/>
      </c:scatterChart>
      <c:valAx>
        <c:axId val="706523984"/>
        <c:scaling>
          <c:orientation val="minMax"/>
          <c:min val="-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75715801482258"/>
              <c:y val="0.858088580511594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1975683890578E-2"/>
              <c:y val="0.376238663236402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6523984"/>
        <c:crosses val="autoZero"/>
        <c:crossBetween val="midCat"/>
        <c:majorUnit val="0.1"/>
        <c:min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4893632976728971"/>
          <c:y val="0.9141945375639926"/>
          <c:w val="0.93009198318295305"/>
          <c:h val="0.9802014847154006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 Cep -- O-C Diagr.</a:t>
            </a:r>
          </a:p>
        </c:rich>
      </c:tx>
      <c:layout>
        <c:manualLayout>
          <c:xMode val="edge"/>
          <c:yMode val="edge"/>
          <c:x val="0.38627533323040497"/>
          <c:y val="3.6544850498338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41201250768328"/>
          <c:y val="0.14950190365108437"/>
          <c:w val="0.81176626027546772"/>
          <c:h val="0.67774196321824909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'D1'!$AB$21:$AB$32</c:f>
              <c:numCache>
                <c:formatCode>General</c:formatCode>
                <c:ptCount val="12"/>
                <c:pt idx="0">
                  <c:v>-912</c:v>
                </c:pt>
                <c:pt idx="1">
                  <c:v>-420</c:v>
                </c:pt>
                <c:pt idx="2">
                  <c:v>-34</c:v>
                </c:pt>
                <c:pt idx="3">
                  <c:v>0</c:v>
                </c:pt>
                <c:pt idx="4">
                  <c:v>4</c:v>
                </c:pt>
                <c:pt idx="5">
                  <c:v>23</c:v>
                </c:pt>
                <c:pt idx="6">
                  <c:v>163</c:v>
                </c:pt>
                <c:pt idx="7">
                  <c:v>511</c:v>
                </c:pt>
                <c:pt idx="8">
                  <c:v>564</c:v>
                </c:pt>
                <c:pt idx="9">
                  <c:v>568</c:v>
                </c:pt>
                <c:pt idx="10">
                  <c:v>655</c:v>
                </c:pt>
                <c:pt idx="11">
                  <c:v>6530</c:v>
                </c:pt>
              </c:numCache>
            </c:numRef>
          </c:xVal>
          <c:yVal>
            <c:numRef>
              <c:f>'D1'!$AH$21:$AH$32</c:f>
              <c:numCache>
                <c:formatCode>General</c:formatCode>
                <c:ptCount val="12"/>
                <c:pt idx="0">
                  <c:v>2.5339555795653723E-3</c:v>
                </c:pt>
                <c:pt idx="1">
                  <c:v>1.946339187270496E-3</c:v>
                </c:pt>
                <c:pt idx="2">
                  <c:v>8.1787512681330554E-3</c:v>
                </c:pt>
                <c:pt idx="3">
                  <c:v>0</c:v>
                </c:pt>
                <c:pt idx="4">
                  <c:v>-7.0044132735347375E-4</c:v>
                </c:pt>
                <c:pt idx="5">
                  <c:v>2.8599623838090338E-3</c:v>
                </c:pt>
                <c:pt idx="6">
                  <c:v>-1.4054840139579028E-3</c:v>
                </c:pt>
                <c:pt idx="7">
                  <c:v>3.0061206416576169E-3</c:v>
                </c:pt>
                <c:pt idx="8">
                  <c:v>3.3877730747917667E-3</c:v>
                </c:pt>
                <c:pt idx="9">
                  <c:v>4.387331755424384E-3</c:v>
                </c:pt>
                <c:pt idx="10">
                  <c:v>-3.0597670775023289E-3</c:v>
                </c:pt>
                <c:pt idx="11">
                  <c:v>8.5453587234951556E-4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5F-4B56-BD26-573932620473}"/>
            </c:ext>
          </c:extLst>
        </c:ser>
        <c:ser>
          <c:idx val="1"/>
          <c:order val="1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'D1'!$AB$21:$AB$32</c:f>
              <c:numCache>
                <c:formatCode>General</c:formatCode>
                <c:ptCount val="12"/>
                <c:pt idx="0">
                  <c:v>-912</c:v>
                </c:pt>
                <c:pt idx="1">
                  <c:v>-420</c:v>
                </c:pt>
                <c:pt idx="2">
                  <c:v>-34</c:v>
                </c:pt>
                <c:pt idx="3">
                  <c:v>0</c:v>
                </c:pt>
                <c:pt idx="4">
                  <c:v>4</c:v>
                </c:pt>
                <c:pt idx="5">
                  <c:v>23</c:v>
                </c:pt>
                <c:pt idx="6">
                  <c:v>163</c:v>
                </c:pt>
                <c:pt idx="7">
                  <c:v>511</c:v>
                </c:pt>
                <c:pt idx="8">
                  <c:v>564</c:v>
                </c:pt>
                <c:pt idx="9">
                  <c:v>568</c:v>
                </c:pt>
                <c:pt idx="10">
                  <c:v>655</c:v>
                </c:pt>
                <c:pt idx="11">
                  <c:v>6530</c:v>
                </c:pt>
              </c:numCache>
            </c:numRef>
          </c:xVal>
          <c:yVal>
            <c:numRef>
              <c:f>'D1'!$AK$21:$AK$32</c:f>
              <c:numCache>
                <c:formatCode>General</c:formatCode>
                <c:ptCount val="12"/>
                <c:pt idx="0">
                  <c:v>2.1444327783246208E-3</c:v>
                </c:pt>
                <c:pt idx="1">
                  <c:v>2.045373568285457E-3</c:v>
                </c:pt>
                <c:pt idx="2">
                  <c:v>1.9676563831734295E-3</c:v>
                </c:pt>
                <c:pt idx="3">
                  <c:v>1.9608108280081216E-3</c:v>
                </c:pt>
                <c:pt idx="4">
                  <c:v>1.960005468576909E-3</c:v>
                </c:pt>
                <c:pt idx="5">
                  <c:v>1.9561800112786487E-3</c:v>
                </c:pt>
                <c:pt idx="6">
                  <c:v>1.9279924311862034E-3</c:v>
                </c:pt>
                <c:pt idx="7">
                  <c:v>1.8579261606706972E-3</c:v>
                </c:pt>
                <c:pt idx="8">
                  <c:v>1.8472551482071285E-3</c:v>
                </c:pt>
                <c:pt idx="9">
                  <c:v>1.8464497887759159E-3</c:v>
                </c:pt>
                <c:pt idx="10">
                  <c:v>1.8289332211470393E-3</c:v>
                </c:pt>
                <c:pt idx="11">
                  <c:v>6.4606155655336272E-4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5F-4B56-BD26-573932620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9475736"/>
        <c:axId val="1"/>
      </c:scatterChart>
      <c:valAx>
        <c:axId val="949475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 number</a:t>
                </a:r>
              </a:p>
            </c:rich>
          </c:tx>
          <c:layout>
            <c:manualLayout>
              <c:xMode val="edge"/>
              <c:yMode val="edge"/>
              <c:x val="0.45686356852452265"/>
              <c:y val="0.916944916769124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9.8039215686274508E-3"/>
              <c:y val="0.388705016524097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947573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 Cep - O-C Diagr.  P = 0.772002 d</a:t>
            </a:r>
          </a:p>
        </c:rich>
      </c:tx>
      <c:layout>
        <c:manualLayout>
          <c:xMode val="edge"/>
          <c:yMode val="edge"/>
          <c:x val="0.26632338483462764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76657096785561"/>
          <c:y val="0.16319499781289948"/>
          <c:w val="0.79897041279131231"/>
          <c:h val="0.618057651291406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'D2'!$F$21:$F$169</c:f>
              <c:numCache>
                <c:formatCode>General</c:formatCode>
                <c:ptCount val="149"/>
                <c:pt idx="0">
                  <c:v>27281</c:v>
                </c:pt>
                <c:pt idx="1">
                  <c:v>27286.5</c:v>
                </c:pt>
                <c:pt idx="2">
                  <c:v>29193</c:v>
                </c:pt>
                <c:pt idx="3">
                  <c:v>29193</c:v>
                </c:pt>
                <c:pt idx="4">
                  <c:v>29132</c:v>
                </c:pt>
                <c:pt idx="5">
                  <c:v>29136</c:v>
                </c:pt>
                <c:pt idx="6">
                  <c:v>29168.5</c:v>
                </c:pt>
                <c:pt idx="7">
                  <c:v>29172</c:v>
                </c:pt>
                <c:pt idx="8">
                  <c:v>29342</c:v>
                </c:pt>
                <c:pt idx="9">
                  <c:v>29345.5</c:v>
                </c:pt>
                <c:pt idx="10">
                  <c:v>30074</c:v>
                </c:pt>
                <c:pt idx="11">
                  <c:v>30543</c:v>
                </c:pt>
                <c:pt idx="12">
                  <c:v>30651.5</c:v>
                </c:pt>
                <c:pt idx="13">
                  <c:v>31517</c:v>
                </c:pt>
                <c:pt idx="14">
                  <c:v>21079</c:v>
                </c:pt>
                <c:pt idx="15">
                  <c:v>21092</c:v>
                </c:pt>
                <c:pt idx="16">
                  <c:v>25496</c:v>
                </c:pt>
                <c:pt idx="17">
                  <c:v>27219</c:v>
                </c:pt>
                <c:pt idx="18">
                  <c:v>27254</c:v>
                </c:pt>
                <c:pt idx="19">
                  <c:v>27267</c:v>
                </c:pt>
                <c:pt idx="20">
                  <c:v>27307</c:v>
                </c:pt>
                <c:pt idx="21">
                  <c:v>27355</c:v>
                </c:pt>
                <c:pt idx="22">
                  <c:v>27360</c:v>
                </c:pt>
                <c:pt idx="23">
                  <c:v>27443</c:v>
                </c:pt>
                <c:pt idx="24">
                  <c:v>27717.5</c:v>
                </c:pt>
                <c:pt idx="25">
                  <c:v>27729</c:v>
                </c:pt>
                <c:pt idx="26">
                  <c:v>27743.5</c:v>
                </c:pt>
                <c:pt idx="27">
                  <c:v>27761.5</c:v>
                </c:pt>
                <c:pt idx="28">
                  <c:v>27790</c:v>
                </c:pt>
                <c:pt idx="29">
                  <c:v>27800.5</c:v>
                </c:pt>
                <c:pt idx="30">
                  <c:v>27807</c:v>
                </c:pt>
                <c:pt idx="31">
                  <c:v>27816</c:v>
                </c:pt>
                <c:pt idx="32">
                  <c:v>27836.5</c:v>
                </c:pt>
                <c:pt idx="33">
                  <c:v>27860</c:v>
                </c:pt>
                <c:pt idx="34">
                  <c:v>27865</c:v>
                </c:pt>
                <c:pt idx="35">
                  <c:v>27910.5</c:v>
                </c:pt>
                <c:pt idx="36">
                  <c:v>27921</c:v>
                </c:pt>
                <c:pt idx="37">
                  <c:v>27931</c:v>
                </c:pt>
                <c:pt idx="38">
                  <c:v>28649</c:v>
                </c:pt>
                <c:pt idx="39">
                  <c:v>28695.5</c:v>
                </c:pt>
                <c:pt idx="40">
                  <c:v>28699.5</c:v>
                </c:pt>
                <c:pt idx="41">
                  <c:v>28735.5</c:v>
                </c:pt>
                <c:pt idx="42">
                  <c:v>20860</c:v>
                </c:pt>
                <c:pt idx="43">
                  <c:v>20860</c:v>
                </c:pt>
                <c:pt idx="44">
                  <c:v>21513</c:v>
                </c:pt>
                <c:pt idx="45">
                  <c:v>21522</c:v>
                </c:pt>
                <c:pt idx="46">
                  <c:v>23921</c:v>
                </c:pt>
                <c:pt idx="47">
                  <c:v>23921</c:v>
                </c:pt>
                <c:pt idx="48">
                  <c:v>24833</c:v>
                </c:pt>
                <c:pt idx="49">
                  <c:v>24890</c:v>
                </c:pt>
                <c:pt idx="50">
                  <c:v>24895</c:v>
                </c:pt>
                <c:pt idx="51">
                  <c:v>24917</c:v>
                </c:pt>
                <c:pt idx="52">
                  <c:v>25027</c:v>
                </c:pt>
                <c:pt idx="53">
                  <c:v>25066</c:v>
                </c:pt>
                <c:pt idx="54">
                  <c:v>25066</c:v>
                </c:pt>
                <c:pt idx="55">
                  <c:v>25456</c:v>
                </c:pt>
                <c:pt idx="56">
                  <c:v>25816</c:v>
                </c:pt>
                <c:pt idx="57">
                  <c:v>25829</c:v>
                </c:pt>
                <c:pt idx="58">
                  <c:v>25829</c:v>
                </c:pt>
                <c:pt idx="59">
                  <c:v>25833</c:v>
                </c:pt>
                <c:pt idx="60">
                  <c:v>25842</c:v>
                </c:pt>
                <c:pt idx="61">
                  <c:v>25917</c:v>
                </c:pt>
                <c:pt idx="62">
                  <c:v>25917</c:v>
                </c:pt>
                <c:pt idx="63">
                  <c:v>26241</c:v>
                </c:pt>
                <c:pt idx="64">
                  <c:v>26294</c:v>
                </c:pt>
                <c:pt idx="65">
                  <c:v>27285</c:v>
                </c:pt>
                <c:pt idx="66">
                  <c:v>0</c:v>
                </c:pt>
                <c:pt idx="67">
                  <c:v>27285</c:v>
                </c:pt>
                <c:pt idx="68">
                  <c:v>27754</c:v>
                </c:pt>
                <c:pt idx="69">
                  <c:v>15404.5</c:v>
                </c:pt>
                <c:pt idx="70">
                  <c:v>15571</c:v>
                </c:pt>
                <c:pt idx="71">
                  <c:v>15621.5</c:v>
                </c:pt>
                <c:pt idx="72">
                  <c:v>15812.5</c:v>
                </c:pt>
                <c:pt idx="73">
                  <c:v>15841</c:v>
                </c:pt>
                <c:pt idx="74">
                  <c:v>15931.5</c:v>
                </c:pt>
                <c:pt idx="75">
                  <c:v>16143.5</c:v>
                </c:pt>
                <c:pt idx="76">
                  <c:v>16418.5</c:v>
                </c:pt>
                <c:pt idx="77">
                  <c:v>16454.5</c:v>
                </c:pt>
                <c:pt idx="78">
                  <c:v>16462.5</c:v>
                </c:pt>
                <c:pt idx="79">
                  <c:v>16467.5</c:v>
                </c:pt>
                <c:pt idx="80">
                  <c:v>16574</c:v>
                </c:pt>
                <c:pt idx="81">
                  <c:v>16815</c:v>
                </c:pt>
                <c:pt idx="82">
                  <c:v>16851</c:v>
                </c:pt>
                <c:pt idx="83">
                  <c:v>16960</c:v>
                </c:pt>
                <c:pt idx="84">
                  <c:v>17255.5</c:v>
                </c:pt>
                <c:pt idx="85">
                  <c:v>17273.5</c:v>
                </c:pt>
                <c:pt idx="86">
                  <c:v>17447</c:v>
                </c:pt>
                <c:pt idx="87">
                  <c:v>17869</c:v>
                </c:pt>
                <c:pt idx="88">
                  <c:v>17905.5</c:v>
                </c:pt>
                <c:pt idx="89">
                  <c:v>17941.5</c:v>
                </c:pt>
                <c:pt idx="90">
                  <c:v>18298</c:v>
                </c:pt>
                <c:pt idx="91">
                  <c:v>18330.5</c:v>
                </c:pt>
                <c:pt idx="92">
                  <c:v>18334</c:v>
                </c:pt>
                <c:pt idx="93">
                  <c:v>18651.5</c:v>
                </c:pt>
                <c:pt idx="94">
                  <c:v>18752.5</c:v>
                </c:pt>
                <c:pt idx="95">
                  <c:v>18865</c:v>
                </c:pt>
                <c:pt idx="96">
                  <c:v>19640</c:v>
                </c:pt>
                <c:pt idx="97">
                  <c:v>19745</c:v>
                </c:pt>
                <c:pt idx="98">
                  <c:v>19748.5</c:v>
                </c:pt>
                <c:pt idx="99">
                  <c:v>19759</c:v>
                </c:pt>
                <c:pt idx="100">
                  <c:v>20668.5</c:v>
                </c:pt>
                <c:pt idx="101">
                  <c:v>20737</c:v>
                </c:pt>
                <c:pt idx="102">
                  <c:v>21050.5</c:v>
                </c:pt>
                <c:pt idx="103">
                  <c:v>21195.5</c:v>
                </c:pt>
                <c:pt idx="104">
                  <c:v>21317</c:v>
                </c:pt>
                <c:pt idx="105">
                  <c:v>21552</c:v>
                </c:pt>
                <c:pt idx="106">
                  <c:v>21577.5</c:v>
                </c:pt>
                <c:pt idx="107">
                  <c:v>21588</c:v>
                </c:pt>
                <c:pt idx="108">
                  <c:v>23013</c:v>
                </c:pt>
                <c:pt idx="109">
                  <c:v>23115</c:v>
                </c:pt>
                <c:pt idx="110">
                  <c:v>23453.5</c:v>
                </c:pt>
                <c:pt idx="111">
                  <c:v>23929</c:v>
                </c:pt>
                <c:pt idx="112">
                  <c:v>23958.5</c:v>
                </c:pt>
                <c:pt idx="113">
                  <c:v>24337</c:v>
                </c:pt>
                <c:pt idx="114">
                  <c:v>24878.5</c:v>
                </c:pt>
                <c:pt idx="115">
                  <c:v>25031</c:v>
                </c:pt>
                <c:pt idx="116">
                  <c:v>25369</c:v>
                </c:pt>
                <c:pt idx="117">
                  <c:v>25383.5</c:v>
                </c:pt>
                <c:pt idx="118">
                  <c:v>25936.5</c:v>
                </c:pt>
                <c:pt idx="119">
                  <c:v>26293</c:v>
                </c:pt>
                <c:pt idx="120">
                  <c:v>26365</c:v>
                </c:pt>
                <c:pt idx="121">
                  <c:v>26369</c:v>
                </c:pt>
                <c:pt idx="122">
                  <c:v>26870.5</c:v>
                </c:pt>
                <c:pt idx="123">
                  <c:v>26928.5</c:v>
                </c:pt>
                <c:pt idx="124">
                  <c:v>27285</c:v>
                </c:pt>
                <c:pt idx="125">
                  <c:v>27285</c:v>
                </c:pt>
                <c:pt idx="126">
                  <c:v>27285</c:v>
                </c:pt>
                <c:pt idx="127">
                  <c:v>27754</c:v>
                </c:pt>
                <c:pt idx="128">
                  <c:v>27754</c:v>
                </c:pt>
                <c:pt idx="129">
                  <c:v>28122</c:v>
                </c:pt>
                <c:pt idx="130">
                  <c:v>28122</c:v>
                </c:pt>
                <c:pt idx="131">
                  <c:v>28154</c:v>
                </c:pt>
                <c:pt idx="132">
                  <c:v>28154</c:v>
                </c:pt>
                <c:pt idx="133">
                  <c:v>28158</c:v>
                </c:pt>
                <c:pt idx="134">
                  <c:v>28158</c:v>
                </c:pt>
                <c:pt idx="135">
                  <c:v>28176</c:v>
                </c:pt>
                <c:pt idx="136">
                  <c:v>28176</c:v>
                </c:pt>
                <c:pt idx="137">
                  <c:v>28309.5</c:v>
                </c:pt>
                <c:pt idx="138">
                  <c:v>28309.5</c:v>
                </c:pt>
                <c:pt idx="139">
                  <c:v>28641.5</c:v>
                </c:pt>
                <c:pt idx="140">
                  <c:v>28641.5</c:v>
                </c:pt>
                <c:pt idx="141">
                  <c:v>28692</c:v>
                </c:pt>
                <c:pt idx="142">
                  <c:v>28692</c:v>
                </c:pt>
                <c:pt idx="143">
                  <c:v>28695.5</c:v>
                </c:pt>
                <c:pt idx="144">
                  <c:v>28695.5</c:v>
                </c:pt>
                <c:pt idx="145">
                  <c:v>28778.5</c:v>
                </c:pt>
                <c:pt idx="146">
                  <c:v>28778.5</c:v>
                </c:pt>
                <c:pt idx="147">
                  <c:v>34378</c:v>
                </c:pt>
                <c:pt idx="148">
                  <c:v>21123</c:v>
                </c:pt>
              </c:numCache>
            </c:numRef>
          </c:xVal>
          <c:yVal>
            <c:numRef>
              <c:f>'D2'!$H$21:$H$169</c:f>
              <c:numCache>
                <c:formatCode>General</c:formatCode>
                <c:ptCount val="1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D3-445C-9439-4AA6C3B8BA2C}"/>
            </c:ext>
          </c:extLst>
        </c:ser>
        <c:ser>
          <c:idx val="1"/>
          <c:order val="1"/>
          <c:tx>
            <c:strRef>
              <c:f>'D2'!$I$20:$I$20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'D2'!$D$21:$D$993</c:f>
                <c:numCache>
                  <c:formatCode>General</c:formatCode>
                  <c:ptCount val="973"/>
                  <c:pt idx="4">
                    <c:v>7.0000000000000001E-3</c:v>
                  </c:pt>
                  <c:pt idx="5">
                    <c:v>6.0000000000000001E-3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6.0000000000000001E-3</c:v>
                  </c:pt>
                  <c:pt idx="10">
                    <c:v>6.0000000000000001E-3</c:v>
                  </c:pt>
                  <c:pt idx="11">
                    <c:v>6.0000000000000001E-3</c:v>
                  </c:pt>
                  <c:pt idx="12">
                    <c:v>5.0000000000000001E-3</c:v>
                  </c:pt>
                  <c:pt idx="13">
                    <c:v>5.0000000000000001E-3</c:v>
                  </c:pt>
                  <c:pt idx="38">
                    <c:v>4.0000000000000001E-3</c:v>
                  </c:pt>
                  <c:pt idx="39">
                    <c:v>7.0000000000000001E-3</c:v>
                  </c:pt>
                  <c:pt idx="40">
                    <c:v>6.0000000000000001E-3</c:v>
                  </c:pt>
                  <c:pt idx="41">
                    <c:v>5.0000000000000001E-3</c:v>
                  </c:pt>
                  <c:pt idx="66">
                    <c:v>0</c:v>
                  </c:pt>
                  <c:pt idx="150">
                    <c:v>0</c:v>
                  </c:pt>
                  <c:pt idx="151">
                    <c:v>0.9423576622903056</c:v>
                  </c:pt>
                  <c:pt idx="152">
                    <c:v>0.21696834982503788</c:v>
                  </c:pt>
                  <c:pt idx="153">
                    <c:v>0.21048909200180788</c:v>
                  </c:pt>
                  <c:pt idx="154">
                    <c:v>0.51489244846743532</c:v>
                  </c:pt>
                  <c:pt idx="155">
                    <c:v>0.11462405537531595</c:v>
                  </c:pt>
                  <c:pt idx="156">
                    <c:v>0.39830207694103592</c:v>
                  </c:pt>
                  <c:pt idx="157">
                    <c:v>0.41384348745486932</c:v>
                  </c:pt>
                  <c:pt idx="158">
                    <c:v>0.69622617558343336</c:v>
                  </c:pt>
                  <c:pt idx="159">
                    <c:v>0.71306291952350875</c:v>
                  </c:pt>
                  <c:pt idx="160">
                    <c:v>0.90347693400326534</c:v>
                  </c:pt>
                  <c:pt idx="161">
                    <c:v>0.46175009908984066</c:v>
                  </c:pt>
                  <c:pt idx="162">
                    <c:v>0.38921142691469868</c:v>
                  </c:pt>
                  <c:pt idx="163">
                    <c:v>5.5005038851959398E-2</c:v>
                  </c:pt>
                  <c:pt idx="164">
                    <c:v>0.12754371102710138</c:v>
                  </c:pt>
                  <c:pt idx="165">
                    <c:v>0.43193411416359595</c:v>
                  </c:pt>
                  <c:pt idx="166">
                    <c:v>0.48892878516198834</c:v>
                  </c:pt>
                  <c:pt idx="167">
                    <c:v>0.63268488942048862</c:v>
                  </c:pt>
                  <c:pt idx="168">
                    <c:v>0.66118222491422785</c:v>
                  </c:pt>
                  <c:pt idx="169">
                    <c:v>0.9124743200118246</c:v>
                  </c:pt>
                  <c:pt idx="170">
                    <c:v>0.11066033508177497</c:v>
                  </c:pt>
                  <c:pt idx="171">
                    <c:v>0.84765065375540871</c:v>
                  </c:pt>
                  <c:pt idx="172">
                    <c:v>0.94480066114192596</c:v>
                  </c:pt>
                  <c:pt idx="173">
                    <c:v>0.25697342753483099</c:v>
                  </c:pt>
                  <c:pt idx="174">
                    <c:v>0.29842409734919784</c:v>
                  </c:pt>
                  <c:pt idx="175">
                    <c:v>0.39425545529593364</c:v>
                  </c:pt>
                  <c:pt idx="176">
                    <c:v>0.44218279227789026</c:v>
                  </c:pt>
                  <c:pt idx="177">
                    <c:v>0.68566661744262092</c:v>
                  </c:pt>
                  <c:pt idx="178">
                    <c:v>0.91494063487334643</c:v>
                  </c:pt>
                  <c:pt idx="179">
                    <c:v>0.88373864316235995</c:v>
                  </c:pt>
                  <c:pt idx="180">
                    <c:v>0.96145864907521172</c:v>
                  </c:pt>
                  <c:pt idx="181">
                    <c:v>0.17959538965078536</c:v>
                  </c:pt>
                  <c:pt idx="182">
                    <c:v>0.34928406921244459</c:v>
                  </c:pt>
                  <c:pt idx="183">
                    <c:v>0.91271266136391205</c:v>
                  </c:pt>
                  <c:pt idx="184">
                    <c:v>3.4474003954528598E-2</c:v>
                  </c:pt>
                  <c:pt idx="185">
                    <c:v>0.92941469063589466</c:v>
                  </c:pt>
                  <c:pt idx="186">
                    <c:v>0.98122802791112917</c:v>
                  </c:pt>
                  <c:pt idx="187">
                    <c:v>0.82835795762002817</c:v>
                  </c:pt>
                  <c:pt idx="188">
                    <c:v>2.5248639252822613E-2</c:v>
                  </c:pt>
                </c:numCache>
              </c:numRef>
            </c:plus>
            <c:minus>
              <c:numRef>
                <c:f>'D2'!$D$21:$D$993</c:f>
                <c:numCache>
                  <c:formatCode>General</c:formatCode>
                  <c:ptCount val="973"/>
                  <c:pt idx="4">
                    <c:v>7.0000000000000001E-3</c:v>
                  </c:pt>
                  <c:pt idx="5">
                    <c:v>6.0000000000000001E-3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6.0000000000000001E-3</c:v>
                  </c:pt>
                  <c:pt idx="10">
                    <c:v>6.0000000000000001E-3</c:v>
                  </c:pt>
                  <c:pt idx="11">
                    <c:v>6.0000000000000001E-3</c:v>
                  </c:pt>
                  <c:pt idx="12">
                    <c:v>5.0000000000000001E-3</c:v>
                  </c:pt>
                  <c:pt idx="13">
                    <c:v>5.0000000000000001E-3</c:v>
                  </c:pt>
                  <c:pt idx="38">
                    <c:v>4.0000000000000001E-3</c:v>
                  </c:pt>
                  <c:pt idx="39">
                    <c:v>7.0000000000000001E-3</c:v>
                  </c:pt>
                  <c:pt idx="40">
                    <c:v>6.0000000000000001E-3</c:v>
                  </c:pt>
                  <c:pt idx="41">
                    <c:v>5.0000000000000001E-3</c:v>
                  </c:pt>
                  <c:pt idx="66">
                    <c:v>0</c:v>
                  </c:pt>
                  <c:pt idx="150">
                    <c:v>0</c:v>
                  </c:pt>
                  <c:pt idx="151">
                    <c:v>0.9423576622903056</c:v>
                  </c:pt>
                  <c:pt idx="152">
                    <c:v>0.21696834982503788</c:v>
                  </c:pt>
                  <c:pt idx="153">
                    <c:v>0.21048909200180788</c:v>
                  </c:pt>
                  <c:pt idx="154">
                    <c:v>0.51489244846743532</c:v>
                  </c:pt>
                  <c:pt idx="155">
                    <c:v>0.11462405537531595</c:v>
                  </c:pt>
                  <c:pt idx="156">
                    <c:v>0.39830207694103592</c:v>
                  </c:pt>
                  <c:pt idx="157">
                    <c:v>0.41384348745486932</c:v>
                  </c:pt>
                  <c:pt idx="158">
                    <c:v>0.69622617558343336</c:v>
                  </c:pt>
                  <c:pt idx="159">
                    <c:v>0.71306291952350875</c:v>
                  </c:pt>
                  <c:pt idx="160">
                    <c:v>0.90347693400326534</c:v>
                  </c:pt>
                  <c:pt idx="161">
                    <c:v>0.46175009908984066</c:v>
                  </c:pt>
                  <c:pt idx="162">
                    <c:v>0.38921142691469868</c:v>
                  </c:pt>
                  <c:pt idx="163">
                    <c:v>5.5005038851959398E-2</c:v>
                  </c:pt>
                  <c:pt idx="164">
                    <c:v>0.12754371102710138</c:v>
                  </c:pt>
                  <c:pt idx="165">
                    <c:v>0.43193411416359595</c:v>
                  </c:pt>
                  <c:pt idx="166">
                    <c:v>0.48892878516198834</c:v>
                  </c:pt>
                  <c:pt idx="167">
                    <c:v>0.63268488942048862</c:v>
                  </c:pt>
                  <c:pt idx="168">
                    <c:v>0.66118222491422785</c:v>
                  </c:pt>
                  <c:pt idx="169">
                    <c:v>0.9124743200118246</c:v>
                  </c:pt>
                  <c:pt idx="170">
                    <c:v>0.11066033508177497</c:v>
                  </c:pt>
                  <c:pt idx="171">
                    <c:v>0.84765065375540871</c:v>
                  </c:pt>
                  <c:pt idx="172">
                    <c:v>0.94480066114192596</c:v>
                  </c:pt>
                  <c:pt idx="173">
                    <c:v>0.25697342753483099</c:v>
                  </c:pt>
                  <c:pt idx="174">
                    <c:v>0.29842409734919784</c:v>
                  </c:pt>
                  <c:pt idx="175">
                    <c:v>0.39425545529593364</c:v>
                  </c:pt>
                  <c:pt idx="176">
                    <c:v>0.44218279227789026</c:v>
                  </c:pt>
                  <c:pt idx="177">
                    <c:v>0.68566661744262092</c:v>
                  </c:pt>
                  <c:pt idx="178">
                    <c:v>0.91494063487334643</c:v>
                  </c:pt>
                  <c:pt idx="179">
                    <c:v>0.88373864316235995</c:v>
                  </c:pt>
                  <c:pt idx="180">
                    <c:v>0.96145864907521172</c:v>
                  </c:pt>
                  <c:pt idx="181">
                    <c:v>0.17959538965078536</c:v>
                  </c:pt>
                  <c:pt idx="182">
                    <c:v>0.34928406921244459</c:v>
                  </c:pt>
                  <c:pt idx="183">
                    <c:v>0.91271266136391205</c:v>
                  </c:pt>
                  <c:pt idx="184">
                    <c:v>3.4474003954528598E-2</c:v>
                  </c:pt>
                  <c:pt idx="185">
                    <c:v>0.92941469063589466</c:v>
                  </c:pt>
                  <c:pt idx="186">
                    <c:v>0.98122802791112917</c:v>
                  </c:pt>
                  <c:pt idx="187">
                    <c:v>0.82835795762002817</c:v>
                  </c:pt>
                  <c:pt idx="188">
                    <c:v>2.5248639252822613E-2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'D2'!$F$21:$F$169</c:f>
              <c:numCache>
                <c:formatCode>General</c:formatCode>
                <c:ptCount val="149"/>
                <c:pt idx="0">
                  <c:v>27281</c:v>
                </c:pt>
                <c:pt idx="1">
                  <c:v>27286.5</c:v>
                </c:pt>
                <c:pt idx="2">
                  <c:v>29193</c:v>
                </c:pt>
                <c:pt idx="3">
                  <c:v>29193</c:v>
                </c:pt>
                <c:pt idx="4">
                  <c:v>29132</c:v>
                </c:pt>
                <c:pt idx="5">
                  <c:v>29136</c:v>
                </c:pt>
                <c:pt idx="6">
                  <c:v>29168.5</c:v>
                </c:pt>
                <c:pt idx="7">
                  <c:v>29172</c:v>
                </c:pt>
                <c:pt idx="8">
                  <c:v>29342</c:v>
                </c:pt>
                <c:pt idx="9">
                  <c:v>29345.5</c:v>
                </c:pt>
                <c:pt idx="10">
                  <c:v>30074</c:v>
                </c:pt>
                <c:pt idx="11">
                  <c:v>30543</c:v>
                </c:pt>
                <c:pt idx="12">
                  <c:v>30651.5</c:v>
                </c:pt>
                <c:pt idx="13">
                  <c:v>31517</c:v>
                </c:pt>
                <c:pt idx="14">
                  <c:v>21079</c:v>
                </c:pt>
                <c:pt idx="15">
                  <c:v>21092</c:v>
                </c:pt>
                <c:pt idx="16">
                  <c:v>25496</c:v>
                </c:pt>
                <c:pt idx="17">
                  <c:v>27219</c:v>
                </c:pt>
                <c:pt idx="18">
                  <c:v>27254</c:v>
                </c:pt>
                <c:pt idx="19">
                  <c:v>27267</c:v>
                </c:pt>
                <c:pt idx="20">
                  <c:v>27307</c:v>
                </c:pt>
                <c:pt idx="21">
                  <c:v>27355</c:v>
                </c:pt>
                <c:pt idx="22">
                  <c:v>27360</c:v>
                </c:pt>
                <c:pt idx="23">
                  <c:v>27443</c:v>
                </c:pt>
                <c:pt idx="24">
                  <c:v>27717.5</c:v>
                </c:pt>
                <c:pt idx="25">
                  <c:v>27729</c:v>
                </c:pt>
                <c:pt idx="26">
                  <c:v>27743.5</c:v>
                </c:pt>
                <c:pt idx="27">
                  <c:v>27761.5</c:v>
                </c:pt>
                <c:pt idx="28">
                  <c:v>27790</c:v>
                </c:pt>
                <c:pt idx="29">
                  <c:v>27800.5</c:v>
                </c:pt>
                <c:pt idx="30">
                  <c:v>27807</c:v>
                </c:pt>
                <c:pt idx="31">
                  <c:v>27816</c:v>
                </c:pt>
                <c:pt idx="32">
                  <c:v>27836.5</c:v>
                </c:pt>
                <c:pt idx="33">
                  <c:v>27860</c:v>
                </c:pt>
                <c:pt idx="34">
                  <c:v>27865</c:v>
                </c:pt>
                <c:pt idx="35">
                  <c:v>27910.5</c:v>
                </c:pt>
                <c:pt idx="36">
                  <c:v>27921</c:v>
                </c:pt>
                <c:pt idx="37">
                  <c:v>27931</c:v>
                </c:pt>
                <c:pt idx="38">
                  <c:v>28649</c:v>
                </c:pt>
                <c:pt idx="39">
                  <c:v>28695.5</c:v>
                </c:pt>
                <c:pt idx="40">
                  <c:v>28699.5</c:v>
                </c:pt>
                <c:pt idx="41">
                  <c:v>28735.5</c:v>
                </c:pt>
                <c:pt idx="42">
                  <c:v>20860</c:v>
                </c:pt>
                <c:pt idx="43">
                  <c:v>20860</c:v>
                </c:pt>
                <c:pt idx="44">
                  <c:v>21513</c:v>
                </c:pt>
                <c:pt idx="45">
                  <c:v>21522</c:v>
                </c:pt>
                <c:pt idx="46">
                  <c:v>23921</c:v>
                </c:pt>
                <c:pt idx="47">
                  <c:v>23921</c:v>
                </c:pt>
                <c:pt idx="48">
                  <c:v>24833</c:v>
                </c:pt>
                <c:pt idx="49">
                  <c:v>24890</c:v>
                </c:pt>
                <c:pt idx="50">
                  <c:v>24895</c:v>
                </c:pt>
                <c:pt idx="51">
                  <c:v>24917</c:v>
                </c:pt>
                <c:pt idx="52">
                  <c:v>25027</c:v>
                </c:pt>
                <c:pt idx="53">
                  <c:v>25066</c:v>
                </c:pt>
                <c:pt idx="54">
                  <c:v>25066</c:v>
                </c:pt>
                <c:pt idx="55">
                  <c:v>25456</c:v>
                </c:pt>
                <c:pt idx="56">
                  <c:v>25816</c:v>
                </c:pt>
                <c:pt idx="57">
                  <c:v>25829</c:v>
                </c:pt>
                <c:pt idx="58">
                  <c:v>25829</c:v>
                </c:pt>
                <c:pt idx="59">
                  <c:v>25833</c:v>
                </c:pt>
                <c:pt idx="60">
                  <c:v>25842</c:v>
                </c:pt>
                <c:pt idx="61">
                  <c:v>25917</c:v>
                </c:pt>
                <c:pt idx="62">
                  <c:v>25917</c:v>
                </c:pt>
                <c:pt idx="63">
                  <c:v>26241</c:v>
                </c:pt>
                <c:pt idx="64">
                  <c:v>26294</c:v>
                </c:pt>
                <c:pt idx="65">
                  <c:v>27285</c:v>
                </c:pt>
                <c:pt idx="66">
                  <c:v>0</c:v>
                </c:pt>
                <c:pt idx="67">
                  <c:v>27285</c:v>
                </c:pt>
                <c:pt idx="68">
                  <c:v>27754</c:v>
                </c:pt>
                <c:pt idx="69">
                  <c:v>15404.5</c:v>
                </c:pt>
                <c:pt idx="70">
                  <c:v>15571</c:v>
                </c:pt>
                <c:pt idx="71">
                  <c:v>15621.5</c:v>
                </c:pt>
                <c:pt idx="72">
                  <c:v>15812.5</c:v>
                </c:pt>
                <c:pt idx="73">
                  <c:v>15841</c:v>
                </c:pt>
                <c:pt idx="74">
                  <c:v>15931.5</c:v>
                </c:pt>
                <c:pt idx="75">
                  <c:v>16143.5</c:v>
                </c:pt>
                <c:pt idx="76">
                  <c:v>16418.5</c:v>
                </c:pt>
                <c:pt idx="77">
                  <c:v>16454.5</c:v>
                </c:pt>
                <c:pt idx="78">
                  <c:v>16462.5</c:v>
                </c:pt>
                <c:pt idx="79">
                  <c:v>16467.5</c:v>
                </c:pt>
                <c:pt idx="80">
                  <c:v>16574</c:v>
                </c:pt>
                <c:pt idx="81">
                  <c:v>16815</c:v>
                </c:pt>
                <c:pt idx="82">
                  <c:v>16851</c:v>
                </c:pt>
                <c:pt idx="83">
                  <c:v>16960</c:v>
                </c:pt>
                <c:pt idx="84">
                  <c:v>17255.5</c:v>
                </c:pt>
                <c:pt idx="85">
                  <c:v>17273.5</c:v>
                </c:pt>
                <c:pt idx="86">
                  <c:v>17447</c:v>
                </c:pt>
                <c:pt idx="87">
                  <c:v>17869</c:v>
                </c:pt>
                <c:pt idx="88">
                  <c:v>17905.5</c:v>
                </c:pt>
                <c:pt idx="89">
                  <c:v>17941.5</c:v>
                </c:pt>
                <c:pt idx="90">
                  <c:v>18298</c:v>
                </c:pt>
                <c:pt idx="91">
                  <c:v>18330.5</c:v>
                </c:pt>
                <c:pt idx="92">
                  <c:v>18334</c:v>
                </c:pt>
                <c:pt idx="93">
                  <c:v>18651.5</c:v>
                </c:pt>
                <c:pt idx="94">
                  <c:v>18752.5</c:v>
                </c:pt>
                <c:pt idx="95">
                  <c:v>18865</c:v>
                </c:pt>
                <c:pt idx="96">
                  <c:v>19640</c:v>
                </c:pt>
                <c:pt idx="97">
                  <c:v>19745</c:v>
                </c:pt>
                <c:pt idx="98">
                  <c:v>19748.5</c:v>
                </c:pt>
                <c:pt idx="99">
                  <c:v>19759</c:v>
                </c:pt>
                <c:pt idx="100">
                  <c:v>20668.5</c:v>
                </c:pt>
                <c:pt idx="101">
                  <c:v>20737</c:v>
                </c:pt>
                <c:pt idx="102">
                  <c:v>21050.5</c:v>
                </c:pt>
                <c:pt idx="103">
                  <c:v>21195.5</c:v>
                </c:pt>
                <c:pt idx="104">
                  <c:v>21317</c:v>
                </c:pt>
                <c:pt idx="105">
                  <c:v>21552</c:v>
                </c:pt>
                <c:pt idx="106">
                  <c:v>21577.5</c:v>
                </c:pt>
                <c:pt idx="107">
                  <c:v>21588</c:v>
                </c:pt>
                <c:pt idx="108">
                  <c:v>23013</c:v>
                </c:pt>
                <c:pt idx="109">
                  <c:v>23115</c:v>
                </c:pt>
                <c:pt idx="110">
                  <c:v>23453.5</c:v>
                </c:pt>
                <c:pt idx="111">
                  <c:v>23929</c:v>
                </c:pt>
                <c:pt idx="112">
                  <c:v>23958.5</c:v>
                </c:pt>
                <c:pt idx="113">
                  <c:v>24337</c:v>
                </c:pt>
                <c:pt idx="114">
                  <c:v>24878.5</c:v>
                </c:pt>
                <c:pt idx="115">
                  <c:v>25031</c:v>
                </c:pt>
                <c:pt idx="116">
                  <c:v>25369</c:v>
                </c:pt>
                <c:pt idx="117">
                  <c:v>25383.5</c:v>
                </c:pt>
                <c:pt idx="118">
                  <c:v>25936.5</c:v>
                </c:pt>
                <c:pt idx="119">
                  <c:v>26293</c:v>
                </c:pt>
                <c:pt idx="120">
                  <c:v>26365</c:v>
                </c:pt>
                <c:pt idx="121">
                  <c:v>26369</c:v>
                </c:pt>
                <c:pt idx="122">
                  <c:v>26870.5</c:v>
                </c:pt>
                <c:pt idx="123">
                  <c:v>26928.5</c:v>
                </c:pt>
                <c:pt idx="124">
                  <c:v>27285</c:v>
                </c:pt>
                <c:pt idx="125">
                  <c:v>27285</c:v>
                </c:pt>
                <c:pt idx="126">
                  <c:v>27285</c:v>
                </c:pt>
                <c:pt idx="127">
                  <c:v>27754</c:v>
                </c:pt>
                <c:pt idx="128">
                  <c:v>27754</c:v>
                </c:pt>
                <c:pt idx="129">
                  <c:v>28122</c:v>
                </c:pt>
                <c:pt idx="130">
                  <c:v>28122</c:v>
                </c:pt>
                <c:pt idx="131">
                  <c:v>28154</c:v>
                </c:pt>
                <c:pt idx="132">
                  <c:v>28154</c:v>
                </c:pt>
                <c:pt idx="133">
                  <c:v>28158</c:v>
                </c:pt>
                <c:pt idx="134">
                  <c:v>28158</c:v>
                </c:pt>
                <c:pt idx="135">
                  <c:v>28176</c:v>
                </c:pt>
                <c:pt idx="136">
                  <c:v>28176</c:v>
                </c:pt>
                <c:pt idx="137">
                  <c:v>28309.5</c:v>
                </c:pt>
                <c:pt idx="138">
                  <c:v>28309.5</c:v>
                </c:pt>
                <c:pt idx="139">
                  <c:v>28641.5</c:v>
                </c:pt>
                <c:pt idx="140">
                  <c:v>28641.5</c:v>
                </c:pt>
                <c:pt idx="141">
                  <c:v>28692</c:v>
                </c:pt>
                <c:pt idx="142">
                  <c:v>28692</c:v>
                </c:pt>
                <c:pt idx="143">
                  <c:v>28695.5</c:v>
                </c:pt>
                <c:pt idx="144">
                  <c:v>28695.5</c:v>
                </c:pt>
                <c:pt idx="145">
                  <c:v>28778.5</c:v>
                </c:pt>
                <c:pt idx="146">
                  <c:v>28778.5</c:v>
                </c:pt>
                <c:pt idx="147">
                  <c:v>34378</c:v>
                </c:pt>
                <c:pt idx="148">
                  <c:v>21123</c:v>
                </c:pt>
              </c:numCache>
            </c:numRef>
          </c:xVal>
          <c:yVal>
            <c:numRef>
              <c:f>'D2'!$I$21:$I$169</c:f>
              <c:numCache>
                <c:formatCode>General</c:formatCode>
                <c:ptCount val="149"/>
                <c:pt idx="4">
                  <c:v>9.6735999999509659E-2</c:v>
                </c:pt>
                <c:pt idx="5">
                  <c:v>-3.0272000003606081E-2</c:v>
                </c:pt>
                <c:pt idx="6">
                  <c:v>-0.11133700000209501</c:v>
                </c:pt>
                <c:pt idx="7">
                  <c:v>0.13465599999472033</c:v>
                </c:pt>
                <c:pt idx="8">
                  <c:v>-0.14868399999249959</c:v>
                </c:pt>
                <c:pt idx="9">
                  <c:v>0.10830899999564281</c:v>
                </c:pt>
                <c:pt idx="10">
                  <c:v>-0.1361479999977746</c:v>
                </c:pt>
                <c:pt idx="11">
                  <c:v>-0.18208600000070874</c:v>
                </c:pt>
                <c:pt idx="12">
                  <c:v>-7.0302999993145932E-2</c:v>
                </c:pt>
                <c:pt idx="13">
                  <c:v>-0.10803400000440888</c:v>
                </c:pt>
                <c:pt idx="14">
                  <c:v>-5.1158000002033077E-2</c:v>
                </c:pt>
                <c:pt idx="15">
                  <c:v>-6.9183999992674217E-2</c:v>
                </c:pt>
                <c:pt idx="16">
                  <c:v>-1.8991999997524545E-2</c:v>
                </c:pt>
                <c:pt idx="17">
                  <c:v>-4.4437999997171573E-2</c:v>
                </c:pt>
                <c:pt idx="18">
                  <c:v>-0.14750800000183517</c:v>
                </c:pt>
                <c:pt idx="19">
                  <c:v>-0.1265339999954449</c:v>
                </c:pt>
                <c:pt idx="20">
                  <c:v>-8.3613999995577615E-2</c:v>
                </c:pt>
                <c:pt idx="21">
                  <c:v>-8.6709999995946418E-2</c:v>
                </c:pt>
                <c:pt idx="22">
                  <c:v>-3.9720000000670552E-2</c:v>
                </c:pt>
                <c:pt idx="23">
                  <c:v>-8.3886000000347849E-2</c:v>
                </c:pt>
                <c:pt idx="24">
                  <c:v>0.17256500000075903</c:v>
                </c:pt>
                <c:pt idx="25">
                  <c:v>0.11554199999955017</c:v>
                </c:pt>
                <c:pt idx="26">
                  <c:v>-4.2486999991524499E-2</c:v>
                </c:pt>
                <c:pt idx="27">
                  <c:v>3.7476999998034444E-2</c:v>
                </c:pt>
                <c:pt idx="28">
                  <c:v>0.11742000000231201</c:v>
                </c:pt>
                <c:pt idx="29">
                  <c:v>-1.9601000007241964E-2</c:v>
                </c:pt>
                <c:pt idx="30">
                  <c:v>-6.3613999998779036E-2</c:v>
                </c:pt>
                <c:pt idx="31">
                  <c:v>-8.9632000002893619E-2</c:v>
                </c:pt>
                <c:pt idx="32">
                  <c:v>0.12132700000074692</c:v>
                </c:pt>
                <c:pt idx="33">
                  <c:v>-3.4720000003289897E-2</c:v>
                </c:pt>
                <c:pt idx="34">
                  <c:v>8.3270000002812594E-2</c:v>
                </c:pt>
                <c:pt idx="35">
                  <c:v>3.0178999993950129E-2</c:v>
                </c:pt>
                <c:pt idx="36">
                  <c:v>-0.17384200000378769</c:v>
                </c:pt>
                <c:pt idx="37">
                  <c:v>0.17013800000131596</c:v>
                </c:pt>
                <c:pt idx="38">
                  <c:v>-7.6297999999951571E-2</c:v>
                </c:pt>
                <c:pt idx="39">
                  <c:v>8.9608999995107297E-2</c:v>
                </c:pt>
                <c:pt idx="40">
                  <c:v>-6.3398999998753425E-2</c:v>
                </c:pt>
                <c:pt idx="41">
                  <c:v>0.10652899999695364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D3-445C-9439-4AA6C3B8BA2C}"/>
            </c:ext>
          </c:extLst>
        </c:ser>
        <c:ser>
          <c:idx val="3"/>
          <c:order val="2"/>
          <c:tx>
            <c:strRef>
              <c:f>'D2'!$J$20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'D2'!$D$21:$D$44</c:f>
                <c:numCache>
                  <c:formatCode>General</c:formatCode>
                  <c:ptCount val="24"/>
                  <c:pt idx="4">
                    <c:v>7.0000000000000001E-3</c:v>
                  </c:pt>
                  <c:pt idx="5">
                    <c:v>6.0000000000000001E-3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6.0000000000000001E-3</c:v>
                  </c:pt>
                  <c:pt idx="10">
                    <c:v>6.0000000000000001E-3</c:v>
                  </c:pt>
                  <c:pt idx="11">
                    <c:v>6.0000000000000001E-3</c:v>
                  </c:pt>
                  <c:pt idx="12">
                    <c:v>5.0000000000000001E-3</c:v>
                  </c:pt>
                  <c:pt idx="13">
                    <c:v>5.0000000000000001E-3</c:v>
                  </c:pt>
                </c:numCache>
              </c:numRef>
            </c:plus>
            <c:minus>
              <c:numRef>
                <c:f>'D2'!$D$21:$D$44</c:f>
                <c:numCache>
                  <c:formatCode>General</c:formatCode>
                  <c:ptCount val="24"/>
                  <c:pt idx="4">
                    <c:v>7.0000000000000001E-3</c:v>
                  </c:pt>
                  <c:pt idx="5">
                    <c:v>6.0000000000000001E-3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6.0000000000000001E-3</c:v>
                  </c:pt>
                  <c:pt idx="10">
                    <c:v>6.0000000000000001E-3</c:v>
                  </c:pt>
                  <c:pt idx="11">
                    <c:v>6.0000000000000001E-3</c:v>
                  </c:pt>
                  <c:pt idx="12">
                    <c:v>5.0000000000000001E-3</c:v>
                  </c:pt>
                  <c:pt idx="1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'D2'!$F$21:$F$169</c:f>
              <c:numCache>
                <c:formatCode>General</c:formatCode>
                <c:ptCount val="149"/>
                <c:pt idx="0">
                  <c:v>27281</c:v>
                </c:pt>
                <c:pt idx="1">
                  <c:v>27286.5</c:v>
                </c:pt>
                <c:pt idx="2">
                  <c:v>29193</c:v>
                </c:pt>
                <c:pt idx="3">
                  <c:v>29193</c:v>
                </c:pt>
                <c:pt idx="4">
                  <c:v>29132</c:v>
                </c:pt>
                <c:pt idx="5">
                  <c:v>29136</c:v>
                </c:pt>
                <c:pt idx="6">
                  <c:v>29168.5</c:v>
                </c:pt>
                <c:pt idx="7">
                  <c:v>29172</c:v>
                </c:pt>
                <c:pt idx="8">
                  <c:v>29342</c:v>
                </c:pt>
                <c:pt idx="9">
                  <c:v>29345.5</c:v>
                </c:pt>
                <c:pt idx="10">
                  <c:v>30074</c:v>
                </c:pt>
                <c:pt idx="11">
                  <c:v>30543</c:v>
                </c:pt>
                <c:pt idx="12">
                  <c:v>30651.5</c:v>
                </c:pt>
                <c:pt idx="13">
                  <c:v>31517</c:v>
                </c:pt>
                <c:pt idx="14">
                  <c:v>21079</c:v>
                </c:pt>
                <c:pt idx="15">
                  <c:v>21092</c:v>
                </c:pt>
                <c:pt idx="16">
                  <c:v>25496</c:v>
                </c:pt>
                <c:pt idx="17">
                  <c:v>27219</c:v>
                </c:pt>
                <c:pt idx="18">
                  <c:v>27254</c:v>
                </c:pt>
                <c:pt idx="19">
                  <c:v>27267</c:v>
                </c:pt>
                <c:pt idx="20">
                  <c:v>27307</c:v>
                </c:pt>
                <c:pt idx="21">
                  <c:v>27355</c:v>
                </c:pt>
                <c:pt idx="22">
                  <c:v>27360</c:v>
                </c:pt>
                <c:pt idx="23">
                  <c:v>27443</c:v>
                </c:pt>
                <c:pt idx="24">
                  <c:v>27717.5</c:v>
                </c:pt>
                <c:pt idx="25">
                  <c:v>27729</c:v>
                </c:pt>
                <c:pt idx="26">
                  <c:v>27743.5</c:v>
                </c:pt>
                <c:pt idx="27">
                  <c:v>27761.5</c:v>
                </c:pt>
                <c:pt idx="28">
                  <c:v>27790</c:v>
                </c:pt>
                <c:pt idx="29">
                  <c:v>27800.5</c:v>
                </c:pt>
                <c:pt idx="30">
                  <c:v>27807</c:v>
                </c:pt>
                <c:pt idx="31">
                  <c:v>27816</c:v>
                </c:pt>
                <c:pt idx="32">
                  <c:v>27836.5</c:v>
                </c:pt>
                <c:pt idx="33">
                  <c:v>27860</c:v>
                </c:pt>
                <c:pt idx="34">
                  <c:v>27865</c:v>
                </c:pt>
                <c:pt idx="35">
                  <c:v>27910.5</c:v>
                </c:pt>
                <c:pt idx="36">
                  <c:v>27921</c:v>
                </c:pt>
                <c:pt idx="37">
                  <c:v>27931</c:v>
                </c:pt>
                <c:pt idx="38">
                  <c:v>28649</c:v>
                </c:pt>
                <c:pt idx="39">
                  <c:v>28695.5</c:v>
                </c:pt>
                <c:pt idx="40">
                  <c:v>28699.5</c:v>
                </c:pt>
                <c:pt idx="41">
                  <c:v>28735.5</c:v>
                </c:pt>
                <c:pt idx="42">
                  <c:v>20860</c:v>
                </c:pt>
                <c:pt idx="43">
                  <c:v>20860</c:v>
                </c:pt>
                <c:pt idx="44">
                  <c:v>21513</c:v>
                </c:pt>
                <c:pt idx="45">
                  <c:v>21522</c:v>
                </c:pt>
                <c:pt idx="46">
                  <c:v>23921</c:v>
                </c:pt>
                <c:pt idx="47">
                  <c:v>23921</c:v>
                </c:pt>
                <c:pt idx="48">
                  <c:v>24833</c:v>
                </c:pt>
                <c:pt idx="49">
                  <c:v>24890</c:v>
                </c:pt>
                <c:pt idx="50">
                  <c:v>24895</c:v>
                </c:pt>
                <c:pt idx="51">
                  <c:v>24917</c:v>
                </c:pt>
                <c:pt idx="52">
                  <c:v>25027</c:v>
                </c:pt>
                <c:pt idx="53">
                  <c:v>25066</c:v>
                </c:pt>
                <c:pt idx="54">
                  <c:v>25066</c:v>
                </c:pt>
                <c:pt idx="55">
                  <c:v>25456</c:v>
                </c:pt>
                <c:pt idx="56">
                  <c:v>25816</c:v>
                </c:pt>
                <c:pt idx="57">
                  <c:v>25829</c:v>
                </c:pt>
                <c:pt idx="58">
                  <c:v>25829</c:v>
                </c:pt>
                <c:pt idx="59">
                  <c:v>25833</c:v>
                </c:pt>
                <c:pt idx="60">
                  <c:v>25842</c:v>
                </c:pt>
                <c:pt idx="61">
                  <c:v>25917</c:v>
                </c:pt>
                <c:pt idx="62">
                  <c:v>25917</c:v>
                </c:pt>
                <c:pt idx="63">
                  <c:v>26241</c:v>
                </c:pt>
                <c:pt idx="64">
                  <c:v>26294</c:v>
                </c:pt>
                <c:pt idx="65">
                  <c:v>27285</c:v>
                </c:pt>
                <c:pt idx="66">
                  <c:v>0</c:v>
                </c:pt>
                <c:pt idx="67">
                  <c:v>27285</c:v>
                </c:pt>
                <c:pt idx="68">
                  <c:v>27754</c:v>
                </c:pt>
                <c:pt idx="69">
                  <c:v>15404.5</c:v>
                </c:pt>
                <c:pt idx="70">
                  <c:v>15571</c:v>
                </c:pt>
                <c:pt idx="71">
                  <c:v>15621.5</c:v>
                </c:pt>
                <c:pt idx="72">
                  <c:v>15812.5</c:v>
                </c:pt>
                <c:pt idx="73">
                  <c:v>15841</c:v>
                </c:pt>
                <c:pt idx="74">
                  <c:v>15931.5</c:v>
                </c:pt>
                <c:pt idx="75">
                  <c:v>16143.5</c:v>
                </c:pt>
                <c:pt idx="76">
                  <c:v>16418.5</c:v>
                </c:pt>
                <c:pt idx="77">
                  <c:v>16454.5</c:v>
                </c:pt>
                <c:pt idx="78">
                  <c:v>16462.5</c:v>
                </c:pt>
                <c:pt idx="79">
                  <c:v>16467.5</c:v>
                </c:pt>
                <c:pt idx="80">
                  <c:v>16574</c:v>
                </c:pt>
                <c:pt idx="81">
                  <c:v>16815</c:v>
                </c:pt>
                <c:pt idx="82">
                  <c:v>16851</c:v>
                </c:pt>
                <c:pt idx="83">
                  <c:v>16960</c:v>
                </c:pt>
                <c:pt idx="84">
                  <c:v>17255.5</c:v>
                </c:pt>
                <c:pt idx="85">
                  <c:v>17273.5</c:v>
                </c:pt>
                <c:pt idx="86">
                  <c:v>17447</c:v>
                </c:pt>
                <c:pt idx="87">
                  <c:v>17869</c:v>
                </c:pt>
                <c:pt idx="88">
                  <c:v>17905.5</c:v>
                </c:pt>
                <c:pt idx="89">
                  <c:v>17941.5</c:v>
                </c:pt>
                <c:pt idx="90">
                  <c:v>18298</c:v>
                </c:pt>
                <c:pt idx="91">
                  <c:v>18330.5</c:v>
                </c:pt>
                <c:pt idx="92">
                  <c:v>18334</c:v>
                </c:pt>
                <c:pt idx="93">
                  <c:v>18651.5</c:v>
                </c:pt>
                <c:pt idx="94">
                  <c:v>18752.5</c:v>
                </c:pt>
                <c:pt idx="95">
                  <c:v>18865</c:v>
                </c:pt>
                <c:pt idx="96">
                  <c:v>19640</c:v>
                </c:pt>
                <c:pt idx="97">
                  <c:v>19745</c:v>
                </c:pt>
                <c:pt idx="98">
                  <c:v>19748.5</c:v>
                </c:pt>
                <c:pt idx="99">
                  <c:v>19759</c:v>
                </c:pt>
                <c:pt idx="100">
                  <c:v>20668.5</c:v>
                </c:pt>
                <c:pt idx="101">
                  <c:v>20737</c:v>
                </c:pt>
                <c:pt idx="102">
                  <c:v>21050.5</c:v>
                </c:pt>
                <c:pt idx="103">
                  <c:v>21195.5</c:v>
                </c:pt>
                <c:pt idx="104">
                  <c:v>21317</c:v>
                </c:pt>
                <c:pt idx="105">
                  <c:v>21552</c:v>
                </c:pt>
                <c:pt idx="106">
                  <c:v>21577.5</c:v>
                </c:pt>
                <c:pt idx="107">
                  <c:v>21588</c:v>
                </c:pt>
                <c:pt idx="108">
                  <c:v>23013</c:v>
                </c:pt>
                <c:pt idx="109">
                  <c:v>23115</c:v>
                </c:pt>
                <c:pt idx="110">
                  <c:v>23453.5</c:v>
                </c:pt>
                <c:pt idx="111">
                  <c:v>23929</c:v>
                </c:pt>
                <c:pt idx="112">
                  <c:v>23958.5</c:v>
                </c:pt>
                <c:pt idx="113">
                  <c:v>24337</c:v>
                </c:pt>
                <c:pt idx="114">
                  <c:v>24878.5</c:v>
                </c:pt>
                <c:pt idx="115">
                  <c:v>25031</c:v>
                </c:pt>
                <c:pt idx="116">
                  <c:v>25369</c:v>
                </c:pt>
                <c:pt idx="117">
                  <c:v>25383.5</c:v>
                </c:pt>
                <c:pt idx="118">
                  <c:v>25936.5</c:v>
                </c:pt>
                <c:pt idx="119">
                  <c:v>26293</c:v>
                </c:pt>
                <c:pt idx="120">
                  <c:v>26365</c:v>
                </c:pt>
                <c:pt idx="121">
                  <c:v>26369</c:v>
                </c:pt>
                <c:pt idx="122">
                  <c:v>26870.5</c:v>
                </c:pt>
                <c:pt idx="123">
                  <c:v>26928.5</c:v>
                </c:pt>
                <c:pt idx="124">
                  <c:v>27285</c:v>
                </c:pt>
                <c:pt idx="125">
                  <c:v>27285</c:v>
                </c:pt>
                <c:pt idx="126">
                  <c:v>27285</c:v>
                </c:pt>
                <c:pt idx="127">
                  <c:v>27754</c:v>
                </c:pt>
                <c:pt idx="128">
                  <c:v>27754</c:v>
                </c:pt>
                <c:pt idx="129">
                  <c:v>28122</c:v>
                </c:pt>
                <c:pt idx="130">
                  <c:v>28122</c:v>
                </c:pt>
                <c:pt idx="131">
                  <c:v>28154</c:v>
                </c:pt>
                <c:pt idx="132">
                  <c:v>28154</c:v>
                </c:pt>
                <c:pt idx="133">
                  <c:v>28158</c:v>
                </c:pt>
                <c:pt idx="134">
                  <c:v>28158</c:v>
                </c:pt>
                <c:pt idx="135">
                  <c:v>28176</c:v>
                </c:pt>
                <c:pt idx="136">
                  <c:v>28176</c:v>
                </c:pt>
                <c:pt idx="137">
                  <c:v>28309.5</c:v>
                </c:pt>
                <c:pt idx="138">
                  <c:v>28309.5</c:v>
                </c:pt>
                <c:pt idx="139">
                  <c:v>28641.5</c:v>
                </c:pt>
                <c:pt idx="140">
                  <c:v>28641.5</c:v>
                </c:pt>
                <c:pt idx="141">
                  <c:v>28692</c:v>
                </c:pt>
                <c:pt idx="142">
                  <c:v>28692</c:v>
                </c:pt>
                <c:pt idx="143">
                  <c:v>28695.5</c:v>
                </c:pt>
                <c:pt idx="144">
                  <c:v>28695.5</c:v>
                </c:pt>
                <c:pt idx="145">
                  <c:v>28778.5</c:v>
                </c:pt>
                <c:pt idx="146">
                  <c:v>28778.5</c:v>
                </c:pt>
                <c:pt idx="147">
                  <c:v>34378</c:v>
                </c:pt>
                <c:pt idx="148">
                  <c:v>21123</c:v>
                </c:pt>
              </c:numCache>
            </c:numRef>
          </c:xVal>
          <c:yVal>
            <c:numRef>
              <c:f>'D2'!$J$21:$J$169</c:f>
              <c:numCache>
                <c:formatCode>General</c:formatCode>
                <c:ptCount val="149"/>
                <c:pt idx="42">
                  <c:v>-1.4719999999215361E-2</c:v>
                </c:pt>
                <c:pt idx="43">
                  <c:v>-5.7200000010197982E-3</c:v>
                </c:pt>
                <c:pt idx="44">
                  <c:v>-7.0259999993140809E-3</c:v>
                </c:pt>
                <c:pt idx="45">
                  <c:v>1.9560000000637956E-3</c:v>
                </c:pt>
                <c:pt idx="46">
                  <c:v>2.9157999997551087E-2</c:v>
                </c:pt>
                <c:pt idx="47">
                  <c:v>3.0157999994116835E-2</c:v>
                </c:pt>
                <c:pt idx="48">
                  <c:v>-5.6659999972907826E-3</c:v>
                </c:pt>
                <c:pt idx="49">
                  <c:v>-3.9780000006430782E-2</c:v>
                </c:pt>
                <c:pt idx="50">
                  <c:v>-5.7900000028894283E-3</c:v>
                </c:pt>
                <c:pt idx="51">
                  <c:v>6.1659999992116354E-3</c:v>
                </c:pt>
                <c:pt idx="52">
                  <c:v>-2.0540000041364692E-3</c:v>
                </c:pt>
                <c:pt idx="53">
                  <c:v>-5.1319999911356717E-3</c:v>
                </c:pt>
                <c:pt idx="54">
                  <c:v>-2.1319999941624701E-3</c:v>
                </c:pt>
                <c:pt idx="55">
                  <c:v>-2.7911999997741077E-2</c:v>
                </c:pt>
                <c:pt idx="56">
                  <c:v>-4.6319999964907765E-3</c:v>
                </c:pt>
                <c:pt idx="57">
                  <c:v>-2.6657999995222781E-2</c:v>
                </c:pt>
                <c:pt idx="58">
                  <c:v>3.3420000036130659E-3</c:v>
                </c:pt>
                <c:pt idx="59">
                  <c:v>-1.9666000000142958E-2</c:v>
                </c:pt>
                <c:pt idx="60">
                  <c:v>-1.0683999993489124E-2</c:v>
                </c:pt>
                <c:pt idx="61">
                  <c:v>1.2166000000433996E-2</c:v>
                </c:pt>
                <c:pt idx="62">
                  <c:v>1.3166000004275702E-2</c:v>
                </c:pt>
                <c:pt idx="63">
                  <c:v>1.5180000045802444E-3</c:v>
                </c:pt>
                <c:pt idx="64">
                  <c:v>-8.5879999969620258E-3</c:v>
                </c:pt>
                <c:pt idx="65">
                  <c:v>-3.5699999934877269E-3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D3-445C-9439-4AA6C3B8BA2C}"/>
            </c:ext>
          </c:extLst>
        </c:ser>
        <c:ser>
          <c:idx val="4"/>
          <c:order val="3"/>
          <c:tx>
            <c:strRef>
              <c:f>'D2'!$K$20</c:f>
              <c:strCache>
                <c:ptCount val="1"/>
                <c:pt idx="0">
                  <c:v>IBVS pg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'D2'!$D$21:$D$89</c:f>
                <c:numCache>
                  <c:formatCode>General</c:formatCode>
                  <c:ptCount val="69"/>
                  <c:pt idx="4">
                    <c:v>7.0000000000000001E-3</c:v>
                  </c:pt>
                  <c:pt idx="5">
                    <c:v>6.0000000000000001E-3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6.0000000000000001E-3</c:v>
                  </c:pt>
                  <c:pt idx="10">
                    <c:v>6.0000000000000001E-3</c:v>
                  </c:pt>
                  <c:pt idx="11">
                    <c:v>6.0000000000000001E-3</c:v>
                  </c:pt>
                  <c:pt idx="12">
                    <c:v>5.0000000000000001E-3</c:v>
                  </c:pt>
                  <c:pt idx="13">
                    <c:v>5.0000000000000001E-3</c:v>
                  </c:pt>
                  <c:pt idx="38">
                    <c:v>4.0000000000000001E-3</c:v>
                  </c:pt>
                  <c:pt idx="39">
                    <c:v>7.0000000000000001E-3</c:v>
                  </c:pt>
                  <c:pt idx="40">
                    <c:v>6.0000000000000001E-3</c:v>
                  </c:pt>
                  <c:pt idx="41">
                    <c:v>5.0000000000000001E-3</c:v>
                  </c:pt>
                  <c:pt idx="66">
                    <c:v>0</c:v>
                  </c:pt>
                </c:numCache>
              </c:numRef>
            </c:plus>
            <c:minus>
              <c:numRef>
                <c:f>'D2'!$D$21:$D$89</c:f>
                <c:numCache>
                  <c:formatCode>General</c:formatCode>
                  <c:ptCount val="69"/>
                  <c:pt idx="4">
                    <c:v>7.0000000000000001E-3</c:v>
                  </c:pt>
                  <c:pt idx="5">
                    <c:v>6.0000000000000001E-3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6.0000000000000001E-3</c:v>
                  </c:pt>
                  <c:pt idx="10">
                    <c:v>6.0000000000000001E-3</c:v>
                  </c:pt>
                  <c:pt idx="11">
                    <c:v>6.0000000000000001E-3</c:v>
                  </c:pt>
                  <c:pt idx="12">
                    <c:v>5.0000000000000001E-3</c:v>
                  </c:pt>
                  <c:pt idx="13">
                    <c:v>5.0000000000000001E-3</c:v>
                  </c:pt>
                  <c:pt idx="38">
                    <c:v>4.0000000000000001E-3</c:v>
                  </c:pt>
                  <c:pt idx="39">
                    <c:v>7.0000000000000001E-3</c:v>
                  </c:pt>
                  <c:pt idx="40">
                    <c:v>6.0000000000000001E-3</c:v>
                  </c:pt>
                  <c:pt idx="41">
                    <c:v>5.0000000000000001E-3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'D2'!$F$21:$F$169</c:f>
              <c:numCache>
                <c:formatCode>General</c:formatCode>
                <c:ptCount val="149"/>
                <c:pt idx="0">
                  <c:v>27281</c:v>
                </c:pt>
                <c:pt idx="1">
                  <c:v>27286.5</c:v>
                </c:pt>
                <c:pt idx="2">
                  <c:v>29193</c:v>
                </c:pt>
                <c:pt idx="3">
                  <c:v>29193</c:v>
                </c:pt>
                <c:pt idx="4">
                  <c:v>29132</c:v>
                </c:pt>
                <c:pt idx="5">
                  <c:v>29136</c:v>
                </c:pt>
                <c:pt idx="6">
                  <c:v>29168.5</c:v>
                </c:pt>
                <c:pt idx="7">
                  <c:v>29172</c:v>
                </c:pt>
                <c:pt idx="8">
                  <c:v>29342</c:v>
                </c:pt>
                <c:pt idx="9">
                  <c:v>29345.5</c:v>
                </c:pt>
                <c:pt idx="10">
                  <c:v>30074</c:v>
                </c:pt>
                <c:pt idx="11">
                  <c:v>30543</c:v>
                </c:pt>
                <c:pt idx="12">
                  <c:v>30651.5</c:v>
                </c:pt>
                <c:pt idx="13">
                  <c:v>31517</c:v>
                </c:pt>
                <c:pt idx="14">
                  <c:v>21079</c:v>
                </c:pt>
                <c:pt idx="15">
                  <c:v>21092</c:v>
                </c:pt>
                <c:pt idx="16">
                  <c:v>25496</c:v>
                </c:pt>
                <c:pt idx="17">
                  <c:v>27219</c:v>
                </c:pt>
                <c:pt idx="18">
                  <c:v>27254</c:v>
                </c:pt>
                <c:pt idx="19">
                  <c:v>27267</c:v>
                </c:pt>
                <c:pt idx="20">
                  <c:v>27307</c:v>
                </c:pt>
                <c:pt idx="21">
                  <c:v>27355</c:v>
                </c:pt>
                <c:pt idx="22">
                  <c:v>27360</c:v>
                </c:pt>
                <c:pt idx="23">
                  <c:v>27443</c:v>
                </c:pt>
                <c:pt idx="24">
                  <c:v>27717.5</c:v>
                </c:pt>
                <c:pt idx="25">
                  <c:v>27729</c:v>
                </c:pt>
                <c:pt idx="26">
                  <c:v>27743.5</c:v>
                </c:pt>
                <c:pt idx="27">
                  <c:v>27761.5</c:v>
                </c:pt>
                <c:pt idx="28">
                  <c:v>27790</c:v>
                </c:pt>
                <c:pt idx="29">
                  <c:v>27800.5</c:v>
                </c:pt>
                <c:pt idx="30">
                  <c:v>27807</c:v>
                </c:pt>
                <c:pt idx="31">
                  <c:v>27816</c:v>
                </c:pt>
                <c:pt idx="32">
                  <c:v>27836.5</c:v>
                </c:pt>
                <c:pt idx="33">
                  <c:v>27860</c:v>
                </c:pt>
                <c:pt idx="34">
                  <c:v>27865</c:v>
                </c:pt>
                <c:pt idx="35">
                  <c:v>27910.5</c:v>
                </c:pt>
                <c:pt idx="36">
                  <c:v>27921</c:v>
                </c:pt>
                <c:pt idx="37">
                  <c:v>27931</c:v>
                </c:pt>
                <c:pt idx="38">
                  <c:v>28649</c:v>
                </c:pt>
                <c:pt idx="39">
                  <c:v>28695.5</c:v>
                </c:pt>
                <c:pt idx="40">
                  <c:v>28699.5</c:v>
                </c:pt>
                <c:pt idx="41">
                  <c:v>28735.5</c:v>
                </c:pt>
                <c:pt idx="42">
                  <c:v>20860</c:v>
                </c:pt>
                <c:pt idx="43">
                  <c:v>20860</c:v>
                </c:pt>
                <c:pt idx="44">
                  <c:v>21513</c:v>
                </c:pt>
                <c:pt idx="45">
                  <c:v>21522</c:v>
                </c:pt>
                <c:pt idx="46">
                  <c:v>23921</c:v>
                </c:pt>
                <c:pt idx="47">
                  <c:v>23921</c:v>
                </c:pt>
                <c:pt idx="48">
                  <c:v>24833</c:v>
                </c:pt>
                <c:pt idx="49">
                  <c:v>24890</c:v>
                </c:pt>
                <c:pt idx="50">
                  <c:v>24895</c:v>
                </c:pt>
                <c:pt idx="51">
                  <c:v>24917</c:v>
                </c:pt>
                <c:pt idx="52">
                  <c:v>25027</c:v>
                </c:pt>
                <c:pt idx="53">
                  <c:v>25066</c:v>
                </c:pt>
                <c:pt idx="54">
                  <c:v>25066</c:v>
                </c:pt>
                <c:pt idx="55">
                  <c:v>25456</c:v>
                </c:pt>
                <c:pt idx="56">
                  <c:v>25816</c:v>
                </c:pt>
                <c:pt idx="57">
                  <c:v>25829</c:v>
                </c:pt>
                <c:pt idx="58">
                  <c:v>25829</c:v>
                </c:pt>
                <c:pt idx="59">
                  <c:v>25833</c:v>
                </c:pt>
                <c:pt idx="60">
                  <c:v>25842</c:v>
                </c:pt>
                <c:pt idx="61">
                  <c:v>25917</c:v>
                </c:pt>
                <c:pt idx="62">
                  <c:v>25917</c:v>
                </c:pt>
                <c:pt idx="63">
                  <c:v>26241</c:v>
                </c:pt>
                <c:pt idx="64">
                  <c:v>26294</c:v>
                </c:pt>
                <c:pt idx="65">
                  <c:v>27285</c:v>
                </c:pt>
                <c:pt idx="66">
                  <c:v>0</c:v>
                </c:pt>
                <c:pt idx="67">
                  <c:v>27285</c:v>
                </c:pt>
                <c:pt idx="68">
                  <c:v>27754</c:v>
                </c:pt>
                <c:pt idx="69">
                  <c:v>15404.5</c:v>
                </c:pt>
                <c:pt idx="70">
                  <c:v>15571</c:v>
                </c:pt>
                <c:pt idx="71">
                  <c:v>15621.5</c:v>
                </c:pt>
                <c:pt idx="72">
                  <c:v>15812.5</c:v>
                </c:pt>
                <c:pt idx="73">
                  <c:v>15841</c:v>
                </c:pt>
                <c:pt idx="74">
                  <c:v>15931.5</c:v>
                </c:pt>
                <c:pt idx="75">
                  <c:v>16143.5</c:v>
                </c:pt>
                <c:pt idx="76">
                  <c:v>16418.5</c:v>
                </c:pt>
                <c:pt idx="77">
                  <c:v>16454.5</c:v>
                </c:pt>
                <c:pt idx="78">
                  <c:v>16462.5</c:v>
                </c:pt>
                <c:pt idx="79">
                  <c:v>16467.5</c:v>
                </c:pt>
                <c:pt idx="80">
                  <c:v>16574</c:v>
                </c:pt>
                <c:pt idx="81">
                  <c:v>16815</c:v>
                </c:pt>
                <c:pt idx="82">
                  <c:v>16851</c:v>
                </c:pt>
                <c:pt idx="83">
                  <c:v>16960</c:v>
                </c:pt>
                <c:pt idx="84">
                  <c:v>17255.5</c:v>
                </c:pt>
                <c:pt idx="85">
                  <c:v>17273.5</c:v>
                </c:pt>
                <c:pt idx="86">
                  <c:v>17447</c:v>
                </c:pt>
                <c:pt idx="87">
                  <c:v>17869</c:v>
                </c:pt>
                <c:pt idx="88">
                  <c:v>17905.5</c:v>
                </c:pt>
                <c:pt idx="89">
                  <c:v>17941.5</c:v>
                </c:pt>
                <c:pt idx="90">
                  <c:v>18298</c:v>
                </c:pt>
                <c:pt idx="91">
                  <c:v>18330.5</c:v>
                </c:pt>
                <c:pt idx="92">
                  <c:v>18334</c:v>
                </c:pt>
                <c:pt idx="93">
                  <c:v>18651.5</c:v>
                </c:pt>
                <c:pt idx="94">
                  <c:v>18752.5</c:v>
                </c:pt>
                <c:pt idx="95">
                  <c:v>18865</c:v>
                </c:pt>
                <c:pt idx="96">
                  <c:v>19640</c:v>
                </c:pt>
                <c:pt idx="97">
                  <c:v>19745</c:v>
                </c:pt>
                <c:pt idx="98">
                  <c:v>19748.5</c:v>
                </c:pt>
                <c:pt idx="99">
                  <c:v>19759</c:v>
                </c:pt>
                <c:pt idx="100">
                  <c:v>20668.5</c:v>
                </c:pt>
                <c:pt idx="101">
                  <c:v>20737</c:v>
                </c:pt>
                <c:pt idx="102">
                  <c:v>21050.5</c:v>
                </c:pt>
                <c:pt idx="103">
                  <c:v>21195.5</c:v>
                </c:pt>
                <c:pt idx="104">
                  <c:v>21317</c:v>
                </c:pt>
                <c:pt idx="105">
                  <c:v>21552</c:v>
                </c:pt>
                <c:pt idx="106">
                  <c:v>21577.5</c:v>
                </c:pt>
                <c:pt idx="107">
                  <c:v>21588</c:v>
                </c:pt>
                <c:pt idx="108">
                  <c:v>23013</c:v>
                </c:pt>
                <c:pt idx="109">
                  <c:v>23115</c:v>
                </c:pt>
                <c:pt idx="110">
                  <c:v>23453.5</c:v>
                </c:pt>
                <c:pt idx="111">
                  <c:v>23929</c:v>
                </c:pt>
                <c:pt idx="112">
                  <c:v>23958.5</c:v>
                </c:pt>
                <c:pt idx="113">
                  <c:v>24337</c:v>
                </c:pt>
                <c:pt idx="114">
                  <c:v>24878.5</c:v>
                </c:pt>
                <c:pt idx="115">
                  <c:v>25031</c:v>
                </c:pt>
                <c:pt idx="116">
                  <c:v>25369</c:v>
                </c:pt>
                <c:pt idx="117">
                  <c:v>25383.5</c:v>
                </c:pt>
                <c:pt idx="118">
                  <c:v>25936.5</c:v>
                </c:pt>
                <c:pt idx="119">
                  <c:v>26293</c:v>
                </c:pt>
                <c:pt idx="120">
                  <c:v>26365</c:v>
                </c:pt>
                <c:pt idx="121">
                  <c:v>26369</c:v>
                </c:pt>
                <c:pt idx="122">
                  <c:v>26870.5</c:v>
                </c:pt>
                <c:pt idx="123">
                  <c:v>26928.5</c:v>
                </c:pt>
                <c:pt idx="124">
                  <c:v>27285</c:v>
                </c:pt>
                <c:pt idx="125">
                  <c:v>27285</c:v>
                </c:pt>
                <c:pt idx="126">
                  <c:v>27285</c:v>
                </c:pt>
                <c:pt idx="127">
                  <c:v>27754</c:v>
                </c:pt>
                <c:pt idx="128">
                  <c:v>27754</c:v>
                </c:pt>
                <c:pt idx="129">
                  <c:v>28122</c:v>
                </c:pt>
                <c:pt idx="130">
                  <c:v>28122</c:v>
                </c:pt>
                <c:pt idx="131">
                  <c:v>28154</c:v>
                </c:pt>
                <c:pt idx="132">
                  <c:v>28154</c:v>
                </c:pt>
                <c:pt idx="133">
                  <c:v>28158</c:v>
                </c:pt>
                <c:pt idx="134">
                  <c:v>28158</c:v>
                </c:pt>
                <c:pt idx="135">
                  <c:v>28176</c:v>
                </c:pt>
                <c:pt idx="136">
                  <c:v>28176</c:v>
                </c:pt>
                <c:pt idx="137">
                  <c:v>28309.5</c:v>
                </c:pt>
                <c:pt idx="138">
                  <c:v>28309.5</c:v>
                </c:pt>
                <c:pt idx="139">
                  <c:v>28641.5</c:v>
                </c:pt>
                <c:pt idx="140">
                  <c:v>28641.5</c:v>
                </c:pt>
                <c:pt idx="141">
                  <c:v>28692</c:v>
                </c:pt>
                <c:pt idx="142">
                  <c:v>28692</c:v>
                </c:pt>
                <c:pt idx="143">
                  <c:v>28695.5</c:v>
                </c:pt>
                <c:pt idx="144">
                  <c:v>28695.5</c:v>
                </c:pt>
                <c:pt idx="145">
                  <c:v>28778.5</c:v>
                </c:pt>
                <c:pt idx="146">
                  <c:v>28778.5</c:v>
                </c:pt>
                <c:pt idx="147">
                  <c:v>34378</c:v>
                </c:pt>
                <c:pt idx="148">
                  <c:v>21123</c:v>
                </c:pt>
              </c:numCache>
            </c:numRef>
          </c:xVal>
          <c:yVal>
            <c:numRef>
              <c:f>'D2'!$K$21:$K$169</c:f>
              <c:numCache>
                <c:formatCode>General</c:formatCode>
                <c:ptCount val="149"/>
                <c:pt idx="67">
                  <c:v>-1.4969999996537808E-2</c:v>
                </c:pt>
                <c:pt idx="68">
                  <c:v>-6.4207999996142462E-2</c:v>
                </c:pt>
                <c:pt idx="69">
                  <c:v>-0.15580900000350084</c:v>
                </c:pt>
                <c:pt idx="70">
                  <c:v>5.2858000002743211E-2</c:v>
                </c:pt>
                <c:pt idx="71">
                  <c:v>9.2756999998528045E-2</c:v>
                </c:pt>
                <c:pt idx="72">
                  <c:v>-0.14962500000547152</c:v>
                </c:pt>
                <c:pt idx="73">
                  <c:v>-0.1276819999984582</c:v>
                </c:pt>
                <c:pt idx="74">
                  <c:v>-0.14986299999873154</c:v>
                </c:pt>
                <c:pt idx="75">
                  <c:v>8.2712999996147119E-2</c:v>
                </c:pt>
                <c:pt idx="76">
                  <c:v>-4.883700000209501E-2</c:v>
                </c:pt>
                <c:pt idx="77">
                  <c:v>0.1070910000053118</c:v>
                </c:pt>
                <c:pt idx="78">
                  <c:v>-7.9924999998183921E-2</c:v>
                </c:pt>
                <c:pt idx="79">
                  <c:v>7.7064999997674022E-2</c:v>
                </c:pt>
                <c:pt idx="80">
                  <c:v>-0.16814799999701791</c:v>
                </c:pt>
                <c:pt idx="81">
                  <c:v>-5.4629999998724088E-2</c:v>
                </c:pt>
                <c:pt idx="82">
                  <c:v>8.8298000002396293E-2</c:v>
                </c:pt>
                <c:pt idx="83">
                  <c:v>-0.16591999999945983</c:v>
                </c:pt>
                <c:pt idx="84">
                  <c:v>-0.18851100000028964</c:v>
                </c:pt>
                <c:pt idx="85">
                  <c:v>-6.9546999991871417E-2</c:v>
                </c:pt>
                <c:pt idx="86">
                  <c:v>-0.11389400000189198</c:v>
                </c:pt>
                <c:pt idx="87">
                  <c:v>0.10326199999690289</c:v>
                </c:pt>
                <c:pt idx="88">
                  <c:v>-0.14581099999486469</c:v>
                </c:pt>
                <c:pt idx="89">
                  <c:v>1.1117000001831912E-2</c:v>
                </c:pt>
                <c:pt idx="90">
                  <c:v>-6.5959999992628582E-3</c:v>
                </c:pt>
                <c:pt idx="91">
                  <c:v>-0.11566099999618018</c:v>
                </c:pt>
                <c:pt idx="92">
                  <c:v>0.16633200000069337</c:v>
                </c:pt>
                <c:pt idx="93">
                  <c:v>0.12569699999585282</c:v>
                </c:pt>
                <c:pt idx="94">
                  <c:v>0.10549499999615364</c:v>
                </c:pt>
                <c:pt idx="95">
                  <c:v>0.10427000000345288</c:v>
                </c:pt>
                <c:pt idx="96">
                  <c:v>-1.1279999998805579E-2</c:v>
                </c:pt>
                <c:pt idx="97">
                  <c:v>-9.5489999992423691E-2</c:v>
                </c:pt>
                <c:pt idx="98">
                  <c:v>0.12850300000718562</c:v>
                </c:pt>
                <c:pt idx="99">
                  <c:v>8.64819999987958E-2</c:v>
                </c:pt>
                <c:pt idx="100">
                  <c:v>-9.0336999994178768E-2</c:v>
                </c:pt>
                <c:pt idx="101">
                  <c:v>-1.7474000000220258E-2</c:v>
                </c:pt>
                <c:pt idx="102">
                  <c:v>0.10289899999770569</c:v>
                </c:pt>
                <c:pt idx="103">
                  <c:v>1.8608999998832587E-2</c:v>
                </c:pt>
                <c:pt idx="104">
                  <c:v>0.12636599999677856</c:v>
                </c:pt>
                <c:pt idx="105">
                  <c:v>-5.6103999995684717E-2</c:v>
                </c:pt>
                <c:pt idx="106">
                  <c:v>0.1458450000063749</c:v>
                </c:pt>
                <c:pt idx="107">
                  <c:v>0.13582399999722838</c:v>
                </c:pt>
                <c:pt idx="108">
                  <c:v>3.497399999469053E-2</c:v>
                </c:pt>
                <c:pt idx="109">
                  <c:v>7.8770000000076834E-2</c:v>
                </c:pt>
                <c:pt idx="110">
                  <c:v>-7.7906999991682824E-2</c:v>
                </c:pt>
                <c:pt idx="111">
                  <c:v>-0.12885799999639858</c:v>
                </c:pt>
                <c:pt idx="112">
                  <c:v>4.5082999997248407E-2</c:v>
                </c:pt>
                <c:pt idx="113">
                  <c:v>-8.5673999994469341E-2</c:v>
                </c:pt>
                <c:pt idx="114">
                  <c:v>-0.13075699999899371</c:v>
                </c:pt>
                <c:pt idx="115">
                  <c:v>-8.6061999994853977E-2</c:v>
                </c:pt>
                <c:pt idx="116">
                  <c:v>0.14226200000121025</c:v>
                </c:pt>
                <c:pt idx="117">
                  <c:v>-0.11376699999527773</c:v>
                </c:pt>
                <c:pt idx="118">
                  <c:v>-0.11587300000246614</c:v>
                </c:pt>
                <c:pt idx="119">
                  <c:v>-0.15958600000158185</c:v>
                </c:pt>
                <c:pt idx="120">
                  <c:v>0.14227000000391854</c:v>
                </c:pt>
                <c:pt idx="121">
                  <c:v>5.0261999997019302E-2</c:v>
                </c:pt>
                <c:pt idx="122">
                  <c:v>-0.11274099999718601</c:v>
                </c:pt>
                <c:pt idx="123">
                  <c:v>-6.8570000003091991E-3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D3-445C-9439-4AA6C3B8BA2C}"/>
            </c:ext>
          </c:extLst>
        </c:ser>
        <c:ser>
          <c:idx val="2"/>
          <c:order val="4"/>
          <c:tx>
            <c:strRef>
              <c:f>'D2'!$L$20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'D2'!$D$21:$D$89</c:f>
                <c:numCache>
                  <c:formatCode>General</c:formatCode>
                  <c:ptCount val="69"/>
                  <c:pt idx="4">
                    <c:v>7.0000000000000001E-3</c:v>
                  </c:pt>
                  <c:pt idx="5">
                    <c:v>6.0000000000000001E-3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6.0000000000000001E-3</c:v>
                  </c:pt>
                  <c:pt idx="10">
                    <c:v>6.0000000000000001E-3</c:v>
                  </c:pt>
                  <c:pt idx="11">
                    <c:v>6.0000000000000001E-3</c:v>
                  </c:pt>
                  <c:pt idx="12">
                    <c:v>5.0000000000000001E-3</c:v>
                  </c:pt>
                  <c:pt idx="13">
                    <c:v>5.0000000000000001E-3</c:v>
                  </c:pt>
                  <c:pt idx="38">
                    <c:v>4.0000000000000001E-3</c:v>
                  </c:pt>
                  <c:pt idx="39">
                    <c:v>7.0000000000000001E-3</c:v>
                  </c:pt>
                  <c:pt idx="40">
                    <c:v>6.0000000000000001E-3</c:v>
                  </c:pt>
                  <c:pt idx="41">
                    <c:v>5.0000000000000001E-3</c:v>
                  </c:pt>
                  <c:pt idx="66">
                    <c:v>0</c:v>
                  </c:pt>
                </c:numCache>
              </c:numRef>
            </c:plus>
            <c:minus>
              <c:numRef>
                <c:f>'D2'!$D$21:$D$89</c:f>
                <c:numCache>
                  <c:formatCode>General</c:formatCode>
                  <c:ptCount val="69"/>
                  <c:pt idx="4">
                    <c:v>7.0000000000000001E-3</c:v>
                  </c:pt>
                  <c:pt idx="5">
                    <c:v>6.0000000000000001E-3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6.0000000000000001E-3</c:v>
                  </c:pt>
                  <c:pt idx="10">
                    <c:v>6.0000000000000001E-3</c:v>
                  </c:pt>
                  <c:pt idx="11">
                    <c:v>6.0000000000000001E-3</c:v>
                  </c:pt>
                  <c:pt idx="12">
                    <c:v>5.0000000000000001E-3</c:v>
                  </c:pt>
                  <c:pt idx="13">
                    <c:v>5.0000000000000001E-3</c:v>
                  </c:pt>
                  <c:pt idx="38">
                    <c:v>4.0000000000000001E-3</c:v>
                  </c:pt>
                  <c:pt idx="39">
                    <c:v>7.0000000000000001E-3</c:v>
                  </c:pt>
                  <c:pt idx="40">
                    <c:v>6.0000000000000001E-3</c:v>
                  </c:pt>
                  <c:pt idx="41">
                    <c:v>5.0000000000000001E-3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'D2'!$F$21:$F$169</c:f>
              <c:numCache>
                <c:formatCode>General</c:formatCode>
                <c:ptCount val="149"/>
                <c:pt idx="0">
                  <c:v>27281</c:v>
                </c:pt>
                <c:pt idx="1">
                  <c:v>27286.5</c:v>
                </c:pt>
                <c:pt idx="2">
                  <c:v>29193</c:v>
                </c:pt>
                <c:pt idx="3">
                  <c:v>29193</c:v>
                </c:pt>
                <c:pt idx="4">
                  <c:v>29132</c:v>
                </c:pt>
                <c:pt idx="5">
                  <c:v>29136</c:v>
                </c:pt>
                <c:pt idx="6">
                  <c:v>29168.5</c:v>
                </c:pt>
                <c:pt idx="7">
                  <c:v>29172</c:v>
                </c:pt>
                <c:pt idx="8">
                  <c:v>29342</c:v>
                </c:pt>
                <c:pt idx="9">
                  <c:v>29345.5</c:v>
                </c:pt>
                <c:pt idx="10">
                  <c:v>30074</c:v>
                </c:pt>
                <c:pt idx="11">
                  <c:v>30543</c:v>
                </c:pt>
                <c:pt idx="12">
                  <c:v>30651.5</c:v>
                </c:pt>
                <c:pt idx="13">
                  <c:v>31517</c:v>
                </c:pt>
                <c:pt idx="14">
                  <c:v>21079</c:v>
                </c:pt>
                <c:pt idx="15">
                  <c:v>21092</c:v>
                </c:pt>
                <c:pt idx="16">
                  <c:v>25496</c:v>
                </c:pt>
                <c:pt idx="17">
                  <c:v>27219</c:v>
                </c:pt>
                <c:pt idx="18">
                  <c:v>27254</c:v>
                </c:pt>
                <c:pt idx="19">
                  <c:v>27267</c:v>
                </c:pt>
                <c:pt idx="20">
                  <c:v>27307</c:v>
                </c:pt>
                <c:pt idx="21">
                  <c:v>27355</c:v>
                </c:pt>
                <c:pt idx="22">
                  <c:v>27360</c:v>
                </c:pt>
                <c:pt idx="23">
                  <c:v>27443</c:v>
                </c:pt>
                <c:pt idx="24">
                  <c:v>27717.5</c:v>
                </c:pt>
                <c:pt idx="25">
                  <c:v>27729</c:v>
                </c:pt>
                <c:pt idx="26">
                  <c:v>27743.5</c:v>
                </c:pt>
                <c:pt idx="27">
                  <c:v>27761.5</c:v>
                </c:pt>
                <c:pt idx="28">
                  <c:v>27790</c:v>
                </c:pt>
                <c:pt idx="29">
                  <c:v>27800.5</c:v>
                </c:pt>
                <c:pt idx="30">
                  <c:v>27807</c:v>
                </c:pt>
                <c:pt idx="31">
                  <c:v>27816</c:v>
                </c:pt>
                <c:pt idx="32">
                  <c:v>27836.5</c:v>
                </c:pt>
                <c:pt idx="33">
                  <c:v>27860</c:v>
                </c:pt>
                <c:pt idx="34">
                  <c:v>27865</c:v>
                </c:pt>
                <c:pt idx="35">
                  <c:v>27910.5</c:v>
                </c:pt>
                <c:pt idx="36">
                  <c:v>27921</c:v>
                </c:pt>
                <c:pt idx="37">
                  <c:v>27931</c:v>
                </c:pt>
                <c:pt idx="38">
                  <c:v>28649</c:v>
                </c:pt>
                <c:pt idx="39">
                  <c:v>28695.5</c:v>
                </c:pt>
                <c:pt idx="40">
                  <c:v>28699.5</c:v>
                </c:pt>
                <c:pt idx="41">
                  <c:v>28735.5</c:v>
                </c:pt>
                <c:pt idx="42">
                  <c:v>20860</c:v>
                </c:pt>
                <c:pt idx="43">
                  <c:v>20860</c:v>
                </c:pt>
                <c:pt idx="44">
                  <c:v>21513</c:v>
                </c:pt>
                <c:pt idx="45">
                  <c:v>21522</c:v>
                </c:pt>
                <c:pt idx="46">
                  <c:v>23921</c:v>
                </c:pt>
                <c:pt idx="47">
                  <c:v>23921</c:v>
                </c:pt>
                <c:pt idx="48">
                  <c:v>24833</c:v>
                </c:pt>
                <c:pt idx="49">
                  <c:v>24890</c:v>
                </c:pt>
                <c:pt idx="50">
                  <c:v>24895</c:v>
                </c:pt>
                <c:pt idx="51">
                  <c:v>24917</c:v>
                </c:pt>
                <c:pt idx="52">
                  <c:v>25027</c:v>
                </c:pt>
                <c:pt idx="53">
                  <c:v>25066</c:v>
                </c:pt>
                <c:pt idx="54">
                  <c:v>25066</c:v>
                </c:pt>
                <c:pt idx="55">
                  <c:v>25456</c:v>
                </c:pt>
                <c:pt idx="56">
                  <c:v>25816</c:v>
                </c:pt>
                <c:pt idx="57">
                  <c:v>25829</c:v>
                </c:pt>
                <c:pt idx="58">
                  <c:v>25829</c:v>
                </c:pt>
                <c:pt idx="59">
                  <c:v>25833</c:v>
                </c:pt>
                <c:pt idx="60">
                  <c:v>25842</c:v>
                </c:pt>
                <c:pt idx="61">
                  <c:v>25917</c:v>
                </c:pt>
                <c:pt idx="62">
                  <c:v>25917</c:v>
                </c:pt>
                <c:pt idx="63">
                  <c:v>26241</c:v>
                </c:pt>
                <c:pt idx="64">
                  <c:v>26294</c:v>
                </c:pt>
                <c:pt idx="65">
                  <c:v>27285</c:v>
                </c:pt>
                <c:pt idx="66">
                  <c:v>0</c:v>
                </c:pt>
                <c:pt idx="67">
                  <c:v>27285</c:v>
                </c:pt>
                <c:pt idx="68">
                  <c:v>27754</c:v>
                </c:pt>
                <c:pt idx="69">
                  <c:v>15404.5</c:v>
                </c:pt>
                <c:pt idx="70">
                  <c:v>15571</c:v>
                </c:pt>
                <c:pt idx="71">
                  <c:v>15621.5</c:v>
                </c:pt>
                <c:pt idx="72">
                  <c:v>15812.5</c:v>
                </c:pt>
                <c:pt idx="73">
                  <c:v>15841</c:v>
                </c:pt>
                <c:pt idx="74">
                  <c:v>15931.5</c:v>
                </c:pt>
                <c:pt idx="75">
                  <c:v>16143.5</c:v>
                </c:pt>
                <c:pt idx="76">
                  <c:v>16418.5</c:v>
                </c:pt>
                <c:pt idx="77">
                  <c:v>16454.5</c:v>
                </c:pt>
                <c:pt idx="78">
                  <c:v>16462.5</c:v>
                </c:pt>
                <c:pt idx="79">
                  <c:v>16467.5</c:v>
                </c:pt>
                <c:pt idx="80">
                  <c:v>16574</c:v>
                </c:pt>
                <c:pt idx="81">
                  <c:v>16815</c:v>
                </c:pt>
                <c:pt idx="82">
                  <c:v>16851</c:v>
                </c:pt>
                <c:pt idx="83">
                  <c:v>16960</c:v>
                </c:pt>
                <c:pt idx="84">
                  <c:v>17255.5</c:v>
                </c:pt>
                <c:pt idx="85">
                  <c:v>17273.5</c:v>
                </c:pt>
                <c:pt idx="86">
                  <c:v>17447</c:v>
                </c:pt>
                <c:pt idx="87">
                  <c:v>17869</c:v>
                </c:pt>
                <c:pt idx="88">
                  <c:v>17905.5</c:v>
                </c:pt>
                <c:pt idx="89">
                  <c:v>17941.5</c:v>
                </c:pt>
                <c:pt idx="90">
                  <c:v>18298</c:v>
                </c:pt>
                <c:pt idx="91">
                  <c:v>18330.5</c:v>
                </c:pt>
                <c:pt idx="92">
                  <c:v>18334</c:v>
                </c:pt>
                <c:pt idx="93">
                  <c:v>18651.5</c:v>
                </c:pt>
                <c:pt idx="94">
                  <c:v>18752.5</c:v>
                </c:pt>
                <c:pt idx="95">
                  <c:v>18865</c:v>
                </c:pt>
                <c:pt idx="96">
                  <c:v>19640</c:v>
                </c:pt>
                <c:pt idx="97">
                  <c:v>19745</c:v>
                </c:pt>
                <c:pt idx="98">
                  <c:v>19748.5</c:v>
                </c:pt>
                <c:pt idx="99">
                  <c:v>19759</c:v>
                </c:pt>
                <c:pt idx="100">
                  <c:v>20668.5</c:v>
                </c:pt>
                <c:pt idx="101">
                  <c:v>20737</c:v>
                </c:pt>
                <c:pt idx="102">
                  <c:v>21050.5</c:v>
                </c:pt>
                <c:pt idx="103">
                  <c:v>21195.5</c:v>
                </c:pt>
                <c:pt idx="104">
                  <c:v>21317</c:v>
                </c:pt>
                <c:pt idx="105">
                  <c:v>21552</c:v>
                </c:pt>
                <c:pt idx="106">
                  <c:v>21577.5</c:v>
                </c:pt>
                <c:pt idx="107">
                  <c:v>21588</c:v>
                </c:pt>
                <c:pt idx="108">
                  <c:v>23013</c:v>
                </c:pt>
                <c:pt idx="109">
                  <c:v>23115</c:v>
                </c:pt>
                <c:pt idx="110">
                  <c:v>23453.5</c:v>
                </c:pt>
                <c:pt idx="111">
                  <c:v>23929</c:v>
                </c:pt>
                <c:pt idx="112">
                  <c:v>23958.5</c:v>
                </c:pt>
                <c:pt idx="113">
                  <c:v>24337</c:v>
                </c:pt>
                <c:pt idx="114">
                  <c:v>24878.5</c:v>
                </c:pt>
                <c:pt idx="115">
                  <c:v>25031</c:v>
                </c:pt>
                <c:pt idx="116">
                  <c:v>25369</c:v>
                </c:pt>
                <c:pt idx="117">
                  <c:v>25383.5</c:v>
                </c:pt>
                <c:pt idx="118">
                  <c:v>25936.5</c:v>
                </c:pt>
                <c:pt idx="119">
                  <c:v>26293</c:v>
                </c:pt>
                <c:pt idx="120">
                  <c:v>26365</c:v>
                </c:pt>
                <c:pt idx="121">
                  <c:v>26369</c:v>
                </c:pt>
                <c:pt idx="122">
                  <c:v>26870.5</c:v>
                </c:pt>
                <c:pt idx="123">
                  <c:v>26928.5</c:v>
                </c:pt>
                <c:pt idx="124">
                  <c:v>27285</c:v>
                </c:pt>
                <c:pt idx="125">
                  <c:v>27285</c:v>
                </c:pt>
                <c:pt idx="126">
                  <c:v>27285</c:v>
                </c:pt>
                <c:pt idx="127">
                  <c:v>27754</c:v>
                </c:pt>
                <c:pt idx="128">
                  <c:v>27754</c:v>
                </c:pt>
                <c:pt idx="129">
                  <c:v>28122</c:v>
                </c:pt>
                <c:pt idx="130">
                  <c:v>28122</c:v>
                </c:pt>
                <c:pt idx="131">
                  <c:v>28154</c:v>
                </c:pt>
                <c:pt idx="132">
                  <c:v>28154</c:v>
                </c:pt>
                <c:pt idx="133">
                  <c:v>28158</c:v>
                </c:pt>
                <c:pt idx="134">
                  <c:v>28158</c:v>
                </c:pt>
                <c:pt idx="135">
                  <c:v>28176</c:v>
                </c:pt>
                <c:pt idx="136">
                  <c:v>28176</c:v>
                </c:pt>
                <c:pt idx="137">
                  <c:v>28309.5</c:v>
                </c:pt>
                <c:pt idx="138">
                  <c:v>28309.5</c:v>
                </c:pt>
                <c:pt idx="139">
                  <c:v>28641.5</c:v>
                </c:pt>
                <c:pt idx="140">
                  <c:v>28641.5</c:v>
                </c:pt>
                <c:pt idx="141">
                  <c:v>28692</c:v>
                </c:pt>
                <c:pt idx="142">
                  <c:v>28692</c:v>
                </c:pt>
                <c:pt idx="143">
                  <c:v>28695.5</c:v>
                </c:pt>
                <c:pt idx="144">
                  <c:v>28695.5</c:v>
                </c:pt>
                <c:pt idx="145">
                  <c:v>28778.5</c:v>
                </c:pt>
                <c:pt idx="146">
                  <c:v>28778.5</c:v>
                </c:pt>
                <c:pt idx="147">
                  <c:v>34378</c:v>
                </c:pt>
                <c:pt idx="148">
                  <c:v>21123</c:v>
                </c:pt>
              </c:numCache>
            </c:numRef>
          </c:xVal>
          <c:yVal>
            <c:numRef>
              <c:f>'D2'!$L$21:$L$169</c:f>
              <c:numCache>
                <c:formatCode>General</c:formatCode>
                <c:ptCount val="149"/>
                <c:pt idx="124">
                  <c:v>-1.4969999996537808E-2</c:v>
                </c:pt>
                <c:pt idx="125">
                  <c:v>-1.4969999996537808E-2</c:v>
                </c:pt>
                <c:pt idx="126">
                  <c:v>-1.367000000027474E-2</c:v>
                </c:pt>
                <c:pt idx="127">
                  <c:v>-6.460799999331357E-2</c:v>
                </c:pt>
                <c:pt idx="128">
                  <c:v>-6.3907999996445142E-2</c:v>
                </c:pt>
                <c:pt idx="129">
                  <c:v>-0.13144399999873713</c:v>
                </c:pt>
                <c:pt idx="130">
                  <c:v>-0.1307440000018687</c:v>
                </c:pt>
                <c:pt idx="131">
                  <c:v>0.17429200000333367</c:v>
                </c:pt>
                <c:pt idx="132">
                  <c:v>0.17429200000333367</c:v>
                </c:pt>
                <c:pt idx="133">
                  <c:v>2.8484000002208631E-2</c:v>
                </c:pt>
                <c:pt idx="134">
                  <c:v>2.9184000006353017E-2</c:v>
                </c:pt>
                <c:pt idx="135">
                  <c:v>0.11644800000067335</c:v>
                </c:pt>
                <c:pt idx="136">
                  <c:v>0.11714799999754177</c:v>
                </c:pt>
                <c:pt idx="137">
                  <c:v>6.3680999999633059E-2</c:v>
                </c:pt>
                <c:pt idx="138">
                  <c:v>6.4380999996501487E-2</c:v>
                </c:pt>
                <c:pt idx="139">
                  <c:v>-0.17348299999866867</c:v>
                </c:pt>
                <c:pt idx="140">
                  <c:v>-0.17338300000119489</c:v>
                </c:pt>
                <c:pt idx="141">
                  <c:v>-0.16148400000383845</c:v>
                </c:pt>
                <c:pt idx="142">
                  <c:v>-0.16068400000222027</c:v>
                </c:pt>
                <c:pt idx="143">
                  <c:v>8.10090000013588E-2</c:v>
                </c:pt>
                <c:pt idx="144">
                  <c:v>8.130900000105612E-2</c:v>
                </c:pt>
                <c:pt idx="145">
                  <c:v>1.2643000001844484E-2</c:v>
                </c:pt>
                <c:pt idx="146">
                  <c:v>1.3843000000633765E-2</c:v>
                </c:pt>
                <c:pt idx="147">
                  <c:v>9.1044000000692904E-2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D3-445C-9439-4AA6C3B8BA2C}"/>
            </c:ext>
          </c:extLst>
        </c:ser>
        <c:ser>
          <c:idx val="5"/>
          <c:order val="5"/>
          <c:tx>
            <c:strRef>
              <c:f>'D2'!$M$20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'D2'!$D$21:$D$89</c:f>
                <c:numCache>
                  <c:formatCode>General</c:formatCode>
                  <c:ptCount val="69"/>
                  <c:pt idx="4">
                    <c:v>7.0000000000000001E-3</c:v>
                  </c:pt>
                  <c:pt idx="5">
                    <c:v>6.0000000000000001E-3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6.0000000000000001E-3</c:v>
                  </c:pt>
                  <c:pt idx="10">
                    <c:v>6.0000000000000001E-3</c:v>
                  </c:pt>
                  <c:pt idx="11">
                    <c:v>6.0000000000000001E-3</c:v>
                  </c:pt>
                  <c:pt idx="12">
                    <c:v>5.0000000000000001E-3</c:v>
                  </c:pt>
                  <c:pt idx="13">
                    <c:v>5.0000000000000001E-3</c:v>
                  </c:pt>
                  <c:pt idx="38">
                    <c:v>4.0000000000000001E-3</c:v>
                  </c:pt>
                  <c:pt idx="39">
                    <c:v>7.0000000000000001E-3</c:v>
                  </c:pt>
                  <c:pt idx="40">
                    <c:v>6.0000000000000001E-3</c:v>
                  </c:pt>
                  <c:pt idx="41">
                    <c:v>5.0000000000000001E-3</c:v>
                  </c:pt>
                  <c:pt idx="66">
                    <c:v>0</c:v>
                  </c:pt>
                </c:numCache>
              </c:numRef>
            </c:plus>
            <c:minus>
              <c:numRef>
                <c:f>'D2'!$D$21:$D$89</c:f>
                <c:numCache>
                  <c:formatCode>General</c:formatCode>
                  <c:ptCount val="69"/>
                  <c:pt idx="4">
                    <c:v>7.0000000000000001E-3</c:v>
                  </c:pt>
                  <c:pt idx="5">
                    <c:v>6.0000000000000001E-3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6.0000000000000001E-3</c:v>
                  </c:pt>
                  <c:pt idx="10">
                    <c:v>6.0000000000000001E-3</c:v>
                  </c:pt>
                  <c:pt idx="11">
                    <c:v>6.0000000000000001E-3</c:v>
                  </c:pt>
                  <c:pt idx="12">
                    <c:v>5.0000000000000001E-3</c:v>
                  </c:pt>
                  <c:pt idx="13">
                    <c:v>5.0000000000000001E-3</c:v>
                  </c:pt>
                  <c:pt idx="38">
                    <c:v>4.0000000000000001E-3</c:v>
                  </c:pt>
                  <c:pt idx="39">
                    <c:v>7.0000000000000001E-3</c:v>
                  </c:pt>
                  <c:pt idx="40">
                    <c:v>6.0000000000000001E-3</c:v>
                  </c:pt>
                  <c:pt idx="41">
                    <c:v>5.0000000000000001E-3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'D2'!$F$21:$F$169</c:f>
              <c:numCache>
                <c:formatCode>General</c:formatCode>
                <c:ptCount val="149"/>
                <c:pt idx="0">
                  <c:v>27281</c:v>
                </c:pt>
                <c:pt idx="1">
                  <c:v>27286.5</c:v>
                </c:pt>
                <c:pt idx="2">
                  <c:v>29193</c:v>
                </c:pt>
                <c:pt idx="3">
                  <c:v>29193</c:v>
                </c:pt>
                <c:pt idx="4">
                  <c:v>29132</c:v>
                </c:pt>
                <c:pt idx="5">
                  <c:v>29136</c:v>
                </c:pt>
                <c:pt idx="6">
                  <c:v>29168.5</c:v>
                </c:pt>
                <c:pt idx="7">
                  <c:v>29172</c:v>
                </c:pt>
                <c:pt idx="8">
                  <c:v>29342</c:v>
                </c:pt>
                <c:pt idx="9">
                  <c:v>29345.5</c:v>
                </c:pt>
                <c:pt idx="10">
                  <c:v>30074</c:v>
                </c:pt>
                <c:pt idx="11">
                  <c:v>30543</c:v>
                </c:pt>
                <c:pt idx="12">
                  <c:v>30651.5</c:v>
                </c:pt>
                <c:pt idx="13">
                  <c:v>31517</c:v>
                </c:pt>
                <c:pt idx="14">
                  <c:v>21079</c:v>
                </c:pt>
                <c:pt idx="15">
                  <c:v>21092</c:v>
                </c:pt>
                <c:pt idx="16">
                  <c:v>25496</c:v>
                </c:pt>
                <c:pt idx="17">
                  <c:v>27219</c:v>
                </c:pt>
                <c:pt idx="18">
                  <c:v>27254</c:v>
                </c:pt>
                <c:pt idx="19">
                  <c:v>27267</c:v>
                </c:pt>
                <c:pt idx="20">
                  <c:v>27307</c:v>
                </c:pt>
                <c:pt idx="21">
                  <c:v>27355</c:v>
                </c:pt>
                <c:pt idx="22">
                  <c:v>27360</c:v>
                </c:pt>
                <c:pt idx="23">
                  <c:v>27443</c:v>
                </c:pt>
                <c:pt idx="24">
                  <c:v>27717.5</c:v>
                </c:pt>
                <c:pt idx="25">
                  <c:v>27729</c:v>
                </c:pt>
                <c:pt idx="26">
                  <c:v>27743.5</c:v>
                </c:pt>
                <c:pt idx="27">
                  <c:v>27761.5</c:v>
                </c:pt>
                <c:pt idx="28">
                  <c:v>27790</c:v>
                </c:pt>
                <c:pt idx="29">
                  <c:v>27800.5</c:v>
                </c:pt>
                <c:pt idx="30">
                  <c:v>27807</c:v>
                </c:pt>
                <c:pt idx="31">
                  <c:v>27816</c:v>
                </c:pt>
                <c:pt idx="32">
                  <c:v>27836.5</c:v>
                </c:pt>
                <c:pt idx="33">
                  <c:v>27860</c:v>
                </c:pt>
                <c:pt idx="34">
                  <c:v>27865</c:v>
                </c:pt>
                <c:pt idx="35">
                  <c:v>27910.5</c:v>
                </c:pt>
                <c:pt idx="36">
                  <c:v>27921</c:v>
                </c:pt>
                <c:pt idx="37">
                  <c:v>27931</c:v>
                </c:pt>
                <c:pt idx="38">
                  <c:v>28649</c:v>
                </c:pt>
                <c:pt idx="39">
                  <c:v>28695.5</c:v>
                </c:pt>
                <c:pt idx="40">
                  <c:v>28699.5</c:v>
                </c:pt>
                <c:pt idx="41">
                  <c:v>28735.5</c:v>
                </c:pt>
                <c:pt idx="42">
                  <c:v>20860</c:v>
                </c:pt>
                <c:pt idx="43">
                  <c:v>20860</c:v>
                </c:pt>
                <c:pt idx="44">
                  <c:v>21513</c:v>
                </c:pt>
                <c:pt idx="45">
                  <c:v>21522</c:v>
                </c:pt>
                <c:pt idx="46">
                  <c:v>23921</c:v>
                </c:pt>
                <c:pt idx="47">
                  <c:v>23921</c:v>
                </c:pt>
                <c:pt idx="48">
                  <c:v>24833</c:v>
                </c:pt>
                <c:pt idx="49">
                  <c:v>24890</c:v>
                </c:pt>
                <c:pt idx="50">
                  <c:v>24895</c:v>
                </c:pt>
                <c:pt idx="51">
                  <c:v>24917</c:v>
                </c:pt>
                <c:pt idx="52">
                  <c:v>25027</c:v>
                </c:pt>
                <c:pt idx="53">
                  <c:v>25066</c:v>
                </c:pt>
                <c:pt idx="54">
                  <c:v>25066</c:v>
                </c:pt>
                <c:pt idx="55">
                  <c:v>25456</c:v>
                </c:pt>
                <c:pt idx="56">
                  <c:v>25816</c:v>
                </c:pt>
                <c:pt idx="57">
                  <c:v>25829</c:v>
                </c:pt>
                <c:pt idx="58">
                  <c:v>25829</c:v>
                </c:pt>
                <c:pt idx="59">
                  <c:v>25833</c:v>
                </c:pt>
                <c:pt idx="60">
                  <c:v>25842</c:v>
                </c:pt>
                <c:pt idx="61">
                  <c:v>25917</c:v>
                </c:pt>
                <c:pt idx="62">
                  <c:v>25917</c:v>
                </c:pt>
                <c:pt idx="63">
                  <c:v>26241</c:v>
                </c:pt>
                <c:pt idx="64">
                  <c:v>26294</c:v>
                </c:pt>
                <c:pt idx="65">
                  <c:v>27285</c:v>
                </c:pt>
                <c:pt idx="66">
                  <c:v>0</c:v>
                </c:pt>
                <c:pt idx="67">
                  <c:v>27285</c:v>
                </c:pt>
                <c:pt idx="68">
                  <c:v>27754</c:v>
                </c:pt>
                <c:pt idx="69">
                  <c:v>15404.5</c:v>
                </c:pt>
                <c:pt idx="70">
                  <c:v>15571</c:v>
                </c:pt>
                <c:pt idx="71">
                  <c:v>15621.5</c:v>
                </c:pt>
                <c:pt idx="72">
                  <c:v>15812.5</c:v>
                </c:pt>
                <c:pt idx="73">
                  <c:v>15841</c:v>
                </c:pt>
                <c:pt idx="74">
                  <c:v>15931.5</c:v>
                </c:pt>
                <c:pt idx="75">
                  <c:v>16143.5</c:v>
                </c:pt>
                <c:pt idx="76">
                  <c:v>16418.5</c:v>
                </c:pt>
                <c:pt idx="77">
                  <c:v>16454.5</c:v>
                </c:pt>
                <c:pt idx="78">
                  <c:v>16462.5</c:v>
                </c:pt>
                <c:pt idx="79">
                  <c:v>16467.5</c:v>
                </c:pt>
                <c:pt idx="80">
                  <c:v>16574</c:v>
                </c:pt>
                <c:pt idx="81">
                  <c:v>16815</c:v>
                </c:pt>
                <c:pt idx="82">
                  <c:v>16851</c:v>
                </c:pt>
                <c:pt idx="83">
                  <c:v>16960</c:v>
                </c:pt>
                <c:pt idx="84">
                  <c:v>17255.5</c:v>
                </c:pt>
                <c:pt idx="85">
                  <c:v>17273.5</c:v>
                </c:pt>
                <c:pt idx="86">
                  <c:v>17447</c:v>
                </c:pt>
                <c:pt idx="87">
                  <c:v>17869</c:v>
                </c:pt>
                <c:pt idx="88">
                  <c:v>17905.5</c:v>
                </c:pt>
                <c:pt idx="89">
                  <c:v>17941.5</c:v>
                </c:pt>
                <c:pt idx="90">
                  <c:v>18298</c:v>
                </c:pt>
                <c:pt idx="91">
                  <c:v>18330.5</c:v>
                </c:pt>
                <c:pt idx="92">
                  <c:v>18334</c:v>
                </c:pt>
                <c:pt idx="93">
                  <c:v>18651.5</c:v>
                </c:pt>
                <c:pt idx="94">
                  <c:v>18752.5</c:v>
                </c:pt>
                <c:pt idx="95">
                  <c:v>18865</c:v>
                </c:pt>
                <c:pt idx="96">
                  <c:v>19640</c:v>
                </c:pt>
                <c:pt idx="97">
                  <c:v>19745</c:v>
                </c:pt>
                <c:pt idx="98">
                  <c:v>19748.5</c:v>
                </c:pt>
                <c:pt idx="99">
                  <c:v>19759</c:v>
                </c:pt>
                <c:pt idx="100">
                  <c:v>20668.5</c:v>
                </c:pt>
                <c:pt idx="101">
                  <c:v>20737</c:v>
                </c:pt>
                <c:pt idx="102">
                  <c:v>21050.5</c:v>
                </c:pt>
                <c:pt idx="103">
                  <c:v>21195.5</c:v>
                </c:pt>
                <c:pt idx="104">
                  <c:v>21317</c:v>
                </c:pt>
                <c:pt idx="105">
                  <c:v>21552</c:v>
                </c:pt>
                <c:pt idx="106">
                  <c:v>21577.5</c:v>
                </c:pt>
                <c:pt idx="107">
                  <c:v>21588</c:v>
                </c:pt>
                <c:pt idx="108">
                  <c:v>23013</c:v>
                </c:pt>
                <c:pt idx="109">
                  <c:v>23115</c:v>
                </c:pt>
                <c:pt idx="110">
                  <c:v>23453.5</c:v>
                </c:pt>
                <c:pt idx="111">
                  <c:v>23929</c:v>
                </c:pt>
                <c:pt idx="112">
                  <c:v>23958.5</c:v>
                </c:pt>
                <c:pt idx="113">
                  <c:v>24337</c:v>
                </c:pt>
                <c:pt idx="114">
                  <c:v>24878.5</c:v>
                </c:pt>
                <c:pt idx="115">
                  <c:v>25031</c:v>
                </c:pt>
                <c:pt idx="116">
                  <c:v>25369</c:v>
                </c:pt>
                <c:pt idx="117">
                  <c:v>25383.5</c:v>
                </c:pt>
                <c:pt idx="118">
                  <c:v>25936.5</c:v>
                </c:pt>
                <c:pt idx="119">
                  <c:v>26293</c:v>
                </c:pt>
                <c:pt idx="120">
                  <c:v>26365</c:v>
                </c:pt>
                <c:pt idx="121">
                  <c:v>26369</c:v>
                </c:pt>
                <c:pt idx="122">
                  <c:v>26870.5</c:v>
                </c:pt>
                <c:pt idx="123">
                  <c:v>26928.5</c:v>
                </c:pt>
                <c:pt idx="124">
                  <c:v>27285</c:v>
                </c:pt>
                <c:pt idx="125">
                  <c:v>27285</c:v>
                </c:pt>
                <c:pt idx="126">
                  <c:v>27285</c:v>
                </c:pt>
                <c:pt idx="127">
                  <c:v>27754</c:v>
                </c:pt>
                <c:pt idx="128">
                  <c:v>27754</c:v>
                </c:pt>
                <c:pt idx="129">
                  <c:v>28122</c:v>
                </c:pt>
                <c:pt idx="130">
                  <c:v>28122</c:v>
                </c:pt>
                <c:pt idx="131">
                  <c:v>28154</c:v>
                </c:pt>
                <c:pt idx="132">
                  <c:v>28154</c:v>
                </c:pt>
                <c:pt idx="133">
                  <c:v>28158</c:v>
                </c:pt>
                <c:pt idx="134">
                  <c:v>28158</c:v>
                </c:pt>
                <c:pt idx="135">
                  <c:v>28176</c:v>
                </c:pt>
                <c:pt idx="136">
                  <c:v>28176</c:v>
                </c:pt>
                <c:pt idx="137">
                  <c:v>28309.5</c:v>
                </c:pt>
                <c:pt idx="138">
                  <c:v>28309.5</c:v>
                </c:pt>
                <c:pt idx="139">
                  <c:v>28641.5</c:v>
                </c:pt>
                <c:pt idx="140">
                  <c:v>28641.5</c:v>
                </c:pt>
                <c:pt idx="141">
                  <c:v>28692</c:v>
                </c:pt>
                <c:pt idx="142">
                  <c:v>28692</c:v>
                </c:pt>
                <c:pt idx="143">
                  <c:v>28695.5</c:v>
                </c:pt>
                <c:pt idx="144">
                  <c:v>28695.5</c:v>
                </c:pt>
                <c:pt idx="145">
                  <c:v>28778.5</c:v>
                </c:pt>
                <c:pt idx="146">
                  <c:v>28778.5</c:v>
                </c:pt>
                <c:pt idx="147">
                  <c:v>34378</c:v>
                </c:pt>
                <c:pt idx="148">
                  <c:v>21123</c:v>
                </c:pt>
              </c:numCache>
            </c:numRef>
          </c:xVal>
          <c:yVal>
            <c:numRef>
              <c:f>'D2'!$M$21:$M$169</c:f>
              <c:numCache>
                <c:formatCode>General</c:formatCode>
                <c:ptCount val="1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D3-445C-9439-4AA6C3B8BA2C}"/>
            </c:ext>
          </c:extLst>
        </c:ser>
        <c:ser>
          <c:idx val="6"/>
          <c:order val="6"/>
          <c:tx>
            <c:strRef>
              <c:f>'D2'!$N$20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'D2'!$D$21:$D$89</c:f>
                <c:numCache>
                  <c:formatCode>General</c:formatCode>
                  <c:ptCount val="69"/>
                  <c:pt idx="4">
                    <c:v>7.0000000000000001E-3</c:v>
                  </c:pt>
                  <c:pt idx="5">
                    <c:v>6.0000000000000001E-3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6.0000000000000001E-3</c:v>
                  </c:pt>
                  <c:pt idx="10">
                    <c:v>6.0000000000000001E-3</c:v>
                  </c:pt>
                  <c:pt idx="11">
                    <c:v>6.0000000000000001E-3</c:v>
                  </c:pt>
                  <c:pt idx="12">
                    <c:v>5.0000000000000001E-3</c:v>
                  </c:pt>
                  <c:pt idx="13">
                    <c:v>5.0000000000000001E-3</c:v>
                  </c:pt>
                  <c:pt idx="38">
                    <c:v>4.0000000000000001E-3</c:v>
                  </c:pt>
                  <c:pt idx="39">
                    <c:v>7.0000000000000001E-3</c:v>
                  </c:pt>
                  <c:pt idx="40">
                    <c:v>6.0000000000000001E-3</c:v>
                  </c:pt>
                  <c:pt idx="41">
                    <c:v>5.0000000000000001E-3</c:v>
                  </c:pt>
                  <c:pt idx="66">
                    <c:v>0</c:v>
                  </c:pt>
                </c:numCache>
              </c:numRef>
            </c:plus>
            <c:minus>
              <c:numRef>
                <c:f>'D2'!$D$21:$D$89</c:f>
                <c:numCache>
                  <c:formatCode>General</c:formatCode>
                  <c:ptCount val="69"/>
                  <c:pt idx="4">
                    <c:v>7.0000000000000001E-3</c:v>
                  </c:pt>
                  <c:pt idx="5">
                    <c:v>6.0000000000000001E-3</c:v>
                  </c:pt>
                  <c:pt idx="6">
                    <c:v>5.0000000000000001E-3</c:v>
                  </c:pt>
                  <c:pt idx="7">
                    <c:v>4.0000000000000001E-3</c:v>
                  </c:pt>
                  <c:pt idx="8">
                    <c:v>6.0000000000000001E-3</c:v>
                  </c:pt>
                  <c:pt idx="9">
                    <c:v>6.0000000000000001E-3</c:v>
                  </c:pt>
                  <c:pt idx="10">
                    <c:v>6.0000000000000001E-3</c:v>
                  </c:pt>
                  <c:pt idx="11">
                    <c:v>6.0000000000000001E-3</c:v>
                  </c:pt>
                  <c:pt idx="12">
                    <c:v>5.0000000000000001E-3</c:v>
                  </c:pt>
                  <c:pt idx="13">
                    <c:v>5.0000000000000001E-3</c:v>
                  </c:pt>
                  <c:pt idx="38">
                    <c:v>4.0000000000000001E-3</c:v>
                  </c:pt>
                  <c:pt idx="39">
                    <c:v>7.0000000000000001E-3</c:v>
                  </c:pt>
                  <c:pt idx="40">
                    <c:v>6.0000000000000001E-3</c:v>
                  </c:pt>
                  <c:pt idx="41">
                    <c:v>5.0000000000000001E-3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'D2'!$F$21:$F$169</c:f>
              <c:numCache>
                <c:formatCode>General</c:formatCode>
                <c:ptCount val="149"/>
                <c:pt idx="0">
                  <c:v>27281</c:v>
                </c:pt>
                <c:pt idx="1">
                  <c:v>27286.5</c:v>
                </c:pt>
                <c:pt idx="2">
                  <c:v>29193</c:v>
                </c:pt>
                <c:pt idx="3">
                  <c:v>29193</c:v>
                </c:pt>
                <c:pt idx="4">
                  <c:v>29132</c:v>
                </c:pt>
                <c:pt idx="5">
                  <c:v>29136</c:v>
                </c:pt>
                <c:pt idx="6">
                  <c:v>29168.5</c:v>
                </c:pt>
                <c:pt idx="7">
                  <c:v>29172</c:v>
                </c:pt>
                <c:pt idx="8">
                  <c:v>29342</c:v>
                </c:pt>
                <c:pt idx="9">
                  <c:v>29345.5</c:v>
                </c:pt>
                <c:pt idx="10">
                  <c:v>30074</c:v>
                </c:pt>
                <c:pt idx="11">
                  <c:v>30543</c:v>
                </c:pt>
                <c:pt idx="12">
                  <c:v>30651.5</c:v>
                </c:pt>
                <c:pt idx="13">
                  <c:v>31517</c:v>
                </c:pt>
                <c:pt idx="14">
                  <c:v>21079</c:v>
                </c:pt>
                <c:pt idx="15">
                  <c:v>21092</c:v>
                </c:pt>
                <c:pt idx="16">
                  <c:v>25496</c:v>
                </c:pt>
                <c:pt idx="17">
                  <c:v>27219</c:v>
                </c:pt>
                <c:pt idx="18">
                  <c:v>27254</c:v>
                </c:pt>
                <c:pt idx="19">
                  <c:v>27267</c:v>
                </c:pt>
                <c:pt idx="20">
                  <c:v>27307</c:v>
                </c:pt>
                <c:pt idx="21">
                  <c:v>27355</c:v>
                </c:pt>
                <c:pt idx="22">
                  <c:v>27360</c:v>
                </c:pt>
                <c:pt idx="23">
                  <c:v>27443</c:v>
                </c:pt>
                <c:pt idx="24">
                  <c:v>27717.5</c:v>
                </c:pt>
                <c:pt idx="25">
                  <c:v>27729</c:v>
                </c:pt>
                <c:pt idx="26">
                  <c:v>27743.5</c:v>
                </c:pt>
                <c:pt idx="27">
                  <c:v>27761.5</c:v>
                </c:pt>
                <c:pt idx="28">
                  <c:v>27790</c:v>
                </c:pt>
                <c:pt idx="29">
                  <c:v>27800.5</c:v>
                </c:pt>
                <c:pt idx="30">
                  <c:v>27807</c:v>
                </c:pt>
                <c:pt idx="31">
                  <c:v>27816</c:v>
                </c:pt>
                <c:pt idx="32">
                  <c:v>27836.5</c:v>
                </c:pt>
                <c:pt idx="33">
                  <c:v>27860</c:v>
                </c:pt>
                <c:pt idx="34">
                  <c:v>27865</c:v>
                </c:pt>
                <c:pt idx="35">
                  <c:v>27910.5</c:v>
                </c:pt>
                <c:pt idx="36">
                  <c:v>27921</c:v>
                </c:pt>
                <c:pt idx="37">
                  <c:v>27931</c:v>
                </c:pt>
                <c:pt idx="38">
                  <c:v>28649</c:v>
                </c:pt>
                <c:pt idx="39">
                  <c:v>28695.5</c:v>
                </c:pt>
                <c:pt idx="40">
                  <c:v>28699.5</c:v>
                </c:pt>
                <c:pt idx="41">
                  <c:v>28735.5</c:v>
                </c:pt>
                <c:pt idx="42">
                  <c:v>20860</c:v>
                </c:pt>
                <c:pt idx="43">
                  <c:v>20860</c:v>
                </c:pt>
                <c:pt idx="44">
                  <c:v>21513</c:v>
                </c:pt>
                <c:pt idx="45">
                  <c:v>21522</c:v>
                </c:pt>
                <c:pt idx="46">
                  <c:v>23921</c:v>
                </c:pt>
                <c:pt idx="47">
                  <c:v>23921</c:v>
                </c:pt>
                <c:pt idx="48">
                  <c:v>24833</c:v>
                </c:pt>
                <c:pt idx="49">
                  <c:v>24890</c:v>
                </c:pt>
                <c:pt idx="50">
                  <c:v>24895</c:v>
                </c:pt>
                <c:pt idx="51">
                  <c:v>24917</c:v>
                </c:pt>
                <c:pt idx="52">
                  <c:v>25027</c:v>
                </c:pt>
                <c:pt idx="53">
                  <c:v>25066</c:v>
                </c:pt>
                <c:pt idx="54">
                  <c:v>25066</c:v>
                </c:pt>
                <c:pt idx="55">
                  <c:v>25456</c:v>
                </c:pt>
                <c:pt idx="56">
                  <c:v>25816</c:v>
                </c:pt>
                <c:pt idx="57">
                  <c:v>25829</c:v>
                </c:pt>
                <c:pt idx="58">
                  <c:v>25829</c:v>
                </c:pt>
                <c:pt idx="59">
                  <c:v>25833</c:v>
                </c:pt>
                <c:pt idx="60">
                  <c:v>25842</c:v>
                </c:pt>
                <c:pt idx="61">
                  <c:v>25917</c:v>
                </c:pt>
                <c:pt idx="62">
                  <c:v>25917</c:v>
                </c:pt>
                <c:pt idx="63">
                  <c:v>26241</c:v>
                </c:pt>
                <c:pt idx="64">
                  <c:v>26294</c:v>
                </c:pt>
                <c:pt idx="65">
                  <c:v>27285</c:v>
                </c:pt>
                <c:pt idx="66">
                  <c:v>0</c:v>
                </c:pt>
                <c:pt idx="67">
                  <c:v>27285</c:v>
                </c:pt>
                <c:pt idx="68">
                  <c:v>27754</c:v>
                </c:pt>
                <c:pt idx="69">
                  <c:v>15404.5</c:v>
                </c:pt>
                <c:pt idx="70">
                  <c:v>15571</c:v>
                </c:pt>
                <c:pt idx="71">
                  <c:v>15621.5</c:v>
                </c:pt>
                <c:pt idx="72">
                  <c:v>15812.5</c:v>
                </c:pt>
                <c:pt idx="73">
                  <c:v>15841</c:v>
                </c:pt>
                <c:pt idx="74">
                  <c:v>15931.5</c:v>
                </c:pt>
                <c:pt idx="75">
                  <c:v>16143.5</c:v>
                </c:pt>
                <c:pt idx="76">
                  <c:v>16418.5</c:v>
                </c:pt>
                <c:pt idx="77">
                  <c:v>16454.5</c:v>
                </c:pt>
                <c:pt idx="78">
                  <c:v>16462.5</c:v>
                </c:pt>
                <c:pt idx="79">
                  <c:v>16467.5</c:v>
                </c:pt>
                <c:pt idx="80">
                  <c:v>16574</c:v>
                </c:pt>
                <c:pt idx="81">
                  <c:v>16815</c:v>
                </c:pt>
                <c:pt idx="82">
                  <c:v>16851</c:v>
                </c:pt>
                <c:pt idx="83">
                  <c:v>16960</c:v>
                </c:pt>
                <c:pt idx="84">
                  <c:v>17255.5</c:v>
                </c:pt>
                <c:pt idx="85">
                  <c:v>17273.5</c:v>
                </c:pt>
                <c:pt idx="86">
                  <c:v>17447</c:v>
                </c:pt>
                <c:pt idx="87">
                  <c:v>17869</c:v>
                </c:pt>
                <c:pt idx="88">
                  <c:v>17905.5</c:v>
                </c:pt>
                <c:pt idx="89">
                  <c:v>17941.5</c:v>
                </c:pt>
                <c:pt idx="90">
                  <c:v>18298</c:v>
                </c:pt>
                <c:pt idx="91">
                  <c:v>18330.5</c:v>
                </c:pt>
                <c:pt idx="92">
                  <c:v>18334</c:v>
                </c:pt>
                <c:pt idx="93">
                  <c:v>18651.5</c:v>
                </c:pt>
                <c:pt idx="94">
                  <c:v>18752.5</c:v>
                </c:pt>
                <c:pt idx="95">
                  <c:v>18865</c:v>
                </c:pt>
                <c:pt idx="96">
                  <c:v>19640</c:v>
                </c:pt>
                <c:pt idx="97">
                  <c:v>19745</c:v>
                </c:pt>
                <c:pt idx="98">
                  <c:v>19748.5</c:v>
                </c:pt>
                <c:pt idx="99">
                  <c:v>19759</c:v>
                </c:pt>
                <c:pt idx="100">
                  <c:v>20668.5</c:v>
                </c:pt>
                <c:pt idx="101">
                  <c:v>20737</c:v>
                </c:pt>
                <c:pt idx="102">
                  <c:v>21050.5</c:v>
                </c:pt>
                <c:pt idx="103">
                  <c:v>21195.5</c:v>
                </c:pt>
                <c:pt idx="104">
                  <c:v>21317</c:v>
                </c:pt>
                <c:pt idx="105">
                  <c:v>21552</c:v>
                </c:pt>
                <c:pt idx="106">
                  <c:v>21577.5</c:v>
                </c:pt>
                <c:pt idx="107">
                  <c:v>21588</c:v>
                </c:pt>
                <c:pt idx="108">
                  <c:v>23013</c:v>
                </c:pt>
                <c:pt idx="109">
                  <c:v>23115</c:v>
                </c:pt>
                <c:pt idx="110">
                  <c:v>23453.5</c:v>
                </c:pt>
                <c:pt idx="111">
                  <c:v>23929</c:v>
                </c:pt>
                <c:pt idx="112">
                  <c:v>23958.5</c:v>
                </c:pt>
                <c:pt idx="113">
                  <c:v>24337</c:v>
                </c:pt>
                <c:pt idx="114">
                  <c:v>24878.5</c:v>
                </c:pt>
                <c:pt idx="115">
                  <c:v>25031</c:v>
                </c:pt>
                <c:pt idx="116">
                  <c:v>25369</c:v>
                </c:pt>
                <c:pt idx="117">
                  <c:v>25383.5</c:v>
                </c:pt>
                <c:pt idx="118">
                  <c:v>25936.5</c:v>
                </c:pt>
                <c:pt idx="119">
                  <c:v>26293</c:v>
                </c:pt>
                <c:pt idx="120">
                  <c:v>26365</c:v>
                </c:pt>
                <c:pt idx="121">
                  <c:v>26369</c:v>
                </c:pt>
                <c:pt idx="122">
                  <c:v>26870.5</c:v>
                </c:pt>
                <c:pt idx="123">
                  <c:v>26928.5</c:v>
                </c:pt>
                <c:pt idx="124">
                  <c:v>27285</c:v>
                </c:pt>
                <c:pt idx="125">
                  <c:v>27285</c:v>
                </c:pt>
                <c:pt idx="126">
                  <c:v>27285</c:v>
                </c:pt>
                <c:pt idx="127">
                  <c:v>27754</c:v>
                </c:pt>
                <c:pt idx="128">
                  <c:v>27754</c:v>
                </c:pt>
                <c:pt idx="129">
                  <c:v>28122</c:v>
                </c:pt>
                <c:pt idx="130">
                  <c:v>28122</c:v>
                </c:pt>
                <c:pt idx="131">
                  <c:v>28154</c:v>
                </c:pt>
                <c:pt idx="132">
                  <c:v>28154</c:v>
                </c:pt>
                <c:pt idx="133">
                  <c:v>28158</c:v>
                </c:pt>
                <c:pt idx="134">
                  <c:v>28158</c:v>
                </c:pt>
                <c:pt idx="135">
                  <c:v>28176</c:v>
                </c:pt>
                <c:pt idx="136">
                  <c:v>28176</c:v>
                </c:pt>
                <c:pt idx="137">
                  <c:v>28309.5</c:v>
                </c:pt>
                <c:pt idx="138">
                  <c:v>28309.5</c:v>
                </c:pt>
                <c:pt idx="139">
                  <c:v>28641.5</c:v>
                </c:pt>
                <c:pt idx="140">
                  <c:v>28641.5</c:v>
                </c:pt>
                <c:pt idx="141">
                  <c:v>28692</c:v>
                </c:pt>
                <c:pt idx="142">
                  <c:v>28692</c:v>
                </c:pt>
                <c:pt idx="143">
                  <c:v>28695.5</c:v>
                </c:pt>
                <c:pt idx="144">
                  <c:v>28695.5</c:v>
                </c:pt>
                <c:pt idx="145">
                  <c:v>28778.5</c:v>
                </c:pt>
                <c:pt idx="146">
                  <c:v>28778.5</c:v>
                </c:pt>
                <c:pt idx="147">
                  <c:v>34378</c:v>
                </c:pt>
                <c:pt idx="148">
                  <c:v>21123</c:v>
                </c:pt>
              </c:numCache>
            </c:numRef>
          </c:xVal>
          <c:yVal>
            <c:numRef>
              <c:f>'D2'!$N$21:$N$169</c:f>
              <c:numCache>
                <c:formatCode>General</c:formatCode>
                <c:ptCount val="149"/>
                <c:pt idx="0">
                  <c:v>0.12343800000235206</c:v>
                </c:pt>
                <c:pt idx="1">
                  <c:v>-5.857300000207033E-2</c:v>
                </c:pt>
                <c:pt idx="2">
                  <c:v>0.10151399999449495</c:v>
                </c:pt>
                <c:pt idx="3">
                  <c:v>0.10221399999863934</c:v>
                </c:pt>
                <c:pt idx="148">
                  <c:v>1.7539999971631914E-3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D3-445C-9439-4AA6C3B8BA2C}"/>
            </c:ext>
          </c:extLst>
        </c:ser>
        <c:ser>
          <c:idx val="7"/>
          <c:order val="7"/>
          <c:tx>
            <c:strRef>
              <c:f>'D2'!$O$20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strRef>
              <c:f>'D2'!$F$21:$F$993</c:f>
              <c:strCache>
                <c:ptCount val="188"/>
                <c:pt idx="0">
                  <c:v>27281</c:v>
                </c:pt>
                <c:pt idx="1">
                  <c:v>27286.5</c:v>
                </c:pt>
                <c:pt idx="2">
                  <c:v>29193</c:v>
                </c:pt>
                <c:pt idx="3">
                  <c:v>29193</c:v>
                </c:pt>
                <c:pt idx="4">
                  <c:v>29132</c:v>
                </c:pt>
                <c:pt idx="5">
                  <c:v>29136</c:v>
                </c:pt>
                <c:pt idx="6">
                  <c:v>29168.5</c:v>
                </c:pt>
                <c:pt idx="7">
                  <c:v>29172</c:v>
                </c:pt>
                <c:pt idx="8">
                  <c:v>29342</c:v>
                </c:pt>
                <c:pt idx="9">
                  <c:v>29345.5</c:v>
                </c:pt>
                <c:pt idx="10">
                  <c:v>30074</c:v>
                </c:pt>
                <c:pt idx="11">
                  <c:v>30543</c:v>
                </c:pt>
                <c:pt idx="12">
                  <c:v>30651.5</c:v>
                </c:pt>
                <c:pt idx="13">
                  <c:v>31517</c:v>
                </c:pt>
                <c:pt idx="14">
                  <c:v>21079</c:v>
                </c:pt>
                <c:pt idx="15">
                  <c:v>21092</c:v>
                </c:pt>
                <c:pt idx="16">
                  <c:v>25496</c:v>
                </c:pt>
                <c:pt idx="17">
                  <c:v>27219</c:v>
                </c:pt>
                <c:pt idx="18">
                  <c:v>27254</c:v>
                </c:pt>
                <c:pt idx="19">
                  <c:v>27267</c:v>
                </c:pt>
                <c:pt idx="20">
                  <c:v>27307</c:v>
                </c:pt>
                <c:pt idx="21">
                  <c:v>27355</c:v>
                </c:pt>
                <c:pt idx="22">
                  <c:v>27360</c:v>
                </c:pt>
                <c:pt idx="23">
                  <c:v>27443</c:v>
                </c:pt>
                <c:pt idx="24">
                  <c:v>27717.5</c:v>
                </c:pt>
                <c:pt idx="25">
                  <c:v>27729</c:v>
                </c:pt>
                <c:pt idx="26">
                  <c:v>27743.5</c:v>
                </c:pt>
                <c:pt idx="27">
                  <c:v>27761.5</c:v>
                </c:pt>
                <c:pt idx="28">
                  <c:v>27790</c:v>
                </c:pt>
                <c:pt idx="29">
                  <c:v>27800.5</c:v>
                </c:pt>
                <c:pt idx="30">
                  <c:v>27807</c:v>
                </c:pt>
                <c:pt idx="31">
                  <c:v>27816</c:v>
                </c:pt>
                <c:pt idx="32">
                  <c:v>27836.5</c:v>
                </c:pt>
                <c:pt idx="33">
                  <c:v>27860</c:v>
                </c:pt>
                <c:pt idx="34">
                  <c:v>27865</c:v>
                </c:pt>
                <c:pt idx="35">
                  <c:v>27910.5</c:v>
                </c:pt>
                <c:pt idx="36">
                  <c:v>27921</c:v>
                </c:pt>
                <c:pt idx="37">
                  <c:v>27931</c:v>
                </c:pt>
                <c:pt idx="38">
                  <c:v>28649</c:v>
                </c:pt>
                <c:pt idx="39">
                  <c:v>28695.5</c:v>
                </c:pt>
                <c:pt idx="40">
                  <c:v>28699.5</c:v>
                </c:pt>
                <c:pt idx="41">
                  <c:v>28735.5</c:v>
                </c:pt>
                <c:pt idx="42">
                  <c:v>20860</c:v>
                </c:pt>
                <c:pt idx="43">
                  <c:v>20860</c:v>
                </c:pt>
                <c:pt idx="44">
                  <c:v>21513</c:v>
                </c:pt>
                <c:pt idx="45">
                  <c:v>21522</c:v>
                </c:pt>
                <c:pt idx="46">
                  <c:v>23921</c:v>
                </c:pt>
                <c:pt idx="47">
                  <c:v>23921</c:v>
                </c:pt>
                <c:pt idx="48">
                  <c:v>24833</c:v>
                </c:pt>
                <c:pt idx="49">
                  <c:v>24890</c:v>
                </c:pt>
                <c:pt idx="50">
                  <c:v>24895</c:v>
                </c:pt>
                <c:pt idx="51">
                  <c:v>24917</c:v>
                </c:pt>
                <c:pt idx="52">
                  <c:v>25027</c:v>
                </c:pt>
                <c:pt idx="53">
                  <c:v>25066</c:v>
                </c:pt>
                <c:pt idx="54">
                  <c:v>25066</c:v>
                </c:pt>
                <c:pt idx="55">
                  <c:v>25456</c:v>
                </c:pt>
                <c:pt idx="56">
                  <c:v>25816</c:v>
                </c:pt>
                <c:pt idx="57">
                  <c:v>25829</c:v>
                </c:pt>
                <c:pt idx="58">
                  <c:v>25829</c:v>
                </c:pt>
                <c:pt idx="59">
                  <c:v>25833</c:v>
                </c:pt>
                <c:pt idx="60">
                  <c:v>25842</c:v>
                </c:pt>
                <c:pt idx="61">
                  <c:v>25917</c:v>
                </c:pt>
                <c:pt idx="62">
                  <c:v>25917</c:v>
                </c:pt>
                <c:pt idx="63">
                  <c:v>26241</c:v>
                </c:pt>
                <c:pt idx="64">
                  <c:v>26294</c:v>
                </c:pt>
                <c:pt idx="65">
                  <c:v>27285</c:v>
                </c:pt>
                <c:pt idx="66">
                  <c:v>0</c:v>
                </c:pt>
                <c:pt idx="67">
                  <c:v>27285</c:v>
                </c:pt>
                <c:pt idx="68">
                  <c:v>27754</c:v>
                </c:pt>
                <c:pt idx="69">
                  <c:v>15404.5</c:v>
                </c:pt>
                <c:pt idx="70">
                  <c:v>15571</c:v>
                </c:pt>
                <c:pt idx="71">
                  <c:v>15621.5</c:v>
                </c:pt>
                <c:pt idx="72">
                  <c:v>15812.5</c:v>
                </c:pt>
                <c:pt idx="73">
                  <c:v>15841</c:v>
                </c:pt>
                <c:pt idx="74">
                  <c:v>15931.5</c:v>
                </c:pt>
                <c:pt idx="75">
                  <c:v>16143.5</c:v>
                </c:pt>
                <c:pt idx="76">
                  <c:v>16418.5</c:v>
                </c:pt>
                <c:pt idx="77">
                  <c:v>16454.5</c:v>
                </c:pt>
                <c:pt idx="78">
                  <c:v>16462.5</c:v>
                </c:pt>
                <c:pt idx="79">
                  <c:v>16467.5</c:v>
                </c:pt>
                <c:pt idx="80">
                  <c:v>16574</c:v>
                </c:pt>
                <c:pt idx="81">
                  <c:v>16815</c:v>
                </c:pt>
                <c:pt idx="82">
                  <c:v>16851</c:v>
                </c:pt>
                <c:pt idx="83">
                  <c:v>16960</c:v>
                </c:pt>
                <c:pt idx="84">
                  <c:v>17255.5</c:v>
                </c:pt>
                <c:pt idx="85">
                  <c:v>17273.5</c:v>
                </c:pt>
                <c:pt idx="86">
                  <c:v>17447</c:v>
                </c:pt>
                <c:pt idx="87">
                  <c:v>17869</c:v>
                </c:pt>
                <c:pt idx="88">
                  <c:v>17905.5</c:v>
                </c:pt>
                <c:pt idx="89">
                  <c:v>17941.5</c:v>
                </c:pt>
                <c:pt idx="90">
                  <c:v>18298</c:v>
                </c:pt>
                <c:pt idx="91">
                  <c:v>18330.5</c:v>
                </c:pt>
                <c:pt idx="92">
                  <c:v>18334</c:v>
                </c:pt>
                <c:pt idx="93">
                  <c:v>18651.5</c:v>
                </c:pt>
                <c:pt idx="94">
                  <c:v>18752.5</c:v>
                </c:pt>
                <c:pt idx="95">
                  <c:v>18865</c:v>
                </c:pt>
                <c:pt idx="96">
                  <c:v>19640</c:v>
                </c:pt>
                <c:pt idx="97">
                  <c:v>19745</c:v>
                </c:pt>
                <c:pt idx="98">
                  <c:v>19748.5</c:v>
                </c:pt>
                <c:pt idx="99">
                  <c:v>19759</c:v>
                </c:pt>
                <c:pt idx="100">
                  <c:v>20668.5</c:v>
                </c:pt>
                <c:pt idx="101">
                  <c:v>20737</c:v>
                </c:pt>
                <c:pt idx="102">
                  <c:v>21050.5</c:v>
                </c:pt>
                <c:pt idx="103">
                  <c:v>21195.5</c:v>
                </c:pt>
                <c:pt idx="104">
                  <c:v>21317</c:v>
                </c:pt>
                <c:pt idx="105">
                  <c:v>21552</c:v>
                </c:pt>
                <c:pt idx="106">
                  <c:v>21577.5</c:v>
                </c:pt>
                <c:pt idx="107">
                  <c:v>21588</c:v>
                </c:pt>
                <c:pt idx="108">
                  <c:v>23013</c:v>
                </c:pt>
                <c:pt idx="109">
                  <c:v>23115</c:v>
                </c:pt>
                <c:pt idx="110">
                  <c:v>23453.5</c:v>
                </c:pt>
                <c:pt idx="111">
                  <c:v>23929</c:v>
                </c:pt>
                <c:pt idx="112">
                  <c:v>23958.5</c:v>
                </c:pt>
                <c:pt idx="113">
                  <c:v>24337</c:v>
                </c:pt>
                <c:pt idx="114">
                  <c:v>24878.5</c:v>
                </c:pt>
                <c:pt idx="115">
                  <c:v>25031</c:v>
                </c:pt>
                <c:pt idx="116">
                  <c:v>25369</c:v>
                </c:pt>
                <c:pt idx="117">
                  <c:v>25383.5</c:v>
                </c:pt>
                <c:pt idx="118">
                  <c:v>25936.5</c:v>
                </c:pt>
                <c:pt idx="119">
                  <c:v>26293</c:v>
                </c:pt>
                <c:pt idx="120">
                  <c:v>26365</c:v>
                </c:pt>
                <c:pt idx="121">
                  <c:v>26369</c:v>
                </c:pt>
                <c:pt idx="122">
                  <c:v>26870.5</c:v>
                </c:pt>
                <c:pt idx="123">
                  <c:v>26928.5</c:v>
                </c:pt>
                <c:pt idx="124">
                  <c:v>27285</c:v>
                </c:pt>
                <c:pt idx="125">
                  <c:v>27285</c:v>
                </c:pt>
                <c:pt idx="126">
                  <c:v>27285</c:v>
                </c:pt>
                <c:pt idx="127">
                  <c:v>27754</c:v>
                </c:pt>
                <c:pt idx="128">
                  <c:v>27754</c:v>
                </c:pt>
                <c:pt idx="129">
                  <c:v>28122</c:v>
                </c:pt>
                <c:pt idx="130">
                  <c:v>28122</c:v>
                </c:pt>
                <c:pt idx="131">
                  <c:v>28154</c:v>
                </c:pt>
                <c:pt idx="132">
                  <c:v>28154</c:v>
                </c:pt>
                <c:pt idx="133">
                  <c:v>28158</c:v>
                </c:pt>
                <c:pt idx="134">
                  <c:v>28158</c:v>
                </c:pt>
                <c:pt idx="135">
                  <c:v>28176</c:v>
                </c:pt>
                <c:pt idx="136">
                  <c:v>28176</c:v>
                </c:pt>
                <c:pt idx="137">
                  <c:v>28309.5</c:v>
                </c:pt>
                <c:pt idx="138">
                  <c:v>28309.5</c:v>
                </c:pt>
                <c:pt idx="139">
                  <c:v>28641.5</c:v>
                </c:pt>
                <c:pt idx="140">
                  <c:v>28641.5</c:v>
                </c:pt>
                <c:pt idx="141">
                  <c:v>28692</c:v>
                </c:pt>
                <c:pt idx="142">
                  <c:v>28692</c:v>
                </c:pt>
                <c:pt idx="143">
                  <c:v>28695.5</c:v>
                </c:pt>
                <c:pt idx="144">
                  <c:v>28695.5</c:v>
                </c:pt>
                <c:pt idx="145">
                  <c:v>28778.5</c:v>
                </c:pt>
                <c:pt idx="146">
                  <c:v>28778.5</c:v>
                </c:pt>
                <c:pt idx="147">
                  <c:v>34378</c:v>
                </c:pt>
                <c:pt idx="148">
                  <c:v>21123</c:v>
                </c:pt>
                <c:pt idx="151">
                  <c:v>No minimum appeared, constant  brightness.</c:v>
                </c:pt>
                <c:pt idx="153">
                  <c:v>Constant brightness.</c:v>
                </c:pt>
                <c:pt idx="155">
                  <c:v>Constant brightness.</c:v>
                </c:pt>
                <c:pt idx="157">
                  <c:v>A part of rising branch at the beginning of measurement, then constant.</c:v>
                </c:pt>
                <c:pt idx="159">
                  <c:v>Constant brightness.</c:v>
                </c:pt>
                <c:pt idx="161">
                  <c:v>Constant brightness.</c:v>
                </c:pt>
                <c:pt idx="163">
                  <c:v>Constant brightness.</c:v>
                </c:pt>
                <c:pt idx="165">
                  <c:v>Constant brightness.</c:v>
                </c:pt>
                <c:pt idx="167">
                  <c:v>Constant brightness.</c:v>
                </c:pt>
                <c:pt idx="169">
                  <c:v>Minimum appeared - see the  table I.</c:v>
                </c:pt>
                <c:pt idx="171">
                  <c:v>Constant brightness.</c:v>
                </c:pt>
                <c:pt idx="173">
                  <c:v>Constant brightness.</c:v>
                </c:pt>
                <c:pt idx="175">
                  <c:v>A part of rising branch (uncertain measurement because of bad weather).</c:v>
                </c:pt>
                <c:pt idx="177">
                  <c:v>Constant brightness.</c:v>
                </c:pt>
                <c:pt idx="179">
                  <c:v>Constant brightness.</c:v>
                </c:pt>
                <c:pt idx="181">
                  <c:v>Falling branch.</c:v>
                </c:pt>
                <c:pt idx="183">
                  <c:v>Rising branch (a part).</c:v>
                </c:pt>
                <c:pt idx="185">
                  <c:v>Constant brightness.</c:v>
                </c:pt>
                <c:pt idx="187">
                  <c:v>Minimum appeared - see the table I.</c:v>
                </c:pt>
              </c:strCache>
            </c:strRef>
          </c:xVal>
          <c:yVal>
            <c:numRef>
              <c:f>'D2'!$O$21:$O$993</c:f>
              <c:numCache>
                <c:formatCode>General</c:formatCode>
                <c:ptCount val="973"/>
                <c:pt idx="0">
                  <c:v>-9.9775059101344776E-3</c:v>
                </c:pt>
                <c:pt idx="1">
                  <c:v>-9.9747858791306224E-3</c:v>
                </c:pt>
                <c:pt idx="2">
                  <c:v>-9.0319242229763546E-3</c:v>
                </c:pt>
                <c:pt idx="3">
                  <c:v>-9.0319242229763546E-3</c:v>
                </c:pt>
                <c:pt idx="4">
                  <c:v>-9.062091839564558E-3</c:v>
                </c:pt>
                <c:pt idx="5">
                  <c:v>-9.0601136351981179E-3</c:v>
                </c:pt>
                <c:pt idx="6">
                  <c:v>-9.044040724720797E-3</c:v>
                </c:pt>
                <c:pt idx="7">
                  <c:v>-9.0423097959001619E-3</c:v>
                </c:pt>
                <c:pt idx="8">
                  <c:v>-8.9582361103264785E-3</c:v>
                </c:pt>
                <c:pt idx="9">
                  <c:v>-8.9565051815058451E-3</c:v>
                </c:pt>
                <c:pt idx="10">
                  <c:v>-8.5962247112680336E-3</c:v>
                </c:pt>
                <c:pt idx="11">
                  <c:v>-8.3642802493029932E-3</c:v>
                </c:pt>
                <c:pt idx="12">
                  <c:v>-8.3106214558633183E-3</c:v>
                </c:pt>
                <c:pt idx="13">
                  <c:v>-7.8825874860749528E-3</c:v>
                </c:pt>
                <c:pt idx="14">
                  <c:v>-1.304471178029906E-2</c:v>
                </c:pt>
                <c:pt idx="15">
                  <c:v>-1.3038282616108132E-2</c:v>
                </c:pt>
                <c:pt idx="16">
                  <c:v>-1.0860279608658143E-2</c:v>
                </c:pt>
                <c:pt idx="17">
                  <c:v>-1.0008168077814291E-2</c:v>
                </c:pt>
                <c:pt idx="18">
                  <c:v>-9.990858789607945E-3</c:v>
                </c:pt>
                <c:pt idx="19">
                  <c:v>-9.9844296254170163E-3</c:v>
                </c:pt>
                <c:pt idx="20">
                  <c:v>-9.9646475817526201E-3</c:v>
                </c:pt>
                <c:pt idx="21">
                  <c:v>-9.9409091293553454E-3</c:v>
                </c:pt>
                <c:pt idx="22">
                  <c:v>-9.9384363738972952E-3</c:v>
                </c:pt>
                <c:pt idx="23">
                  <c:v>-9.8973886332936745E-3</c:v>
                </c:pt>
                <c:pt idx="24">
                  <c:v>-9.7616343586467581E-3</c:v>
                </c:pt>
                <c:pt idx="25">
                  <c:v>-9.7559470210932427E-3</c:v>
                </c:pt>
                <c:pt idx="26">
                  <c:v>-9.7487760302649006E-3</c:v>
                </c:pt>
                <c:pt idx="27">
                  <c:v>-9.7398741106159217E-3</c:v>
                </c:pt>
                <c:pt idx="28">
                  <c:v>-9.7257794045050392E-3</c:v>
                </c:pt>
                <c:pt idx="29">
                  <c:v>-9.7205866180431356E-3</c:v>
                </c:pt>
                <c:pt idx="30">
                  <c:v>-9.7173720359476721E-3</c:v>
                </c:pt>
                <c:pt idx="31">
                  <c:v>-9.7129210761231818E-3</c:v>
                </c:pt>
                <c:pt idx="32">
                  <c:v>-9.7027827787451795E-3</c:v>
                </c:pt>
                <c:pt idx="33">
                  <c:v>-9.6911608280923472E-3</c:v>
                </c:pt>
                <c:pt idx="34">
                  <c:v>-9.688688072634297E-3</c:v>
                </c:pt>
                <c:pt idx="35">
                  <c:v>-9.6661859979660474E-3</c:v>
                </c:pt>
                <c:pt idx="36">
                  <c:v>-9.6609932115041437E-3</c:v>
                </c:pt>
                <c:pt idx="37">
                  <c:v>-9.6560477005880434E-3</c:v>
                </c:pt>
                <c:pt idx="38">
                  <c:v>-9.3009600168121372E-3</c:v>
                </c:pt>
                <c:pt idx="39">
                  <c:v>-9.2779633910522775E-3</c:v>
                </c:pt>
                <c:pt idx="40">
                  <c:v>-9.2759851866858374E-3</c:v>
                </c:pt>
                <c:pt idx="41">
                  <c:v>-9.2581813473878814E-3</c:v>
                </c:pt>
                <c:pt idx="42">
                  <c:v>-1.3153018469361628E-2</c:v>
                </c:pt>
                <c:pt idx="43">
                  <c:v>-1.3153018469361628E-2</c:v>
                </c:pt>
                <c:pt idx="44">
                  <c:v>-1.2830076606540366E-2</c:v>
                </c:pt>
                <c:pt idx="45">
                  <c:v>-1.2825625646715876E-2</c:v>
                </c:pt>
                <c:pt idx="46">
                  <c:v>-1.1639197577943733E-2</c:v>
                </c:pt>
                <c:pt idx="47">
                  <c:v>-1.1639197577943733E-2</c:v>
                </c:pt>
                <c:pt idx="48">
                  <c:v>-1.1188166982395506E-2</c:v>
                </c:pt>
                <c:pt idx="49">
                  <c:v>-1.1159977570173741E-2</c:v>
                </c:pt>
                <c:pt idx="50">
                  <c:v>-1.1157504814715693E-2</c:v>
                </c:pt>
                <c:pt idx="51">
                  <c:v>-1.1146624690700276E-2</c:v>
                </c:pt>
                <c:pt idx="52">
                  <c:v>-1.1092224070623186E-2</c:v>
                </c:pt>
                <c:pt idx="53">
                  <c:v>-1.1072936578050399E-2</c:v>
                </c:pt>
                <c:pt idx="54">
                  <c:v>-1.1072936578050399E-2</c:v>
                </c:pt>
                <c:pt idx="55">
                  <c:v>-1.088006165232254E-2</c:v>
                </c:pt>
                <c:pt idx="56">
                  <c:v>-1.0702023259342977E-2</c:v>
                </c:pt>
                <c:pt idx="57">
                  <c:v>-1.0695594095152049E-2</c:v>
                </c:pt>
                <c:pt idx="58">
                  <c:v>-1.0695594095152049E-2</c:v>
                </c:pt>
                <c:pt idx="59">
                  <c:v>-1.0693615890785609E-2</c:v>
                </c:pt>
                <c:pt idx="60">
                  <c:v>-1.068916493096112E-2</c:v>
                </c:pt>
                <c:pt idx="61">
                  <c:v>-1.0652073599090378E-2</c:v>
                </c:pt>
                <c:pt idx="62">
                  <c:v>-1.0652073599090378E-2</c:v>
                </c:pt>
                <c:pt idx="63">
                  <c:v>-1.0491839045408772E-2</c:v>
                </c:pt>
                <c:pt idx="64">
                  <c:v>-1.0465627837553447E-2</c:v>
                </c:pt>
                <c:pt idx="65">
                  <c:v>-9.9755277057680374E-3</c:v>
                </c:pt>
                <c:pt idx="66">
                  <c:v>-2.3469354240344086E-2</c:v>
                </c:pt>
                <c:pt idx="67">
                  <c:v>-9.9755277057680374E-3</c:v>
                </c:pt>
                <c:pt idx="68">
                  <c:v>-9.7435832438029953E-3</c:v>
                </c:pt>
                <c:pt idx="69">
                  <c:v>-1.5851041949639422E-2</c:v>
                </c:pt>
                <c:pt idx="70">
                  <c:v>-1.5768699192886374E-2</c:v>
                </c:pt>
                <c:pt idx="71">
                  <c:v>-1.5743724362760076E-2</c:v>
                </c:pt>
                <c:pt idx="72">
                  <c:v>-1.5649265104262587E-2</c:v>
                </c:pt>
                <c:pt idx="73">
                  <c:v>-1.5635170398151703E-2</c:v>
                </c:pt>
                <c:pt idx="74">
                  <c:v>-1.5590413524361007E-2</c:v>
                </c:pt>
                <c:pt idx="75">
                  <c:v>-1.5485568692939709E-2</c:v>
                </c:pt>
                <c:pt idx="76">
                  <c:v>-1.5349567142746988E-2</c:v>
                </c:pt>
                <c:pt idx="77">
                  <c:v>-1.5331763303449032E-2</c:v>
                </c:pt>
                <c:pt idx="78">
                  <c:v>-1.5327806894716151E-2</c:v>
                </c:pt>
                <c:pt idx="79">
                  <c:v>-1.5325334139258103E-2</c:v>
                </c:pt>
                <c:pt idx="80">
                  <c:v>-1.5272664448001648E-2</c:v>
                </c:pt>
                <c:pt idx="81">
                  <c:v>-1.5153477634923663E-2</c:v>
                </c:pt>
                <c:pt idx="82">
                  <c:v>-1.5135673795625706E-2</c:v>
                </c:pt>
                <c:pt idx="83">
                  <c:v>-1.5081767726640228E-2</c:v>
                </c:pt>
                <c:pt idx="84">
                  <c:v>-1.4935627879069503E-2</c:v>
                </c:pt>
                <c:pt idx="85">
                  <c:v>-1.4926725959420526E-2</c:v>
                </c:pt>
                <c:pt idx="86">
                  <c:v>-1.4840921345026207E-2</c:v>
                </c:pt>
                <c:pt idx="87">
                  <c:v>-1.4632220784366832E-2</c:v>
                </c:pt>
                <c:pt idx="88">
                  <c:v>-1.461416966952307E-2</c:v>
                </c:pt>
                <c:pt idx="89">
                  <c:v>-1.4596365830225113E-2</c:v>
                </c:pt>
                <c:pt idx="90">
                  <c:v>-1.4420058366066186E-2</c:v>
                </c:pt>
                <c:pt idx="91">
                  <c:v>-1.4403985455588863E-2</c:v>
                </c:pt>
                <c:pt idx="92">
                  <c:v>-1.4402254526768229E-2</c:v>
                </c:pt>
                <c:pt idx="93">
                  <c:v>-1.4245234555182087E-2</c:v>
                </c:pt>
                <c:pt idx="94">
                  <c:v>-1.4195284894929487E-2</c:v>
                </c:pt>
                <c:pt idx="95">
                  <c:v>-1.4139647897123374E-2</c:v>
                </c:pt>
                <c:pt idx="96">
                  <c:v>-1.3756370801125703E-2</c:v>
                </c:pt>
                <c:pt idx="97">
                  <c:v>-1.3704442936506663E-2</c:v>
                </c:pt>
                <c:pt idx="98">
                  <c:v>-1.3702712007686029E-2</c:v>
                </c:pt>
                <c:pt idx="99">
                  <c:v>-1.3697519221224126E-2</c:v>
                </c:pt>
                <c:pt idx="100">
                  <c:v>-1.3247725003404924E-2</c:v>
                </c:pt>
                <c:pt idx="101">
                  <c:v>-1.3213848253629645E-2</c:v>
                </c:pt>
                <c:pt idx="102">
                  <c:v>-1.3058806486409943E-2</c:v>
                </c:pt>
                <c:pt idx="103">
                  <c:v>-1.2987096578126507E-2</c:v>
                </c:pt>
                <c:pt idx="104">
                  <c:v>-1.2927008620495905E-2</c:v>
                </c:pt>
                <c:pt idx="105">
                  <c:v>-1.281078911396758E-2</c:v>
                </c:pt>
                <c:pt idx="106">
                  <c:v>-1.2798178061131527E-2</c:v>
                </c:pt>
                <c:pt idx="107">
                  <c:v>-1.2792985274669624E-2</c:v>
                </c:pt>
                <c:pt idx="108">
                  <c:v>-1.208824996912552E-2</c:v>
                </c:pt>
                <c:pt idx="109">
                  <c:v>-1.203780575778131E-2</c:v>
                </c:pt>
                <c:pt idx="110">
                  <c:v>-1.187040021327136E-2</c:v>
                </c:pt>
                <c:pt idx="111">
                  <c:v>-1.1635241169210853E-2</c:v>
                </c:pt>
                <c:pt idx="112">
                  <c:v>-1.1620651912008362E-2</c:v>
                </c:pt>
                <c:pt idx="113">
                  <c:v>-1.1433464323834016E-2</c:v>
                </c:pt>
                <c:pt idx="114">
                  <c:v>-1.1165664907727255E-2</c:v>
                </c:pt>
                <c:pt idx="115">
                  <c:v>-1.1090245866256747E-2</c:v>
                </c:pt>
                <c:pt idx="116">
                  <c:v>-1.0923087597292601E-2</c:v>
                </c:pt>
                <c:pt idx="117">
                  <c:v>-1.0915916606464258E-2</c:v>
                </c:pt>
                <c:pt idx="118">
                  <c:v>-1.0642429852803984E-2</c:v>
                </c:pt>
                <c:pt idx="119">
                  <c:v>-1.0466122388645057E-2</c:v>
                </c:pt>
                <c:pt idx="120">
                  <c:v>-1.0430514710049143E-2</c:v>
                </c:pt>
                <c:pt idx="121">
                  <c:v>-1.0428536505682704E-2</c:v>
                </c:pt>
                <c:pt idx="122">
                  <c:v>-1.018051913324034E-2</c:v>
                </c:pt>
                <c:pt idx="123">
                  <c:v>-1.0151835169926966E-2</c:v>
                </c:pt>
                <c:pt idx="124">
                  <c:v>-9.9755277057680374E-3</c:v>
                </c:pt>
                <c:pt idx="125">
                  <c:v>-9.9755277057680374E-3</c:v>
                </c:pt>
                <c:pt idx="126">
                  <c:v>-9.9755277057680374E-3</c:v>
                </c:pt>
                <c:pt idx="127">
                  <c:v>-9.7435832438029953E-3</c:v>
                </c:pt>
                <c:pt idx="128">
                  <c:v>-9.7435832438029953E-3</c:v>
                </c:pt>
                <c:pt idx="129">
                  <c:v>-9.5615884420905545E-3</c:v>
                </c:pt>
                <c:pt idx="130">
                  <c:v>-9.5615884420905545E-3</c:v>
                </c:pt>
                <c:pt idx="131">
                  <c:v>-9.5457628071590368E-3</c:v>
                </c:pt>
                <c:pt idx="132">
                  <c:v>-9.5457628071590368E-3</c:v>
                </c:pt>
                <c:pt idx="133">
                  <c:v>-9.5437846027925967E-3</c:v>
                </c:pt>
                <c:pt idx="134">
                  <c:v>-9.5437846027925967E-3</c:v>
                </c:pt>
                <c:pt idx="135">
                  <c:v>-9.5348826831436195E-3</c:v>
                </c:pt>
                <c:pt idx="136">
                  <c:v>-9.5348826831436195E-3</c:v>
                </c:pt>
                <c:pt idx="137">
                  <c:v>-9.468860112413699E-3</c:v>
                </c:pt>
                <c:pt idx="138">
                  <c:v>-9.468860112413699E-3</c:v>
                </c:pt>
                <c:pt idx="139">
                  <c:v>-9.3046691499992125E-3</c:v>
                </c:pt>
                <c:pt idx="140">
                  <c:v>-9.3046691499992125E-3</c:v>
                </c:pt>
                <c:pt idx="141">
                  <c:v>-9.2796943198729127E-3</c:v>
                </c:pt>
                <c:pt idx="142">
                  <c:v>-9.2796943198729127E-3</c:v>
                </c:pt>
                <c:pt idx="143">
                  <c:v>-9.2779633910522775E-3</c:v>
                </c:pt>
                <c:pt idx="144">
                  <c:v>-9.2779633910522775E-3</c:v>
                </c:pt>
                <c:pt idx="145">
                  <c:v>-9.2369156504486568E-3</c:v>
                </c:pt>
                <c:pt idx="146">
                  <c:v>-9.2369156504486568E-3</c:v>
                </c:pt>
                <c:pt idx="147">
                  <c:v>-6.4676768129790368E-3</c:v>
                </c:pt>
                <c:pt idx="148">
                  <c:v>-1.3022951532268226E-2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D3-445C-9439-4AA6C3B8B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9475016"/>
        <c:axId val="1"/>
      </c:scatterChart>
      <c:valAx>
        <c:axId val="949475016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5588476698151"/>
              <c:y val="0.85416958296879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46391752577317E-2"/>
              <c:y val="0.368056649168853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9475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481117695339628"/>
          <c:y val="0.90972513852435111"/>
          <c:w val="0.88316295514607057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 Cep -- O-C Diagr.</a:t>
            </a:r>
          </a:p>
        </c:rich>
      </c:tx>
      <c:layout>
        <c:manualLayout>
          <c:xMode val="edge"/>
          <c:yMode val="edge"/>
          <c:x val="0.38627533323040497"/>
          <c:y val="3.6544850498338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41201250768328"/>
          <c:y val="0.14950190365108437"/>
          <c:w val="0.80980547220716947"/>
          <c:h val="0.67774196321824909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'E1'!$AB$21:$AB$32</c:f>
              <c:numCache>
                <c:formatCode>General</c:formatCode>
                <c:ptCount val="12"/>
                <c:pt idx="0">
                  <c:v>-1368</c:v>
                </c:pt>
                <c:pt idx="1">
                  <c:v>-630</c:v>
                </c:pt>
                <c:pt idx="2">
                  <c:v>-51</c:v>
                </c:pt>
                <c:pt idx="3">
                  <c:v>0</c:v>
                </c:pt>
                <c:pt idx="4">
                  <c:v>6</c:v>
                </c:pt>
                <c:pt idx="5">
                  <c:v>34.5</c:v>
                </c:pt>
                <c:pt idx="6">
                  <c:v>244.5</c:v>
                </c:pt>
                <c:pt idx="7">
                  <c:v>766.5</c:v>
                </c:pt>
                <c:pt idx="8">
                  <c:v>846</c:v>
                </c:pt>
                <c:pt idx="9">
                  <c:v>852</c:v>
                </c:pt>
                <c:pt idx="10">
                  <c:v>982.5</c:v>
                </c:pt>
                <c:pt idx="11">
                  <c:v>9795</c:v>
                </c:pt>
              </c:numCache>
            </c:numRef>
          </c:xVal>
          <c:yVal>
            <c:numRef>
              <c:f>'E1'!$AH$21:$AH$32</c:f>
              <c:numCache>
                <c:formatCode>General</c:formatCode>
                <c:ptCount val="12"/>
                <c:pt idx="0">
                  <c:v>2.5339555795653723E-3</c:v>
                </c:pt>
                <c:pt idx="1">
                  <c:v>1.946339187270496E-3</c:v>
                </c:pt>
                <c:pt idx="2">
                  <c:v>8.1787512681330554E-3</c:v>
                </c:pt>
                <c:pt idx="3">
                  <c:v>0</c:v>
                </c:pt>
                <c:pt idx="4">
                  <c:v>-7.0044132735347375E-4</c:v>
                </c:pt>
                <c:pt idx="5">
                  <c:v>2.8599623838090338E-3</c:v>
                </c:pt>
                <c:pt idx="6">
                  <c:v>-1.4054840139579028E-3</c:v>
                </c:pt>
                <c:pt idx="7">
                  <c:v>3.0061206416576169E-3</c:v>
                </c:pt>
                <c:pt idx="8">
                  <c:v>3.3877730747917667E-3</c:v>
                </c:pt>
                <c:pt idx="9">
                  <c:v>4.387331755424384E-3</c:v>
                </c:pt>
                <c:pt idx="10">
                  <c:v>-3.0597670775023289E-3</c:v>
                </c:pt>
                <c:pt idx="11">
                  <c:v>8.5453587234951556E-4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DA-4D3D-AB05-AEAF1565A131}"/>
            </c:ext>
          </c:extLst>
        </c:ser>
        <c:ser>
          <c:idx val="1"/>
          <c:order val="1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'E1'!$AB$21:$AB$32</c:f>
              <c:numCache>
                <c:formatCode>General</c:formatCode>
                <c:ptCount val="12"/>
                <c:pt idx="0">
                  <c:v>-1368</c:v>
                </c:pt>
                <c:pt idx="1">
                  <c:v>-630</c:v>
                </c:pt>
                <c:pt idx="2">
                  <c:v>-51</c:v>
                </c:pt>
                <c:pt idx="3">
                  <c:v>0</c:v>
                </c:pt>
                <c:pt idx="4">
                  <c:v>6</c:v>
                </c:pt>
                <c:pt idx="5">
                  <c:v>34.5</c:v>
                </c:pt>
                <c:pt idx="6">
                  <c:v>244.5</c:v>
                </c:pt>
                <c:pt idx="7">
                  <c:v>766.5</c:v>
                </c:pt>
                <c:pt idx="8">
                  <c:v>846</c:v>
                </c:pt>
                <c:pt idx="9">
                  <c:v>852</c:v>
                </c:pt>
                <c:pt idx="10">
                  <c:v>982.5</c:v>
                </c:pt>
                <c:pt idx="11">
                  <c:v>9795</c:v>
                </c:pt>
              </c:numCache>
            </c:numRef>
          </c:xVal>
          <c:yVal>
            <c:numRef>
              <c:f>'E1'!$AK$21:$AK$32</c:f>
              <c:numCache>
                <c:formatCode>General</c:formatCode>
                <c:ptCount val="12"/>
                <c:pt idx="0">
                  <c:v>2.1444327783246208E-3</c:v>
                </c:pt>
                <c:pt idx="1">
                  <c:v>2.045373568285457E-3</c:v>
                </c:pt>
                <c:pt idx="2">
                  <c:v>1.9676563831734295E-3</c:v>
                </c:pt>
                <c:pt idx="3">
                  <c:v>1.9608108280081216E-3</c:v>
                </c:pt>
                <c:pt idx="4">
                  <c:v>1.960005468576909E-3</c:v>
                </c:pt>
                <c:pt idx="5">
                  <c:v>1.9561800112786487E-3</c:v>
                </c:pt>
                <c:pt idx="6">
                  <c:v>1.9279924311862034E-3</c:v>
                </c:pt>
                <c:pt idx="7">
                  <c:v>1.8579261606706972E-3</c:v>
                </c:pt>
                <c:pt idx="8">
                  <c:v>1.8472551482071288E-3</c:v>
                </c:pt>
                <c:pt idx="9">
                  <c:v>1.8464497887759159E-3</c:v>
                </c:pt>
                <c:pt idx="10">
                  <c:v>1.8289332211470393E-3</c:v>
                </c:pt>
                <c:pt idx="11">
                  <c:v>6.4606155655336293E-4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DA-4D3D-AB05-AEAF1565A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6761488"/>
        <c:axId val="1"/>
      </c:scatterChart>
      <c:valAx>
        <c:axId val="916761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 number</a:t>
                </a:r>
              </a:p>
            </c:rich>
          </c:tx>
          <c:layout>
            <c:manualLayout>
              <c:xMode val="edge"/>
              <c:yMode val="edge"/>
              <c:x val="0.45490278421079716"/>
              <c:y val="0.916944916769124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9.8039215686274508E-3"/>
              <c:y val="0.388705016524097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676148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 Cep - O-C Diagr.  P = 0.49054 d</a:t>
            </a:r>
          </a:p>
        </c:rich>
      </c:tx>
      <c:layout>
        <c:manualLayout>
          <c:xMode val="edge"/>
          <c:yMode val="edge"/>
          <c:x val="0.27491463051654624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76657096785561"/>
          <c:y val="0.16319499781289948"/>
          <c:w val="0.79897041279131231"/>
          <c:h val="0.618057651291406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'E2'!$H$20:$H$20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'E2'!$F$21:$F$169</c:f>
              <c:numCache>
                <c:formatCode>General</c:formatCode>
                <c:ptCount val="149"/>
                <c:pt idx="0">
                  <c:v>0</c:v>
                </c:pt>
                <c:pt idx="1">
                  <c:v>24243</c:v>
                </c:pt>
                <c:pt idx="2">
                  <c:v>24505.5</c:v>
                </c:pt>
                <c:pt idx="3">
                  <c:v>24585</c:v>
                </c:pt>
                <c:pt idx="4">
                  <c:v>24885</c:v>
                </c:pt>
                <c:pt idx="5">
                  <c:v>24930</c:v>
                </c:pt>
                <c:pt idx="6">
                  <c:v>25072.5</c:v>
                </c:pt>
                <c:pt idx="7">
                  <c:v>25406.5</c:v>
                </c:pt>
                <c:pt idx="8">
                  <c:v>25839</c:v>
                </c:pt>
                <c:pt idx="9">
                  <c:v>25896</c:v>
                </c:pt>
                <c:pt idx="10">
                  <c:v>25908</c:v>
                </c:pt>
                <c:pt idx="11">
                  <c:v>25916.5</c:v>
                </c:pt>
                <c:pt idx="12">
                  <c:v>26083.5</c:v>
                </c:pt>
                <c:pt idx="13">
                  <c:v>26463</c:v>
                </c:pt>
                <c:pt idx="14">
                  <c:v>26520</c:v>
                </c:pt>
                <c:pt idx="15">
                  <c:v>26691</c:v>
                </c:pt>
                <c:pt idx="16">
                  <c:v>27156</c:v>
                </c:pt>
                <c:pt idx="17">
                  <c:v>27184.5</c:v>
                </c:pt>
                <c:pt idx="18">
                  <c:v>27457.5</c:v>
                </c:pt>
                <c:pt idx="19">
                  <c:v>28122</c:v>
                </c:pt>
                <c:pt idx="20">
                  <c:v>28179</c:v>
                </c:pt>
                <c:pt idx="21">
                  <c:v>28236</c:v>
                </c:pt>
                <c:pt idx="22">
                  <c:v>28797</c:v>
                </c:pt>
                <c:pt idx="23">
                  <c:v>28848</c:v>
                </c:pt>
                <c:pt idx="24">
                  <c:v>28854</c:v>
                </c:pt>
                <c:pt idx="25">
                  <c:v>29353.5</c:v>
                </c:pt>
                <c:pt idx="26">
                  <c:v>29512.5</c:v>
                </c:pt>
                <c:pt idx="27">
                  <c:v>29689.5</c:v>
                </c:pt>
                <c:pt idx="28">
                  <c:v>30909</c:v>
                </c:pt>
                <c:pt idx="29">
                  <c:v>31074</c:v>
                </c:pt>
                <c:pt idx="30">
                  <c:v>31080</c:v>
                </c:pt>
                <c:pt idx="31">
                  <c:v>31096.5</c:v>
                </c:pt>
                <c:pt idx="32">
                  <c:v>32527.5</c:v>
                </c:pt>
                <c:pt idx="33">
                  <c:v>32635.5</c:v>
                </c:pt>
                <c:pt idx="34">
                  <c:v>32829</c:v>
                </c:pt>
                <c:pt idx="35">
                  <c:v>32829</c:v>
                </c:pt>
                <c:pt idx="36">
                  <c:v>33129</c:v>
                </c:pt>
                <c:pt idx="37">
                  <c:v>33173.5</c:v>
                </c:pt>
                <c:pt idx="38">
                  <c:v>33194</c:v>
                </c:pt>
                <c:pt idx="39">
                  <c:v>33243</c:v>
                </c:pt>
                <c:pt idx="40">
                  <c:v>33357</c:v>
                </c:pt>
                <c:pt idx="41">
                  <c:v>33548.5</c:v>
                </c:pt>
                <c:pt idx="42">
                  <c:v>33856.5</c:v>
                </c:pt>
                <c:pt idx="43">
                  <c:v>33871</c:v>
                </c:pt>
                <c:pt idx="44">
                  <c:v>33918</c:v>
                </c:pt>
                <c:pt idx="45">
                  <c:v>33958.5</c:v>
                </c:pt>
                <c:pt idx="46">
                  <c:v>33975</c:v>
                </c:pt>
                <c:pt idx="47">
                  <c:v>36217.5</c:v>
                </c:pt>
                <c:pt idx="48">
                  <c:v>36378</c:v>
                </c:pt>
                <c:pt idx="49">
                  <c:v>36910.5</c:v>
                </c:pt>
                <c:pt idx="50">
                  <c:v>37646.5</c:v>
                </c:pt>
                <c:pt idx="51">
                  <c:v>37646.5</c:v>
                </c:pt>
                <c:pt idx="52">
                  <c:v>37658.5</c:v>
                </c:pt>
                <c:pt idx="53">
                  <c:v>37705.5</c:v>
                </c:pt>
                <c:pt idx="54">
                  <c:v>38301</c:v>
                </c:pt>
                <c:pt idx="55">
                  <c:v>39081.5</c:v>
                </c:pt>
                <c:pt idx="56">
                  <c:v>39153</c:v>
                </c:pt>
                <c:pt idx="57">
                  <c:v>39171</c:v>
                </c:pt>
                <c:pt idx="58">
                  <c:v>39179</c:v>
                </c:pt>
                <c:pt idx="59">
                  <c:v>39213.5</c:v>
                </c:pt>
                <c:pt idx="60">
                  <c:v>39387</c:v>
                </c:pt>
                <c:pt idx="61">
                  <c:v>39393</c:v>
                </c:pt>
                <c:pt idx="62">
                  <c:v>39448</c:v>
                </c:pt>
                <c:pt idx="63">
                  <c:v>39448</c:v>
                </c:pt>
                <c:pt idx="64">
                  <c:v>39925.5</c:v>
                </c:pt>
                <c:pt idx="65">
                  <c:v>39947.5</c:v>
                </c:pt>
                <c:pt idx="66">
                  <c:v>40062</c:v>
                </c:pt>
                <c:pt idx="67">
                  <c:v>40125</c:v>
                </c:pt>
                <c:pt idx="68">
                  <c:v>40628.5</c:v>
                </c:pt>
                <c:pt idx="69">
                  <c:v>40649</c:v>
                </c:pt>
                <c:pt idx="70">
                  <c:v>40649</c:v>
                </c:pt>
                <c:pt idx="71">
                  <c:v>40655.5</c:v>
                </c:pt>
                <c:pt idx="72">
                  <c:v>40669.5</c:v>
                </c:pt>
                <c:pt idx="73">
                  <c:v>40787.5</c:v>
                </c:pt>
                <c:pt idx="74">
                  <c:v>40787.5</c:v>
                </c:pt>
                <c:pt idx="75">
                  <c:v>40818</c:v>
                </c:pt>
                <c:pt idx="76">
                  <c:v>41297.5</c:v>
                </c:pt>
                <c:pt idx="77">
                  <c:v>41379</c:v>
                </c:pt>
                <c:pt idx="78">
                  <c:v>41381</c:v>
                </c:pt>
                <c:pt idx="79">
                  <c:v>41493</c:v>
                </c:pt>
                <c:pt idx="80">
                  <c:v>41499</c:v>
                </c:pt>
                <c:pt idx="81">
                  <c:v>42288</c:v>
                </c:pt>
                <c:pt idx="82">
                  <c:v>42379.5</c:v>
                </c:pt>
                <c:pt idx="83">
                  <c:v>42836.5</c:v>
                </c:pt>
                <c:pt idx="84">
                  <c:v>42891.5</c:v>
                </c:pt>
                <c:pt idx="85">
                  <c:v>42912</c:v>
                </c:pt>
                <c:pt idx="86">
                  <c:v>42934.5</c:v>
                </c:pt>
                <c:pt idx="87">
                  <c:v>42940.5</c:v>
                </c:pt>
                <c:pt idx="88">
                  <c:v>42940.5</c:v>
                </c:pt>
                <c:pt idx="89">
                  <c:v>42940.5</c:v>
                </c:pt>
                <c:pt idx="90">
                  <c:v>42940.5</c:v>
                </c:pt>
                <c:pt idx="91">
                  <c:v>42940.5</c:v>
                </c:pt>
                <c:pt idx="92">
                  <c:v>42942.5</c:v>
                </c:pt>
                <c:pt idx="93">
                  <c:v>42975</c:v>
                </c:pt>
                <c:pt idx="94">
                  <c:v>43050.5</c:v>
                </c:pt>
                <c:pt idx="95">
                  <c:v>43058.5</c:v>
                </c:pt>
                <c:pt idx="96">
                  <c:v>43189</c:v>
                </c:pt>
                <c:pt idx="97">
                  <c:v>43621.5</c:v>
                </c:pt>
                <c:pt idx="98">
                  <c:v>43639.5</c:v>
                </c:pt>
                <c:pt idx="99">
                  <c:v>43662</c:v>
                </c:pt>
                <c:pt idx="100">
                  <c:v>43678.5</c:v>
                </c:pt>
                <c:pt idx="101">
                  <c:v>43678.5</c:v>
                </c:pt>
                <c:pt idx="102">
                  <c:v>43678.5</c:v>
                </c:pt>
                <c:pt idx="103">
                  <c:v>43690.5</c:v>
                </c:pt>
                <c:pt idx="104">
                  <c:v>43735.5</c:v>
                </c:pt>
                <c:pt idx="105">
                  <c:v>43751.5</c:v>
                </c:pt>
                <c:pt idx="106">
                  <c:v>43762</c:v>
                </c:pt>
                <c:pt idx="107">
                  <c:v>43776</c:v>
                </c:pt>
                <c:pt idx="108">
                  <c:v>43808.5</c:v>
                </c:pt>
                <c:pt idx="109">
                  <c:v>43845.5</c:v>
                </c:pt>
                <c:pt idx="110">
                  <c:v>43853.5</c:v>
                </c:pt>
                <c:pt idx="111">
                  <c:v>43925</c:v>
                </c:pt>
                <c:pt idx="112">
                  <c:v>43941</c:v>
                </c:pt>
                <c:pt idx="113">
                  <c:v>43957.5</c:v>
                </c:pt>
                <c:pt idx="114">
                  <c:v>44257.5</c:v>
                </c:pt>
                <c:pt idx="115">
                  <c:v>44257.5</c:v>
                </c:pt>
                <c:pt idx="116">
                  <c:v>44308.5</c:v>
                </c:pt>
                <c:pt idx="117">
                  <c:v>44308.5</c:v>
                </c:pt>
                <c:pt idx="118">
                  <c:v>44314.5</c:v>
                </c:pt>
                <c:pt idx="119">
                  <c:v>44314.5</c:v>
                </c:pt>
                <c:pt idx="120">
                  <c:v>44343</c:v>
                </c:pt>
                <c:pt idx="121">
                  <c:v>44343</c:v>
                </c:pt>
                <c:pt idx="122">
                  <c:v>44553</c:v>
                </c:pt>
                <c:pt idx="123">
                  <c:v>44553</c:v>
                </c:pt>
                <c:pt idx="124">
                  <c:v>45075</c:v>
                </c:pt>
                <c:pt idx="125">
                  <c:v>45075</c:v>
                </c:pt>
                <c:pt idx="126">
                  <c:v>45087</c:v>
                </c:pt>
                <c:pt idx="127">
                  <c:v>45154.5</c:v>
                </c:pt>
                <c:pt idx="128">
                  <c:v>45154.5</c:v>
                </c:pt>
                <c:pt idx="129">
                  <c:v>45160.5</c:v>
                </c:pt>
                <c:pt idx="130">
                  <c:v>45160.5</c:v>
                </c:pt>
                <c:pt idx="131">
                  <c:v>45160.5</c:v>
                </c:pt>
                <c:pt idx="132">
                  <c:v>45166.5</c:v>
                </c:pt>
                <c:pt idx="133">
                  <c:v>45223.5</c:v>
                </c:pt>
                <c:pt idx="134">
                  <c:v>45291</c:v>
                </c:pt>
                <c:pt idx="135">
                  <c:v>45291</c:v>
                </c:pt>
                <c:pt idx="136">
                  <c:v>45847.5</c:v>
                </c:pt>
                <c:pt idx="137">
                  <c:v>45853.5</c:v>
                </c:pt>
                <c:pt idx="138">
                  <c:v>45904.5</c:v>
                </c:pt>
                <c:pt idx="139">
                  <c:v>45910.5</c:v>
                </c:pt>
                <c:pt idx="140">
                  <c:v>45943.5</c:v>
                </c:pt>
                <c:pt idx="141">
                  <c:v>45943.5</c:v>
                </c:pt>
                <c:pt idx="142">
                  <c:v>46177.5</c:v>
                </c:pt>
                <c:pt idx="143">
                  <c:v>46183.5</c:v>
                </c:pt>
                <c:pt idx="144">
                  <c:v>47329.5</c:v>
                </c:pt>
                <c:pt idx="145">
                  <c:v>48067.5</c:v>
                </c:pt>
                <c:pt idx="146">
                  <c:v>48238.5</c:v>
                </c:pt>
                <c:pt idx="147">
                  <c:v>49600.5</c:v>
                </c:pt>
                <c:pt idx="148">
                  <c:v>54103.5</c:v>
                </c:pt>
              </c:numCache>
            </c:numRef>
          </c:xVal>
          <c:yVal>
            <c:numRef>
              <c:f>'E2'!$H$21:$H$169</c:f>
              <c:numCache>
                <c:formatCode>General</c:formatCode>
                <c:ptCount val="1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A2-4665-82FA-D24BB38C7673}"/>
            </c:ext>
          </c:extLst>
        </c:ser>
        <c:ser>
          <c:idx val="1"/>
          <c:order val="1"/>
          <c:tx>
            <c:strRef>
              <c:f>'E2'!$I$20:$I$20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'E2'!$D$21:$D$1005</c:f>
                <c:numCache>
                  <c:formatCode>General</c:formatCode>
                  <c:ptCount val="985"/>
                  <c:pt idx="0">
                    <c:v>0</c:v>
                  </c:pt>
                  <c:pt idx="126">
                    <c:v>4.0000000000000001E-3</c:v>
                  </c:pt>
                  <c:pt idx="131">
                    <c:v>7.0000000000000001E-3</c:v>
                  </c:pt>
                  <c:pt idx="132">
                    <c:v>6.0000000000000001E-3</c:v>
                  </c:pt>
                  <c:pt idx="133">
                    <c:v>5.0000000000000001E-3</c:v>
                  </c:pt>
                  <c:pt idx="136">
                    <c:v>7.0000000000000001E-3</c:v>
                  </c:pt>
                  <c:pt idx="137">
                    <c:v>6.0000000000000001E-3</c:v>
                  </c:pt>
                  <c:pt idx="138">
                    <c:v>5.0000000000000001E-3</c:v>
                  </c:pt>
                  <c:pt idx="139">
                    <c:v>4.0000000000000001E-3</c:v>
                  </c:pt>
                  <c:pt idx="142">
                    <c:v>6.0000000000000001E-3</c:v>
                  </c:pt>
                  <c:pt idx="143">
                    <c:v>6.0000000000000001E-3</c:v>
                  </c:pt>
                  <c:pt idx="144">
                    <c:v>6.0000000000000001E-3</c:v>
                  </c:pt>
                  <c:pt idx="145">
                    <c:v>6.0000000000000001E-3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50">
                    <c:v>0</c:v>
                  </c:pt>
                  <c:pt idx="151">
                    <c:v>0.2598568367320695</c:v>
                  </c:pt>
                  <c:pt idx="152">
                    <c:v>0.69203208832914243</c:v>
                  </c:pt>
                  <c:pt idx="153">
                    <c:v>0.2556095316176652</c:v>
                  </c:pt>
                  <c:pt idx="154">
                    <c:v>0.73467172088567168</c:v>
                  </c:pt>
                  <c:pt idx="155">
                    <c:v>0.39983692934765713</c:v>
                  </c:pt>
                  <c:pt idx="156">
                    <c:v>0.8462821185021312</c:v>
                  </c:pt>
                  <c:pt idx="157">
                    <c:v>0.44451512442174135</c:v>
                  </c:pt>
                  <c:pt idx="158">
                    <c:v>0.88892175106593641</c:v>
                  </c:pt>
                  <c:pt idx="159">
                    <c:v>0.48919331948127365</c:v>
                  </c:pt>
                  <c:pt idx="160">
                    <c:v>0.788862008099386</c:v>
                  </c:pt>
                  <c:pt idx="161">
                    <c:v>0.11010398378857644</c:v>
                  </c:pt>
                  <c:pt idx="162">
                    <c:v>0.99594448336574715</c:v>
                  </c:pt>
                  <c:pt idx="163">
                    <c:v>0.76507637972099474</c:v>
                  </c:pt>
                  <c:pt idx="164">
                    <c:v>0.87923588013654808</c:v>
                  </c:pt>
                  <c:pt idx="165">
                    <c:v>0.22714934853865998</c:v>
                  </c:pt>
                  <c:pt idx="166">
                    <c:v>0.31684609887452098</c:v>
                  </c:pt>
                  <c:pt idx="167">
                    <c:v>0.28082909544900758</c:v>
                  </c:pt>
                  <c:pt idx="168">
                    <c:v>0.32567747060966212</c:v>
                  </c:pt>
                  <c:pt idx="169">
                    <c:v>0.29492885289801052</c:v>
                  </c:pt>
                  <c:pt idx="170">
                    <c:v>0.606828916563245</c:v>
                  </c:pt>
                  <c:pt idx="171">
                    <c:v>0.81594635565852514</c:v>
                  </c:pt>
                  <c:pt idx="172">
                    <c:v>0.96883854373299982</c:v>
                  </c:pt>
                  <c:pt idx="173">
                    <c:v>3.3902363873494323E-2</c:v>
                  </c:pt>
                  <c:pt idx="174">
                    <c:v>9.9136364107835107E-2</c:v>
                  </c:pt>
                  <c:pt idx="175">
                    <c:v>0.41392229208577191</c:v>
                  </c:pt>
                  <c:pt idx="176">
                    <c:v>0.48934910487150773</c:v>
                  </c:pt>
                  <c:pt idx="177">
                    <c:v>0.47915269364602864</c:v>
                  </c:pt>
                  <c:pt idx="178">
                    <c:v>0.83997825748519972</c:v>
                  </c:pt>
                  <c:pt idx="179">
                    <c:v>3.6944013569154777E-2</c:v>
                  </c:pt>
                  <c:pt idx="180">
                    <c:v>0.15925776402582414</c:v>
                  </c:pt>
                  <c:pt idx="181">
                    <c:v>6.108131925429916E-2</c:v>
                  </c:pt>
                  <c:pt idx="182">
                    <c:v>0.32813300774432719</c:v>
                  </c:pt>
                  <c:pt idx="183">
                    <c:v>0.39523179170646472</c:v>
                  </c:pt>
                  <c:pt idx="184">
                    <c:v>0.58685666742530884</c:v>
                  </c:pt>
                  <c:pt idx="185">
                    <c:v>0.83155666300444864</c:v>
                  </c:pt>
                  <c:pt idx="186">
                    <c:v>0.91309916330646956</c:v>
                  </c:pt>
                  <c:pt idx="187">
                    <c:v>0.26271083400206408</c:v>
                  </c:pt>
                  <c:pt idx="188">
                    <c:v>0.57257233515701955</c:v>
                  </c:pt>
                </c:numCache>
              </c:numRef>
            </c:plus>
            <c:minus>
              <c:numRef>
                <c:f>'E2'!$D$21:$D$1005</c:f>
                <c:numCache>
                  <c:formatCode>General</c:formatCode>
                  <c:ptCount val="985"/>
                  <c:pt idx="0">
                    <c:v>0</c:v>
                  </c:pt>
                  <c:pt idx="126">
                    <c:v>4.0000000000000001E-3</c:v>
                  </c:pt>
                  <c:pt idx="131">
                    <c:v>7.0000000000000001E-3</c:v>
                  </c:pt>
                  <c:pt idx="132">
                    <c:v>6.0000000000000001E-3</c:v>
                  </c:pt>
                  <c:pt idx="133">
                    <c:v>5.0000000000000001E-3</c:v>
                  </c:pt>
                  <c:pt idx="136">
                    <c:v>7.0000000000000001E-3</c:v>
                  </c:pt>
                  <c:pt idx="137">
                    <c:v>6.0000000000000001E-3</c:v>
                  </c:pt>
                  <c:pt idx="138">
                    <c:v>5.0000000000000001E-3</c:v>
                  </c:pt>
                  <c:pt idx="139">
                    <c:v>4.0000000000000001E-3</c:v>
                  </c:pt>
                  <c:pt idx="142">
                    <c:v>6.0000000000000001E-3</c:v>
                  </c:pt>
                  <c:pt idx="143">
                    <c:v>6.0000000000000001E-3</c:v>
                  </c:pt>
                  <c:pt idx="144">
                    <c:v>6.0000000000000001E-3</c:v>
                  </c:pt>
                  <c:pt idx="145">
                    <c:v>6.0000000000000001E-3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50">
                    <c:v>0</c:v>
                  </c:pt>
                  <c:pt idx="151">
                    <c:v>0.2598568367320695</c:v>
                  </c:pt>
                  <c:pt idx="152">
                    <c:v>0.69203208832914243</c:v>
                  </c:pt>
                  <c:pt idx="153">
                    <c:v>0.2556095316176652</c:v>
                  </c:pt>
                  <c:pt idx="154">
                    <c:v>0.73467172088567168</c:v>
                  </c:pt>
                  <c:pt idx="155">
                    <c:v>0.39983692934765713</c:v>
                  </c:pt>
                  <c:pt idx="156">
                    <c:v>0.8462821185021312</c:v>
                  </c:pt>
                  <c:pt idx="157">
                    <c:v>0.44451512442174135</c:v>
                  </c:pt>
                  <c:pt idx="158">
                    <c:v>0.88892175106593641</c:v>
                  </c:pt>
                  <c:pt idx="159">
                    <c:v>0.48919331948127365</c:v>
                  </c:pt>
                  <c:pt idx="160">
                    <c:v>0.788862008099386</c:v>
                  </c:pt>
                  <c:pt idx="161">
                    <c:v>0.11010398378857644</c:v>
                  </c:pt>
                  <c:pt idx="162">
                    <c:v>0.99594448336574715</c:v>
                  </c:pt>
                  <c:pt idx="163">
                    <c:v>0.76507637972099474</c:v>
                  </c:pt>
                  <c:pt idx="164">
                    <c:v>0.87923588013654808</c:v>
                  </c:pt>
                  <c:pt idx="165">
                    <c:v>0.22714934853865998</c:v>
                  </c:pt>
                  <c:pt idx="166">
                    <c:v>0.31684609887452098</c:v>
                  </c:pt>
                  <c:pt idx="167">
                    <c:v>0.28082909544900758</c:v>
                  </c:pt>
                  <c:pt idx="168">
                    <c:v>0.32567747060966212</c:v>
                  </c:pt>
                  <c:pt idx="169">
                    <c:v>0.29492885289801052</c:v>
                  </c:pt>
                  <c:pt idx="170">
                    <c:v>0.606828916563245</c:v>
                  </c:pt>
                  <c:pt idx="171">
                    <c:v>0.81594635565852514</c:v>
                  </c:pt>
                  <c:pt idx="172">
                    <c:v>0.96883854373299982</c:v>
                  </c:pt>
                  <c:pt idx="173">
                    <c:v>3.3902363873494323E-2</c:v>
                  </c:pt>
                  <c:pt idx="174">
                    <c:v>9.9136364107835107E-2</c:v>
                  </c:pt>
                  <c:pt idx="175">
                    <c:v>0.41392229208577191</c:v>
                  </c:pt>
                  <c:pt idx="176">
                    <c:v>0.48934910487150773</c:v>
                  </c:pt>
                  <c:pt idx="177">
                    <c:v>0.47915269364602864</c:v>
                  </c:pt>
                  <c:pt idx="178">
                    <c:v>0.83997825748519972</c:v>
                  </c:pt>
                  <c:pt idx="179">
                    <c:v>3.6944013569154777E-2</c:v>
                  </c:pt>
                  <c:pt idx="180">
                    <c:v>0.15925776402582414</c:v>
                  </c:pt>
                  <c:pt idx="181">
                    <c:v>6.108131925429916E-2</c:v>
                  </c:pt>
                  <c:pt idx="182">
                    <c:v>0.32813300774432719</c:v>
                  </c:pt>
                  <c:pt idx="183">
                    <c:v>0.39523179170646472</c:v>
                  </c:pt>
                  <c:pt idx="184">
                    <c:v>0.58685666742530884</c:v>
                  </c:pt>
                  <c:pt idx="185">
                    <c:v>0.83155666300444864</c:v>
                  </c:pt>
                  <c:pt idx="186">
                    <c:v>0.91309916330646956</c:v>
                  </c:pt>
                  <c:pt idx="187">
                    <c:v>0.26271083400206408</c:v>
                  </c:pt>
                  <c:pt idx="188">
                    <c:v>0.57257233515701955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'E2'!$F$21:$F$169</c:f>
              <c:numCache>
                <c:formatCode>General</c:formatCode>
                <c:ptCount val="149"/>
                <c:pt idx="0">
                  <c:v>0</c:v>
                </c:pt>
                <c:pt idx="1">
                  <c:v>24243</c:v>
                </c:pt>
                <c:pt idx="2">
                  <c:v>24505.5</c:v>
                </c:pt>
                <c:pt idx="3">
                  <c:v>24585</c:v>
                </c:pt>
                <c:pt idx="4">
                  <c:v>24885</c:v>
                </c:pt>
                <c:pt idx="5">
                  <c:v>24930</c:v>
                </c:pt>
                <c:pt idx="6">
                  <c:v>25072.5</c:v>
                </c:pt>
                <c:pt idx="7">
                  <c:v>25406.5</c:v>
                </c:pt>
                <c:pt idx="8">
                  <c:v>25839</c:v>
                </c:pt>
                <c:pt idx="9">
                  <c:v>25896</c:v>
                </c:pt>
                <c:pt idx="10">
                  <c:v>25908</c:v>
                </c:pt>
                <c:pt idx="11">
                  <c:v>25916.5</c:v>
                </c:pt>
                <c:pt idx="12">
                  <c:v>26083.5</c:v>
                </c:pt>
                <c:pt idx="13">
                  <c:v>26463</c:v>
                </c:pt>
                <c:pt idx="14">
                  <c:v>26520</c:v>
                </c:pt>
                <c:pt idx="15">
                  <c:v>26691</c:v>
                </c:pt>
                <c:pt idx="16">
                  <c:v>27156</c:v>
                </c:pt>
                <c:pt idx="17">
                  <c:v>27184.5</c:v>
                </c:pt>
                <c:pt idx="18">
                  <c:v>27457.5</c:v>
                </c:pt>
                <c:pt idx="19">
                  <c:v>28122</c:v>
                </c:pt>
                <c:pt idx="20">
                  <c:v>28179</c:v>
                </c:pt>
                <c:pt idx="21">
                  <c:v>28236</c:v>
                </c:pt>
                <c:pt idx="22">
                  <c:v>28797</c:v>
                </c:pt>
                <c:pt idx="23">
                  <c:v>28848</c:v>
                </c:pt>
                <c:pt idx="24">
                  <c:v>28854</c:v>
                </c:pt>
                <c:pt idx="25">
                  <c:v>29353.5</c:v>
                </c:pt>
                <c:pt idx="26">
                  <c:v>29512.5</c:v>
                </c:pt>
                <c:pt idx="27">
                  <c:v>29689.5</c:v>
                </c:pt>
                <c:pt idx="28">
                  <c:v>30909</c:v>
                </c:pt>
                <c:pt idx="29">
                  <c:v>31074</c:v>
                </c:pt>
                <c:pt idx="30">
                  <c:v>31080</c:v>
                </c:pt>
                <c:pt idx="31">
                  <c:v>31096.5</c:v>
                </c:pt>
                <c:pt idx="32">
                  <c:v>32527.5</c:v>
                </c:pt>
                <c:pt idx="33">
                  <c:v>32635.5</c:v>
                </c:pt>
                <c:pt idx="34">
                  <c:v>32829</c:v>
                </c:pt>
                <c:pt idx="35">
                  <c:v>32829</c:v>
                </c:pt>
                <c:pt idx="36">
                  <c:v>33129</c:v>
                </c:pt>
                <c:pt idx="37">
                  <c:v>33173.5</c:v>
                </c:pt>
                <c:pt idx="38">
                  <c:v>33194</c:v>
                </c:pt>
                <c:pt idx="39">
                  <c:v>33243</c:v>
                </c:pt>
                <c:pt idx="40">
                  <c:v>33357</c:v>
                </c:pt>
                <c:pt idx="41">
                  <c:v>33548.5</c:v>
                </c:pt>
                <c:pt idx="42">
                  <c:v>33856.5</c:v>
                </c:pt>
                <c:pt idx="43">
                  <c:v>33871</c:v>
                </c:pt>
                <c:pt idx="44">
                  <c:v>33918</c:v>
                </c:pt>
                <c:pt idx="45">
                  <c:v>33958.5</c:v>
                </c:pt>
                <c:pt idx="46">
                  <c:v>33975</c:v>
                </c:pt>
                <c:pt idx="47">
                  <c:v>36217.5</c:v>
                </c:pt>
                <c:pt idx="48">
                  <c:v>36378</c:v>
                </c:pt>
                <c:pt idx="49">
                  <c:v>36910.5</c:v>
                </c:pt>
                <c:pt idx="50">
                  <c:v>37646.5</c:v>
                </c:pt>
                <c:pt idx="51">
                  <c:v>37646.5</c:v>
                </c:pt>
                <c:pt idx="52">
                  <c:v>37658.5</c:v>
                </c:pt>
                <c:pt idx="53">
                  <c:v>37705.5</c:v>
                </c:pt>
                <c:pt idx="54">
                  <c:v>38301</c:v>
                </c:pt>
                <c:pt idx="55">
                  <c:v>39081.5</c:v>
                </c:pt>
                <c:pt idx="56">
                  <c:v>39153</c:v>
                </c:pt>
                <c:pt idx="57">
                  <c:v>39171</c:v>
                </c:pt>
                <c:pt idx="58">
                  <c:v>39179</c:v>
                </c:pt>
                <c:pt idx="59">
                  <c:v>39213.5</c:v>
                </c:pt>
                <c:pt idx="60">
                  <c:v>39387</c:v>
                </c:pt>
                <c:pt idx="61">
                  <c:v>39393</c:v>
                </c:pt>
                <c:pt idx="62">
                  <c:v>39448</c:v>
                </c:pt>
                <c:pt idx="63">
                  <c:v>39448</c:v>
                </c:pt>
                <c:pt idx="64">
                  <c:v>39925.5</c:v>
                </c:pt>
                <c:pt idx="65">
                  <c:v>39947.5</c:v>
                </c:pt>
                <c:pt idx="66">
                  <c:v>40062</c:v>
                </c:pt>
                <c:pt idx="67">
                  <c:v>40125</c:v>
                </c:pt>
                <c:pt idx="68">
                  <c:v>40628.5</c:v>
                </c:pt>
                <c:pt idx="69">
                  <c:v>40649</c:v>
                </c:pt>
                <c:pt idx="70">
                  <c:v>40649</c:v>
                </c:pt>
                <c:pt idx="71">
                  <c:v>40655.5</c:v>
                </c:pt>
                <c:pt idx="72">
                  <c:v>40669.5</c:v>
                </c:pt>
                <c:pt idx="73">
                  <c:v>40787.5</c:v>
                </c:pt>
                <c:pt idx="74">
                  <c:v>40787.5</c:v>
                </c:pt>
                <c:pt idx="75">
                  <c:v>40818</c:v>
                </c:pt>
                <c:pt idx="76">
                  <c:v>41297.5</c:v>
                </c:pt>
                <c:pt idx="77">
                  <c:v>41379</c:v>
                </c:pt>
                <c:pt idx="78">
                  <c:v>41381</c:v>
                </c:pt>
                <c:pt idx="79">
                  <c:v>41493</c:v>
                </c:pt>
                <c:pt idx="80">
                  <c:v>41499</c:v>
                </c:pt>
                <c:pt idx="81">
                  <c:v>42288</c:v>
                </c:pt>
                <c:pt idx="82">
                  <c:v>42379.5</c:v>
                </c:pt>
                <c:pt idx="83">
                  <c:v>42836.5</c:v>
                </c:pt>
                <c:pt idx="84">
                  <c:v>42891.5</c:v>
                </c:pt>
                <c:pt idx="85">
                  <c:v>42912</c:v>
                </c:pt>
                <c:pt idx="86">
                  <c:v>42934.5</c:v>
                </c:pt>
                <c:pt idx="87">
                  <c:v>42940.5</c:v>
                </c:pt>
                <c:pt idx="88">
                  <c:v>42940.5</c:v>
                </c:pt>
                <c:pt idx="89">
                  <c:v>42940.5</c:v>
                </c:pt>
                <c:pt idx="90">
                  <c:v>42940.5</c:v>
                </c:pt>
                <c:pt idx="91">
                  <c:v>42940.5</c:v>
                </c:pt>
                <c:pt idx="92">
                  <c:v>42942.5</c:v>
                </c:pt>
                <c:pt idx="93">
                  <c:v>42975</c:v>
                </c:pt>
                <c:pt idx="94">
                  <c:v>43050.5</c:v>
                </c:pt>
                <c:pt idx="95">
                  <c:v>43058.5</c:v>
                </c:pt>
                <c:pt idx="96">
                  <c:v>43189</c:v>
                </c:pt>
                <c:pt idx="97">
                  <c:v>43621.5</c:v>
                </c:pt>
                <c:pt idx="98">
                  <c:v>43639.5</c:v>
                </c:pt>
                <c:pt idx="99">
                  <c:v>43662</c:v>
                </c:pt>
                <c:pt idx="100">
                  <c:v>43678.5</c:v>
                </c:pt>
                <c:pt idx="101">
                  <c:v>43678.5</c:v>
                </c:pt>
                <c:pt idx="102">
                  <c:v>43678.5</c:v>
                </c:pt>
                <c:pt idx="103">
                  <c:v>43690.5</c:v>
                </c:pt>
                <c:pt idx="104">
                  <c:v>43735.5</c:v>
                </c:pt>
                <c:pt idx="105">
                  <c:v>43751.5</c:v>
                </c:pt>
                <c:pt idx="106">
                  <c:v>43762</c:v>
                </c:pt>
                <c:pt idx="107">
                  <c:v>43776</c:v>
                </c:pt>
                <c:pt idx="108">
                  <c:v>43808.5</c:v>
                </c:pt>
                <c:pt idx="109">
                  <c:v>43845.5</c:v>
                </c:pt>
                <c:pt idx="110">
                  <c:v>43853.5</c:v>
                </c:pt>
                <c:pt idx="111">
                  <c:v>43925</c:v>
                </c:pt>
                <c:pt idx="112">
                  <c:v>43941</c:v>
                </c:pt>
                <c:pt idx="113">
                  <c:v>43957.5</c:v>
                </c:pt>
                <c:pt idx="114">
                  <c:v>44257.5</c:v>
                </c:pt>
                <c:pt idx="115">
                  <c:v>44257.5</c:v>
                </c:pt>
                <c:pt idx="116">
                  <c:v>44308.5</c:v>
                </c:pt>
                <c:pt idx="117">
                  <c:v>44308.5</c:v>
                </c:pt>
                <c:pt idx="118">
                  <c:v>44314.5</c:v>
                </c:pt>
                <c:pt idx="119">
                  <c:v>44314.5</c:v>
                </c:pt>
                <c:pt idx="120">
                  <c:v>44343</c:v>
                </c:pt>
                <c:pt idx="121">
                  <c:v>44343</c:v>
                </c:pt>
                <c:pt idx="122">
                  <c:v>44553</c:v>
                </c:pt>
                <c:pt idx="123">
                  <c:v>44553</c:v>
                </c:pt>
                <c:pt idx="124">
                  <c:v>45075</c:v>
                </c:pt>
                <c:pt idx="125">
                  <c:v>45075</c:v>
                </c:pt>
                <c:pt idx="126">
                  <c:v>45087</c:v>
                </c:pt>
                <c:pt idx="127">
                  <c:v>45154.5</c:v>
                </c:pt>
                <c:pt idx="128">
                  <c:v>45154.5</c:v>
                </c:pt>
                <c:pt idx="129">
                  <c:v>45160.5</c:v>
                </c:pt>
                <c:pt idx="130">
                  <c:v>45160.5</c:v>
                </c:pt>
                <c:pt idx="131">
                  <c:v>45160.5</c:v>
                </c:pt>
                <c:pt idx="132">
                  <c:v>45166.5</c:v>
                </c:pt>
                <c:pt idx="133">
                  <c:v>45223.5</c:v>
                </c:pt>
                <c:pt idx="134">
                  <c:v>45291</c:v>
                </c:pt>
                <c:pt idx="135">
                  <c:v>45291</c:v>
                </c:pt>
                <c:pt idx="136">
                  <c:v>45847.5</c:v>
                </c:pt>
                <c:pt idx="137">
                  <c:v>45853.5</c:v>
                </c:pt>
                <c:pt idx="138">
                  <c:v>45904.5</c:v>
                </c:pt>
                <c:pt idx="139">
                  <c:v>45910.5</c:v>
                </c:pt>
                <c:pt idx="140">
                  <c:v>45943.5</c:v>
                </c:pt>
                <c:pt idx="141">
                  <c:v>45943.5</c:v>
                </c:pt>
                <c:pt idx="142">
                  <c:v>46177.5</c:v>
                </c:pt>
                <c:pt idx="143">
                  <c:v>46183.5</c:v>
                </c:pt>
                <c:pt idx="144">
                  <c:v>47329.5</c:v>
                </c:pt>
                <c:pt idx="145">
                  <c:v>48067.5</c:v>
                </c:pt>
                <c:pt idx="146">
                  <c:v>48238.5</c:v>
                </c:pt>
                <c:pt idx="147">
                  <c:v>49600.5</c:v>
                </c:pt>
                <c:pt idx="148">
                  <c:v>54103.5</c:v>
                </c:pt>
              </c:numCache>
            </c:numRef>
          </c:xVal>
          <c:yVal>
            <c:numRef>
              <c:f>'E2'!$I$21:$I$169</c:f>
              <c:numCache>
                <c:formatCode>General</c:formatCode>
                <c:ptCount val="149"/>
                <c:pt idx="37">
                  <c:v>-7.4192194224451669E-3</c:v>
                </c:pt>
                <c:pt idx="38">
                  <c:v>-4.5524893954279833E-2</c:v>
                </c:pt>
                <c:pt idx="67">
                  <c:v>-4.3326365295797586E-2</c:v>
                </c:pt>
                <c:pt idx="83">
                  <c:v>-1.3254974386654794E-2</c:v>
                </c:pt>
                <c:pt idx="84">
                  <c:v>-7.6050686540838797E-2</c:v>
                </c:pt>
                <c:pt idx="85">
                  <c:v>-7.5156361061090138E-2</c:v>
                </c:pt>
                <c:pt idx="93">
                  <c:v>-5.6285994993231725E-2</c:v>
                </c:pt>
                <c:pt idx="94">
                  <c:v>-3.9187381677038502E-2</c:v>
                </c:pt>
                <c:pt idx="95">
                  <c:v>-5.6521303442423232E-2</c:v>
                </c:pt>
                <c:pt idx="96">
                  <c:v>-4.0218402275058907E-2</c:v>
                </c:pt>
                <c:pt idx="97">
                  <c:v>-2.8521047825051937E-2</c:v>
                </c:pt>
                <c:pt idx="98">
                  <c:v>-3.7272371802828275E-2</c:v>
                </c:pt>
                <c:pt idx="99">
                  <c:v>-3.8461526775790844E-2</c:v>
                </c:pt>
                <c:pt idx="103">
                  <c:v>-4.2901123080810066E-2</c:v>
                </c:pt>
                <c:pt idx="104">
                  <c:v>-3.5279433017421979E-2</c:v>
                </c:pt>
                <c:pt idx="105">
                  <c:v>8.505272344336845E-2</c:v>
                </c:pt>
                <c:pt idx="106">
                  <c:v>-9.1635548873455264E-2</c:v>
                </c:pt>
                <c:pt idx="107">
                  <c:v>-3.7219911966531072E-2</c:v>
                </c:pt>
                <c:pt idx="108">
                  <c:v>5.7173530862201005E-2</c:v>
                </c:pt>
                <c:pt idx="109">
                  <c:v>-0.10687085732206469</c:v>
                </c:pt>
                <c:pt idx="110">
                  <c:v>-5.3204779083898757E-2</c:v>
                </c:pt>
                <c:pt idx="111">
                  <c:v>-5.3939204881316982E-2</c:v>
                </c:pt>
                <c:pt idx="112">
                  <c:v>-6.0704842326231301E-4</c:v>
                </c:pt>
                <c:pt idx="113">
                  <c:v>-3.0545762070687488E-2</c:v>
                </c:pt>
                <c:pt idx="126">
                  <c:v>-4.6441341619356535E-2</c:v>
                </c:pt>
                <c:pt idx="131">
                  <c:v>-3.725924785976531E-2</c:v>
                </c:pt>
                <c:pt idx="132">
                  <c:v>-4.550968918192666E-2</c:v>
                </c:pt>
                <c:pt idx="133">
                  <c:v>-4.4388881775375921E-2</c:v>
                </c:pt>
                <c:pt idx="136">
                  <c:v>-5.3434779641975183E-2</c:v>
                </c:pt>
                <c:pt idx="137">
                  <c:v>-3.5685220973391552E-2</c:v>
                </c:pt>
                <c:pt idx="138">
                  <c:v>-4.4313972241070587E-2</c:v>
                </c:pt>
                <c:pt idx="139">
                  <c:v>-3.9564413564221468E-2</c:v>
                </c:pt>
                <c:pt idx="142">
                  <c:v>-5.7209052560210694E-2</c:v>
                </c:pt>
                <c:pt idx="143">
                  <c:v>-4.1459493884758558E-2</c:v>
                </c:pt>
                <c:pt idx="144">
                  <c:v>-4.3293787079164758E-2</c:v>
                </c:pt>
                <c:pt idx="145">
                  <c:v>-4.0098070137901232E-2</c:v>
                </c:pt>
                <c:pt idx="146">
                  <c:v>-4.8735647920693737E-2</c:v>
                </c:pt>
                <c:pt idx="147">
                  <c:v>-3.6585828842362389E-2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A2-4665-82FA-D24BB38C7673}"/>
            </c:ext>
          </c:extLst>
        </c:ser>
        <c:ser>
          <c:idx val="3"/>
          <c:order val="2"/>
          <c:tx>
            <c:strRef>
              <c:f>'E2'!$J$20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'E2'!$D$21:$D$44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'E2'!$D$21:$D$44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'E2'!$F$21:$F$169</c:f>
              <c:numCache>
                <c:formatCode>General</c:formatCode>
                <c:ptCount val="149"/>
                <c:pt idx="0">
                  <c:v>0</c:v>
                </c:pt>
                <c:pt idx="1">
                  <c:v>24243</c:v>
                </c:pt>
                <c:pt idx="2">
                  <c:v>24505.5</c:v>
                </c:pt>
                <c:pt idx="3">
                  <c:v>24585</c:v>
                </c:pt>
                <c:pt idx="4">
                  <c:v>24885</c:v>
                </c:pt>
                <c:pt idx="5">
                  <c:v>24930</c:v>
                </c:pt>
                <c:pt idx="6">
                  <c:v>25072.5</c:v>
                </c:pt>
                <c:pt idx="7">
                  <c:v>25406.5</c:v>
                </c:pt>
                <c:pt idx="8">
                  <c:v>25839</c:v>
                </c:pt>
                <c:pt idx="9">
                  <c:v>25896</c:v>
                </c:pt>
                <c:pt idx="10">
                  <c:v>25908</c:v>
                </c:pt>
                <c:pt idx="11">
                  <c:v>25916.5</c:v>
                </c:pt>
                <c:pt idx="12">
                  <c:v>26083.5</c:v>
                </c:pt>
                <c:pt idx="13">
                  <c:v>26463</c:v>
                </c:pt>
                <c:pt idx="14">
                  <c:v>26520</c:v>
                </c:pt>
                <c:pt idx="15">
                  <c:v>26691</c:v>
                </c:pt>
                <c:pt idx="16">
                  <c:v>27156</c:v>
                </c:pt>
                <c:pt idx="17">
                  <c:v>27184.5</c:v>
                </c:pt>
                <c:pt idx="18">
                  <c:v>27457.5</c:v>
                </c:pt>
                <c:pt idx="19">
                  <c:v>28122</c:v>
                </c:pt>
                <c:pt idx="20">
                  <c:v>28179</c:v>
                </c:pt>
                <c:pt idx="21">
                  <c:v>28236</c:v>
                </c:pt>
                <c:pt idx="22">
                  <c:v>28797</c:v>
                </c:pt>
                <c:pt idx="23">
                  <c:v>28848</c:v>
                </c:pt>
                <c:pt idx="24">
                  <c:v>28854</c:v>
                </c:pt>
                <c:pt idx="25">
                  <c:v>29353.5</c:v>
                </c:pt>
                <c:pt idx="26">
                  <c:v>29512.5</c:v>
                </c:pt>
                <c:pt idx="27">
                  <c:v>29689.5</c:v>
                </c:pt>
                <c:pt idx="28">
                  <c:v>30909</c:v>
                </c:pt>
                <c:pt idx="29">
                  <c:v>31074</c:v>
                </c:pt>
                <c:pt idx="30">
                  <c:v>31080</c:v>
                </c:pt>
                <c:pt idx="31">
                  <c:v>31096.5</c:v>
                </c:pt>
                <c:pt idx="32">
                  <c:v>32527.5</c:v>
                </c:pt>
                <c:pt idx="33">
                  <c:v>32635.5</c:v>
                </c:pt>
                <c:pt idx="34">
                  <c:v>32829</c:v>
                </c:pt>
                <c:pt idx="35">
                  <c:v>32829</c:v>
                </c:pt>
                <c:pt idx="36">
                  <c:v>33129</c:v>
                </c:pt>
                <c:pt idx="37">
                  <c:v>33173.5</c:v>
                </c:pt>
                <c:pt idx="38">
                  <c:v>33194</c:v>
                </c:pt>
                <c:pt idx="39">
                  <c:v>33243</c:v>
                </c:pt>
                <c:pt idx="40">
                  <c:v>33357</c:v>
                </c:pt>
                <c:pt idx="41">
                  <c:v>33548.5</c:v>
                </c:pt>
                <c:pt idx="42">
                  <c:v>33856.5</c:v>
                </c:pt>
                <c:pt idx="43">
                  <c:v>33871</c:v>
                </c:pt>
                <c:pt idx="44">
                  <c:v>33918</c:v>
                </c:pt>
                <c:pt idx="45">
                  <c:v>33958.5</c:v>
                </c:pt>
                <c:pt idx="46">
                  <c:v>33975</c:v>
                </c:pt>
                <c:pt idx="47">
                  <c:v>36217.5</c:v>
                </c:pt>
                <c:pt idx="48">
                  <c:v>36378</c:v>
                </c:pt>
                <c:pt idx="49">
                  <c:v>36910.5</c:v>
                </c:pt>
                <c:pt idx="50">
                  <c:v>37646.5</c:v>
                </c:pt>
                <c:pt idx="51">
                  <c:v>37646.5</c:v>
                </c:pt>
                <c:pt idx="52">
                  <c:v>37658.5</c:v>
                </c:pt>
                <c:pt idx="53">
                  <c:v>37705.5</c:v>
                </c:pt>
                <c:pt idx="54">
                  <c:v>38301</c:v>
                </c:pt>
                <c:pt idx="55">
                  <c:v>39081.5</c:v>
                </c:pt>
                <c:pt idx="56">
                  <c:v>39153</c:v>
                </c:pt>
                <c:pt idx="57">
                  <c:v>39171</c:v>
                </c:pt>
                <c:pt idx="58">
                  <c:v>39179</c:v>
                </c:pt>
                <c:pt idx="59">
                  <c:v>39213.5</c:v>
                </c:pt>
                <c:pt idx="60">
                  <c:v>39387</c:v>
                </c:pt>
                <c:pt idx="61">
                  <c:v>39393</c:v>
                </c:pt>
                <c:pt idx="62">
                  <c:v>39448</c:v>
                </c:pt>
                <c:pt idx="63">
                  <c:v>39448</c:v>
                </c:pt>
                <c:pt idx="64">
                  <c:v>39925.5</c:v>
                </c:pt>
                <c:pt idx="65">
                  <c:v>39947.5</c:v>
                </c:pt>
                <c:pt idx="66">
                  <c:v>40062</c:v>
                </c:pt>
                <c:pt idx="67">
                  <c:v>40125</c:v>
                </c:pt>
                <c:pt idx="68">
                  <c:v>40628.5</c:v>
                </c:pt>
                <c:pt idx="69">
                  <c:v>40649</c:v>
                </c:pt>
                <c:pt idx="70">
                  <c:v>40649</c:v>
                </c:pt>
                <c:pt idx="71">
                  <c:v>40655.5</c:v>
                </c:pt>
                <c:pt idx="72">
                  <c:v>40669.5</c:v>
                </c:pt>
                <c:pt idx="73">
                  <c:v>40787.5</c:v>
                </c:pt>
                <c:pt idx="74">
                  <c:v>40787.5</c:v>
                </c:pt>
                <c:pt idx="75">
                  <c:v>40818</c:v>
                </c:pt>
                <c:pt idx="76">
                  <c:v>41297.5</c:v>
                </c:pt>
                <c:pt idx="77">
                  <c:v>41379</c:v>
                </c:pt>
                <c:pt idx="78">
                  <c:v>41381</c:v>
                </c:pt>
                <c:pt idx="79">
                  <c:v>41493</c:v>
                </c:pt>
                <c:pt idx="80">
                  <c:v>41499</c:v>
                </c:pt>
                <c:pt idx="81">
                  <c:v>42288</c:v>
                </c:pt>
                <c:pt idx="82">
                  <c:v>42379.5</c:v>
                </c:pt>
                <c:pt idx="83">
                  <c:v>42836.5</c:v>
                </c:pt>
                <c:pt idx="84">
                  <c:v>42891.5</c:v>
                </c:pt>
                <c:pt idx="85">
                  <c:v>42912</c:v>
                </c:pt>
                <c:pt idx="86">
                  <c:v>42934.5</c:v>
                </c:pt>
                <c:pt idx="87">
                  <c:v>42940.5</c:v>
                </c:pt>
                <c:pt idx="88">
                  <c:v>42940.5</c:v>
                </c:pt>
                <c:pt idx="89">
                  <c:v>42940.5</c:v>
                </c:pt>
                <c:pt idx="90">
                  <c:v>42940.5</c:v>
                </c:pt>
                <c:pt idx="91">
                  <c:v>42940.5</c:v>
                </c:pt>
                <c:pt idx="92">
                  <c:v>42942.5</c:v>
                </c:pt>
                <c:pt idx="93">
                  <c:v>42975</c:v>
                </c:pt>
                <c:pt idx="94">
                  <c:v>43050.5</c:v>
                </c:pt>
                <c:pt idx="95">
                  <c:v>43058.5</c:v>
                </c:pt>
                <c:pt idx="96">
                  <c:v>43189</c:v>
                </c:pt>
                <c:pt idx="97">
                  <c:v>43621.5</c:v>
                </c:pt>
                <c:pt idx="98">
                  <c:v>43639.5</c:v>
                </c:pt>
                <c:pt idx="99">
                  <c:v>43662</c:v>
                </c:pt>
                <c:pt idx="100">
                  <c:v>43678.5</c:v>
                </c:pt>
                <c:pt idx="101">
                  <c:v>43678.5</c:v>
                </c:pt>
                <c:pt idx="102">
                  <c:v>43678.5</c:v>
                </c:pt>
                <c:pt idx="103">
                  <c:v>43690.5</c:v>
                </c:pt>
                <c:pt idx="104">
                  <c:v>43735.5</c:v>
                </c:pt>
                <c:pt idx="105">
                  <c:v>43751.5</c:v>
                </c:pt>
                <c:pt idx="106">
                  <c:v>43762</c:v>
                </c:pt>
                <c:pt idx="107">
                  <c:v>43776</c:v>
                </c:pt>
                <c:pt idx="108">
                  <c:v>43808.5</c:v>
                </c:pt>
                <c:pt idx="109">
                  <c:v>43845.5</c:v>
                </c:pt>
                <c:pt idx="110">
                  <c:v>43853.5</c:v>
                </c:pt>
                <c:pt idx="111">
                  <c:v>43925</c:v>
                </c:pt>
                <c:pt idx="112">
                  <c:v>43941</c:v>
                </c:pt>
                <c:pt idx="113">
                  <c:v>43957.5</c:v>
                </c:pt>
                <c:pt idx="114">
                  <c:v>44257.5</c:v>
                </c:pt>
                <c:pt idx="115">
                  <c:v>44257.5</c:v>
                </c:pt>
                <c:pt idx="116">
                  <c:v>44308.5</c:v>
                </c:pt>
                <c:pt idx="117">
                  <c:v>44308.5</c:v>
                </c:pt>
                <c:pt idx="118">
                  <c:v>44314.5</c:v>
                </c:pt>
                <c:pt idx="119">
                  <c:v>44314.5</c:v>
                </c:pt>
                <c:pt idx="120">
                  <c:v>44343</c:v>
                </c:pt>
                <c:pt idx="121">
                  <c:v>44343</c:v>
                </c:pt>
                <c:pt idx="122">
                  <c:v>44553</c:v>
                </c:pt>
                <c:pt idx="123">
                  <c:v>44553</c:v>
                </c:pt>
                <c:pt idx="124">
                  <c:v>45075</c:v>
                </c:pt>
                <c:pt idx="125">
                  <c:v>45075</c:v>
                </c:pt>
                <c:pt idx="126">
                  <c:v>45087</c:v>
                </c:pt>
                <c:pt idx="127">
                  <c:v>45154.5</c:v>
                </c:pt>
                <c:pt idx="128">
                  <c:v>45154.5</c:v>
                </c:pt>
                <c:pt idx="129">
                  <c:v>45160.5</c:v>
                </c:pt>
                <c:pt idx="130">
                  <c:v>45160.5</c:v>
                </c:pt>
                <c:pt idx="131">
                  <c:v>45160.5</c:v>
                </c:pt>
                <c:pt idx="132">
                  <c:v>45166.5</c:v>
                </c:pt>
                <c:pt idx="133">
                  <c:v>45223.5</c:v>
                </c:pt>
                <c:pt idx="134">
                  <c:v>45291</c:v>
                </c:pt>
                <c:pt idx="135">
                  <c:v>45291</c:v>
                </c:pt>
                <c:pt idx="136">
                  <c:v>45847.5</c:v>
                </c:pt>
                <c:pt idx="137">
                  <c:v>45853.5</c:v>
                </c:pt>
                <c:pt idx="138">
                  <c:v>45904.5</c:v>
                </c:pt>
                <c:pt idx="139">
                  <c:v>45910.5</c:v>
                </c:pt>
                <c:pt idx="140">
                  <c:v>45943.5</c:v>
                </c:pt>
                <c:pt idx="141">
                  <c:v>45943.5</c:v>
                </c:pt>
                <c:pt idx="142">
                  <c:v>46177.5</c:v>
                </c:pt>
                <c:pt idx="143">
                  <c:v>46183.5</c:v>
                </c:pt>
                <c:pt idx="144">
                  <c:v>47329.5</c:v>
                </c:pt>
                <c:pt idx="145">
                  <c:v>48067.5</c:v>
                </c:pt>
                <c:pt idx="146">
                  <c:v>48238.5</c:v>
                </c:pt>
                <c:pt idx="147">
                  <c:v>49600.5</c:v>
                </c:pt>
                <c:pt idx="148">
                  <c:v>54103.5</c:v>
                </c:pt>
              </c:numCache>
            </c:numRef>
          </c:xVal>
          <c:yVal>
            <c:numRef>
              <c:f>'E2'!$J$21:$J$169</c:f>
              <c:numCache>
                <c:formatCode>General</c:formatCode>
                <c:ptCount val="149"/>
                <c:pt idx="34">
                  <c:v>-4.7789713309612125E-2</c:v>
                </c:pt>
                <c:pt idx="35">
                  <c:v>-3.8789713311416563E-2</c:v>
                </c:pt>
                <c:pt idx="42">
                  <c:v>4.5572209666715935E-2</c:v>
                </c:pt>
                <c:pt idx="43">
                  <c:v>-0.11028302352497121</c:v>
                </c:pt>
                <c:pt idx="50">
                  <c:v>-9.0623227697506081E-2</c:v>
                </c:pt>
                <c:pt idx="51">
                  <c:v>-8.9623227700940333E-2</c:v>
                </c:pt>
                <c:pt idx="55">
                  <c:v>1.2979555256606545E-2</c:v>
                </c:pt>
                <c:pt idx="57">
                  <c:v>7.9493805475067347E-2</c:v>
                </c:pt>
                <c:pt idx="58">
                  <c:v>4.915988370339619E-2</c:v>
                </c:pt>
                <c:pt idx="59">
                  <c:v>0.12146984608989442</c:v>
                </c:pt>
                <c:pt idx="60">
                  <c:v>-7.5522082253883127E-2</c:v>
                </c:pt>
                <c:pt idx="62">
                  <c:v>0.10643176427402068</c:v>
                </c:pt>
                <c:pt idx="63">
                  <c:v>0.10943176427099388</c:v>
                </c:pt>
                <c:pt idx="66">
                  <c:v>-2.8196731385833118E-2</c:v>
                </c:pt>
                <c:pt idx="68">
                  <c:v>2.3907433460408356E-2</c:v>
                </c:pt>
                <c:pt idx="69">
                  <c:v>-1.8198241079517175E-2</c:v>
                </c:pt>
                <c:pt idx="70">
                  <c:v>1.1801758919318672E-2</c:v>
                </c:pt>
                <c:pt idx="71">
                  <c:v>-0.11171955251484178</c:v>
                </c:pt>
                <c:pt idx="72">
                  <c:v>-2.2303915604425129E-2</c:v>
                </c:pt>
                <c:pt idx="73">
                  <c:v>1.6770738322520629E-2</c:v>
                </c:pt>
                <c:pt idx="74">
                  <c:v>1.7770738326362334E-2</c:v>
                </c:pt>
                <c:pt idx="76">
                  <c:v>-4.1516774363117293E-2</c:v>
                </c:pt>
                <c:pt idx="78">
                  <c:v>-9.5752082808758132E-2</c:v>
                </c:pt>
                <c:pt idx="91">
                  <c:v>-3.6595957360987086E-2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A2-4665-82FA-D24BB38C7673}"/>
            </c:ext>
          </c:extLst>
        </c:ser>
        <c:ser>
          <c:idx val="4"/>
          <c:order val="3"/>
          <c:tx>
            <c:strRef>
              <c:f>'E2'!$K$20</c:f>
              <c:strCache>
                <c:ptCount val="1"/>
                <c:pt idx="0">
                  <c:v>IBVS pg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'E2'!$D$21:$D$89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plus>
            <c:minus>
              <c:numRef>
                <c:f>'E2'!$D$21:$D$89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'E2'!$F$21:$F$169</c:f>
              <c:numCache>
                <c:formatCode>General</c:formatCode>
                <c:ptCount val="149"/>
                <c:pt idx="0">
                  <c:v>0</c:v>
                </c:pt>
                <c:pt idx="1">
                  <c:v>24243</c:v>
                </c:pt>
                <c:pt idx="2">
                  <c:v>24505.5</c:v>
                </c:pt>
                <c:pt idx="3">
                  <c:v>24585</c:v>
                </c:pt>
                <c:pt idx="4">
                  <c:v>24885</c:v>
                </c:pt>
                <c:pt idx="5">
                  <c:v>24930</c:v>
                </c:pt>
                <c:pt idx="6">
                  <c:v>25072.5</c:v>
                </c:pt>
                <c:pt idx="7">
                  <c:v>25406.5</c:v>
                </c:pt>
                <c:pt idx="8">
                  <c:v>25839</c:v>
                </c:pt>
                <c:pt idx="9">
                  <c:v>25896</c:v>
                </c:pt>
                <c:pt idx="10">
                  <c:v>25908</c:v>
                </c:pt>
                <c:pt idx="11">
                  <c:v>25916.5</c:v>
                </c:pt>
                <c:pt idx="12">
                  <c:v>26083.5</c:v>
                </c:pt>
                <c:pt idx="13">
                  <c:v>26463</c:v>
                </c:pt>
                <c:pt idx="14">
                  <c:v>26520</c:v>
                </c:pt>
                <c:pt idx="15">
                  <c:v>26691</c:v>
                </c:pt>
                <c:pt idx="16">
                  <c:v>27156</c:v>
                </c:pt>
                <c:pt idx="17">
                  <c:v>27184.5</c:v>
                </c:pt>
                <c:pt idx="18">
                  <c:v>27457.5</c:v>
                </c:pt>
                <c:pt idx="19">
                  <c:v>28122</c:v>
                </c:pt>
                <c:pt idx="20">
                  <c:v>28179</c:v>
                </c:pt>
                <c:pt idx="21">
                  <c:v>28236</c:v>
                </c:pt>
                <c:pt idx="22">
                  <c:v>28797</c:v>
                </c:pt>
                <c:pt idx="23">
                  <c:v>28848</c:v>
                </c:pt>
                <c:pt idx="24">
                  <c:v>28854</c:v>
                </c:pt>
                <c:pt idx="25">
                  <c:v>29353.5</c:v>
                </c:pt>
                <c:pt idx="26">
                  <c:v>29512.5</c:v>
                </c:pt>
                <c:pt idx="27">
                  <c:v>29689.5</c:v>
                </c:pt>
                <c:pt idx="28">
                  <c:v>30909</c:v>
                </c:pt>
                <c:pt idx="29">
                  <c:v>31074</c:v>
                </c:pt>
                <c:pt idx="30">
                  <c:v>31080</c:v>
                </c:pt>
                <c:pt idx="31">
                  <c:v>31096.5</c:v>
                </c:pt>
                <c:pt idx="32">
                  <c:v>32527.5</c:v>
                </c:pt>
                <c:pt idx="33">
                  <c:v>32635.5</c:v>
                </c:pt>
                <c:pt idx="34">
                  <c:v>32829</c:v>
                </c:pt>
                <c:pt idx="35">
                  <c:v>32829</c:v>
                </c:pt>
                <c:pt idx="36">
                  <c:v>33129</c:v>
                </c:pt>
                <c:pt idx="37">
                  <c:v>33173.5</c:v>
                </c:pt>
                <c:pt idx="38">
                  <c:v>33194</c:v>
                </c:pt>
                <c:pt idx="39">
                  <c:v>33243</c:v>
                </c:pt>
                <c:pt idx="40">
                  <c:v>33357</c:v>
                </c:pt>
                <c:pt idx="41">
                  <c:v>33548.5</c:v>
                </c:pt>
                <c:pt idx="42">
                  <c:v>33856.5</c:v>
                </c:pt>
                <c:pt idx="43">
                  <c:v>33871</c:v>
                </c:pt>
                <c:pt idx="44">
                  <c:v>33918</c:v>
                </c:pt>
                <c:pt idx="45">
                  <c:v>33958.5</c:v>
                </c:pt>
                <c:pt idx="46">
                  <c:v>33975</c:v>
                </c:pt>
                <c:pt idx="47">
                  <c:v>36217.5</c:v>
                </c:pt>
                <c:pt idx="48">
                  <c:v>36378</c:v>
                </c:pt>
                <c:pt idx="49">
                  <c:v>36910.5</c:v>
                </c:pt>
                <c:pt idx="50">
                  <c:v>37646.5</c:v>
                </c:pt>
                <c:pt idx="51">
                  <c:v>37646.5</c:v>
                </c:pt>
                <c:pt idx="52">
                  <c:v>37658.5</c:v>
                </c:pt>
                <c:pt idx="53">
                  <c:v>37705.5</c:v>
                </c:pt>
                <c:pt idx="54">
                  <c:v>38301</c:v>
                </c:pt>
                <c:pt idx="55">
                  <c:v>39081.5</c:v>
                </c:pt>
                <c:pt idx="56">
                  <c:v>39153</c:v>
                </c:pt>
                <c:pt idx="57">
                  <c:v>39171</c:v>
                </c:pt>
                <c:pt idx="58">
                  <c:v>39179</c:v>
                </c:pt>
                <c:pt idx="59">
                  <c:v>39213.5</c:v>
                </c:pt>
                <c:pt idx="60">
                  <c:v>39387</c:v>
                </c:pt>
                <c:pt idx="61">
                  <c:v>39393</c:v>
                </c:pt>
                <c:pt idx="62">
                  <c:v>39448</c:v>
                </c:pt>
                <c:pt idx="63">
                  <c:v>39448</c:v>
                </c:pt>
                <c:pt idx="64">
                  <c:v>39925.5</c:v>
                </c:pt>
                <c:pt idx="65">
                  <c:v>39947.5</c:v>
                </c:pt>
                <c:pt idx="66">
                  <c:v>40062</c:v>
                </c:pt>
                <c:pt idx="67">
                  <c:v>40125</c:v>
                </c:pt>
                <c:pt idx="68">
                  <c:v>40628.5</c:v>
                </c:pt>
                <c:pt idx="69">
                  <c:v>40649</c:v>
                </c:pt>
                <c:pt idx="70">
                  <c:v>40649</c:v>
                </c:pt>
                <c:pt idx="71">
                  <c:v>40655.5</c:v>
                </c:pt>
                <c:pt idx="72">
                  <c:v>40669.5</c:v>
                </c:pt>
                <c:pt idx="73">
                  <c:v>40787.5</c:v>
                </c:pt>
                <c:pt idx="74">
                  <c:v>40787.5</c:v>
                </c:pt>
                <c:pt idx="75">
                  <c:v>40818</c:v>
                </c:pt>
                <c:pt idx="76">
                  <c:v>41297.5</c:v>
                </c:pt>
                <c:pt idx="77">
                  <c:v>41379</c:v>
                </c:pt>
                <c:pt idx="78">
                  <c:v>41381</c:v>
                </c:pt>
                <c:pt idx="79">
                  <c:v>41493</c:v>
                </c:pt>
                <c:pt idx="80">
                  <c:v>41499</c:v>
                </c:pt>
                <c:pt idx="81">
                  <c:v>42288</c:v>
                </c:pt>
                <c:pt idx="82">
                  <c:v>42379.5</c:v>
                </c:pt>
                <c:pt idx="83">
                  <c:v>42836.5</c:v>
                </c:pt>
                <c:pt idx="84">
                  <c:v>42891.5</c:v>
                </c:pt>
                <c:pt idx="85">
                  <c:v>42912</c:v>
                </c:pt>
                <c:pt idx="86">
                  <c:v>42934.5</c:v>
                </c:pt>
                <c:pt idx="87">
                  <c:v>42940.5</c:v>
                </c:pt>
                <c:pt idx="88">
                  <c:v>42940.5</c:v>
                </c:pt>
                <c:pt idx="89">
                  <c:v>42940.5</c:v>
                </c:pt>
                <c:pt idx="90">
                  <c:v>42940.5</c:v>
                </c:pt>
                <c:pt idx="91">
                  <c:v>42940.5</c:v>
                </c:pt>
                <c:pt idx="92">
                  <c:v>42942.5</c:v>
                </c:pt>
                <c:pt idx="93">
                  <c:v>42975</c:v>
                </c:pt>
                <c:pt idx="94">
                  <c:v>43050.5</c:v>
                </c:pt>
                <c:pt idx="95">
                  <c:v>43058.5</c:v>
                </c:pt>
                <c:pt idx="96">
                  <c:v>43189</c:v>
                </c:pt>
                <c:pt idx="97">
                  <c:v>43621.5</c:v>
                </c:pt>
                <c:pt idx="98">
                  <c:v>43639.5</c:v>
                </c:pt>
                <c:pt idx="99">
                  <c:v>43662</c:v>
                </c:pt>
                <c:pt idx="100">
                  <c:v>43678.5</c:v>
                </c:pt>
                <c:pt idx="101">
                  <c:v>43678.5</c:v>
                </c:pt>
                <c:pt idx="102">
                  <c:v>43678.5</c:v>
                </c:pt>
                <c:pt idx="103">
                  <c:v>43690.5</c:v>
                </c:pt>
                <c:pt idx="104">
                  <c:v>43735.5</c:v>
                </c:pt>
                <c:pt idx="105">
                  <c:v>43751.5</c:v>
                </c:pt>
                <c:pt idx="106">
                  <c:v>43762</c:v>
                </c:pt>
                <c:pt idx="107">
                  <c:v>43776</c:v>
                </c:pt>
                <c:pt idx="108">
                  <c:v>43808.5</c:v>
                </c:pt>
                <c:pt idx="109">
                  <c:v>43845.5</c:v>
                </c:pt>
                <c:pt idx="110">
                  <c:v>43853.5</c:v>
                </c:pt>
                <c:pt idx="111">
                  <c:v>43925</c:v>
                </c:pt>
                <c:pt idx="112">
                  <c:v>43941</c:v>
                </c:pt>
                <c:pt idx="113">
                  <c:v>43957.5</c:v>
                </c:pt>
                <c:pt idx="114">
                  <c:v>44257.5</c:v>
                </c:pt>
                <c:pt idx="115">
                  <c:v>44257.5</c:v>
                </c:pt>
                <c:pt idx="116">
                  <c:v>44308.5</c:v>
                </c:pt>
                <c:pt idx="117">
                  <c:v>44308.5</c:v>
                </c:pt>
                <c:pt idx="118">
                  <c:v>44314.5</c:v>
                </c:pt>
                <c:pt idx="119">
                  <c:v>44314.5</c:v>
                </c:pt>
                <c:pt idx="120">
                  <c:v>44343</c:v>
                </c:pt>
                <c:pt idx="121">
                  <c:v>44343</c:v>
                </c:pt>
                <c:pt idx="122">
                  <c:v>44553</c:v>
                </c:pt>
                <c:pt idx="123">
                  <c:v>44553</c:v>
                </c:pt>
                <c:pt idx="124">
                  <c:v>45075</c:v>
                </c:pt>
                <c:pt idx="125">
                  <c:v>45075</c:v>
                </c:pt>
                <c:pt idx="126">
                  <c:v>45087</c:v>
                </c:pt>
                <c:pt idx="127">
                  <c:v>45154.5</c:v>
                </c:pt>
                <c:pt idx="128">
                  <c:v>45154.5</c:v>
                </c:pt>
                <c:pt idx="129">
                  <c:v>45160.5</c:v>
                </c:pt>
                <c:pt idx="130">
                  <c:v>45160.5</c:v>
                </c:pt>
                <c:pt idx="131">
                  <c:v>45160.5</c:v>
                </c:pt>
                <c:pt idx="132">
                  <c:v>45166.5</c:v>
                </c:pt>
                <c:pt idx="133">
                  <c:v>45223.5</c:v>
                </c:pt>
                <c:pt idx="134">
                  <c:v>45291</c:v>
                </c:pt>
                <c:pt idx="135">
                  <c:v>45291</c:v>
                </c:pt>
                <c:pt idx="136">
                  <c:v>45847.5</c:v>
                </c:pt>
                <c:pt idx="137">
                  <c:v>45853.5</c:v>
                </c:pt>
                <c:pt idx="138">
                  <c:v>45904.5</c:v>
                </c:pt>
                <c:pt idx="139">
                  <c:v>45910.5</c:v>
                </c:pt>
                <c:pt idx="140">
                  <c:v>45943.5</c:v>
                </c:pt>
                <c:pt idx="141">
                  <c:v>45943.5</c:v>
                </c:pt>
                <c:pt idx="142">
                  <c:v>46177.5</c:v>
                </c:pt>
                <c:pt idx="143">
                  <c:v>46183.5</c:v>
                </c:pt>
                <c:pt idx="144">
                  <c:v>47329.5</c:v>
                </c:pt>
                <c:pt idx="145">
                  <c:v>48067.5</c:v>
                </c:pt>
                <c:pt idx="146">
                  <c:v>48238.5</c:v>
                </c:pt>
                <c:pt idx="147">
                  <c:v>49600.5</c:v>
                </c:pt>
                <c:pt idx="148">
                  <c:v>54103.5</c:v>
                </c:pt>
              </c:numCache>
            </c:numRef>
          </c:xVal>
          <c:yVal>
            <c:numRef>
              <c:f>'E2'!$K$21:$K$169</c:f>
              <c:numCache>
                <c:formatCode>General</c:formatCode>
                <c:ptCount val="149"/>
                <c:pt idx="1">
                  <c:v>-5.4408176300057676E-2</c:v>
                </c:pt>
                <c:pt idx="2">
                  <c:v>-7.4614984296204057E-2</c:v>
                </c:pt>
                <c:pt idx="3">
                  <c:v>-4.6683331864187494E-2</c:v>
                </c:pt>
                <c:pt idx="4">
                  <c:v>7.9460185224888846E-4</c:v>
                </c:pt>
                <c:pt idx="5">
                  <c:v>-4.9583708081627265E-2</c:v>
                </c:pt>
                <c:pt idx="6">
                  <c:v>-0.1077816895704018</c:v>
                </c:pt>
                <c:pt idx="7">
                  <c:v>-5.1722923366469331E-2</c:v>
                </c:pt>
                <c:pt idx="8">
                  <c:v>-4.2025568924145773E-2</c:v>
                </c:pt>
                <c:pt idx="9">
                  <c:v>-5.4904761513171252E-2</c:v>
                </c:pt>
                <c:pt idx="10">
                  <c:v>4.7594355826731771E-2</c:v>
                </c:pt>
                <c:pt idx="11">
                  <c:v>-0.1050104360547266</c:v>
                </c:pt>
                <c:pt idx="12">
                  <c:v>-5.2481052945950069E-2</c:v>
                </c:pt>
                <c:pt idx="13">
                  <c:v>-4.7071466789930128E-2</c:v>
                </c:pt>
                <c:pt idx="14">
                  <c:v>-7.2950659392517991E-2</c:v>
                </c:pt>
                <c:pt idx="15">
                  <c:v>-6.158823717123596E-2</c:v>
                </c:pt>
                <c:pt idx="16">
                  <c:v>-5.9497439906408545E-2</c:v>
                </c:pt>
                <c:pt idx="17">
                  <c:v>-2.4937036199844442E-2</c:v>
                </c:pt>
                <c:pt idx="18">
                  <c:v>-4.4832116524048615E-2</c:v>
                </c:pt>
                <c:pt idx="19">
                  <c:v>-7.8184933372540399E-3</c:v>
                </c:pt>
                <c:pt idx="20">
                  <c:v>-3.9697685926512349E-2</c:v>
                </c:pt>
                <c:pt idx="21">
                  <c:v>-5.157687851897208E-2</c:v>
                </c:pt>
                <c:pt idx="22">
                  <c:v>-4.449314246448921E-2</c:v>
                </c:pt>
                <c:pt idx="23">
                  <c:v>-8.1121893737872597E-2</c:v>
                </c:pt>
                <c:pt idx="24">
                  <c:v>-4.0372335068241227E-2</c:v>
                </c:pt>
                <c:pt idx="25">
                  <c:v>4.0284245769726112E-3</c:v>
                </c:pt>
                <c:pt idx="26">
                  <c:v>-4.0108270557539072E-2</c:v>
                </c:pt>
                <c:pt idx="27">
                  <c:v>-1.6996289661619812E-2</c:v>
                </c:pt>
                <c:pt idx="28">
                  <c:v>-4.66484891003347E-2</c:v>
                </c:pt>
                <c:pt idx="29">
                  <c:v>-1.0035625557065941E-2</c:v>
                </c:pt>
                <c:pt idx="30">
                  <c:v>-2.7286066884698812E-2</c:v>
                </c:pt>
                <c:pt idx="31">
                  <c:v>-5.7224780524848029E-2</c:v>
                </c:pt>
                <c:pt idx="32">
                  <c:v>-6.3455036688537803E-2</c:v>
                </c:pt>
                <c:pt idx="33">
                  <c:v>-8.6962980560201686E-2</c:v>
                </c:pt>
                <c:pt idx="36">
                  <c:v>-2.6311779591196682E-2</c:v>
                </c:pt>
                <c:pt idx="40">
                  <c:v>-1.3828549963363912E-2</c:v>
                </c:pt>
                <c:pt idx="41">
                  <c:v>-4.6571802282414865E-2</c:v>
                </c:pt>
                <c:pt idx="44">
                  <c:v>-6.3744813909579534E-2</c:v>
                </c:pt>
                <c:pt idx="45">
                  <c:v>-4.2685292864916846E-2</c:v>
                </c:pt>
                <c:pt idx="46">
                  <c:v>-4.062400651309872E-2</c:v>
                </c:pt>
                <c:pt idx="47">
                  <c:v>-7.8476451977621764E-2</c:v>
                </c:pt>
                <c:pt idx="48">
                  <c:v>-2.242575743002817E-2</c:v>
                </c:pt>
                <c:pt idx="49">
                  <c:v>-6.9902425086183939E-2</c:v>
                </c:pt>
                <c:pt idx="52">
                  <c:v>4.0875889651942998E-2</c:v>
                </c:pt>
                <c:pt idx="53">
                  <c:v>-6.6585900734935421E-2</c:v>
                </c:pt>
                <c:pt idx="54">
                  <c:v>-0.11219220230850624</c:v>
                </c:pt>
                <c:pt idx="56">
                  <c:v>-5.9754870548204053E-2</c:v>
                </c:pt>
                <c:pt idx="61">
                  <c:v>-1.4772523572901264E-2</c:v>
                </c:pt>
                <c:pt idx="64">
                  <c:v>-6.3249191225622781E-2</c:v>
                </c:pt>
                <c:pt idx="65">
                  <c:v>8.283252391993301E-2</c:v>
                </c:pt>
                <c:pt idx="75">
                  <c:v>-1.8752338415652048E-2</c:v>
                </c:pt>
                <c:pt idx="77">
                  <c:v>-3.7668602366466075E-2</c:v>
                </c:pt>
                <c:pt idx="79">
                  <c:v>-7.3426987553830259E-2</c:v>
                </c:pt>
                <c:pt idx="80">
                  <c:v>-2.0677428881754167E-2</c:v>
                </c:pt>
                <c:pt idx="81">
                  <c:v>-6.2110463208227884E-2</c:v>
                </c:pt>
                <c:pt idx="82">
                  <c:v>-6.467969341611024E-2</c:v>
                </c:pt>
                <c:pt idx="87">
                  <c:v>-4.7995957364037167E-2</c:v>
                </c:pt>
                <c:pt idx="101">
                  <c:v>-4.810024042672012E-2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A2-4665-82FA-D24BB38C7673}"/>
            </c:ext>
          </c:extLst>
        </c:ser>
        <c:ser>
          <c:idx val="2"/>
          <c:order val="4"/>
          <c:tx>
            <c:strRef>
              <c:f>'E2'!$L$20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'E2'!$D$21:$D$89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plus>
            <c:minus>
              <c:numRef>
                <c:f>'E2'!$D$21:$D$89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'E2'!$F$21:$F$169</c:f>
              <c:numCache>
                <c:formatCode>General</c:formatCode>
                <c:ptCount val="149"/>
                <c:pt idx="0">
                  <c:v>0</c:v>
                </c:pt>
                <c:pt idx="1">
                  <c:v>24243</c:v>
                </c:pt>
                <c:pt idx="2">
                  <c:v>24505.5</c:v>
                </c:pt>
                <c:pt idx="3">
                  <c:v>24585</c:v>
                </c:pt>
                <c:pt idx="4">
                  <c:v>24885</c:v>
                </c:pt>
                <c:pt idx="5">
                  <c:v>24930</c:v>
                </c:pt>
                <c:pt idx="6">
                  <c:v>25072.5</c:v>
                </c:pt>
                <c:pt idx="7">
                  <c:v>25406.5</c:v>
                </c:pt>
                <c:pt idx="8">
                  <c:v>25839</c:v>
                </c:pt>
                <c:pt idx="9">
                  <c:v>25896</c:v>
                </c:pt>
                <c:pt idx="10">
                  <c:v>25908</c:v>
                </c:pt>
                <c:pt idx="11">
                  <c:v>25916.5</c:v>
                </c:pt>
                <c:pt idx="12">
                  <c:v>26083.5</c:v>
                </c:pt>
                <c:pt idx="13">
                  <c:v>26463</c:v>
                </c:pt>
                <c:pt idx="14">
                  <c:v>26520</c:v>
                </c:pt>
                <c:pt idx="15">
                  <c:v>26691</c:v>
                </c:pt>
                <c:pt idx="16">
                  <c:v>27156</c:v>
                </c:pt>
                <c:pt idx="17">
                  <c:v>27184.5</c:v>
                </c:pt>
                <c:pt idx="18">
                  <c:v>27457.5</c:v>
                </c:pt>
                <c:pt idx="19">
                  <c:v>28122</c:v>
                </c:pt>
                <c:pt idx="20">
                  <c:v>28179</c:v>
                </c:pt>
                <c:pt idx="21">
                  <c:v>28236</c:v>
                </c:pt>
                <c:pt idx="22">
                  <c:v>28797</c:v>
                </c:pt>
                <c:pt idx="23">
                  <c:v>28848</c:v>
                </c:pt>
                <c:pt idx="24">
                  <c:v>28854</c:v>
                </c:pt>
                <c:pt idx="25">
                  <c:v>29353.5</c:v>
                </c:pt>
                <c:pt idx="26">
                  <c:v>29512.5</c:v>
                </c:pt>
                <c:pt idx="27">
                  <c:v>29689.5</c:v>
                </c:pt>
                <c:pt idx="28">
                  <c:v>30909</c:v>
                </c:pt>
                <c:pt idx="29">
                  <c:v>31074</c:v>
                </c:pt>
                <c:pt idx="30">
                  <c:v>31080</c:v>
                </c:pt>
                <c:pt idx="31">
                  <c:v>31096.5</c:v>
                </c:pt>
                <c:pt idx="32">
                  <c:v>32527.5</c:v>
                </c:pt>
                <c:pt idx="33">
                  <c:v>32635.5</c:v>
                </c:pt>
                <c:pt idx="34">
                  <c:v>32829</c:v>
                </c:pt>
                <c:pt idx="35">
                  <c:v>32829</c:v>
                </c:pt>
                <c:pt idx="36">
                  <c:v>33129</c:v>
                </c:pt>
                <c:pt idx="37">
                  <c:v>33173.5</c:v>
                </c:pt>
                <c:pt idx="38">
                  <c:v>33194</c:v>
                </c:pt>
                <c:pt idx="39">
                  <c:v>33243</c:v>
                </c:pt>
                <c:pt idx="40">
                  <c:v>33357</c:v>
                </c:pt>
                <c:pt idx="41">
                  <c:v>33548.5</c:v>
                </c:pt>
                <c:pt idx="42">
                  <c:v>33856.5</c:v>
                </c:pt>
                <c:pt idx="43">
                  <c:v>33871</c:v>
                </c:pt>
                <c:pt idx="44">
                  <c:v>33918</c:v>
                </c:pt>
                <c:pt idx="45">
                  <c:v>33958.5</c:v>
                </c:pt>
                <c:pt idx="46">
                  <c:v>33975</c:v>
                </c:pt>
                <c:pt idx="47">
                  <c:v>36217.5</c:v>
                </c:pt>
                <c:pt idx="48">
                  <c:v>36378</c:v>
                </c:pt>
                <c:pt idx="49">
                  <c:v>36910.5</c:v>
                </c:pt>
                <c:pt idx="50">
                  <c:v>37646.5</c:v>
                </c:pt>
                <c:pt idx="51">
                  <c:v>37646.5</c:v>
                </c:pt>
                <c:pt idx="52">
                  <c:v>37658.5</c:v>
                </c:pt>
                <c:pt idx="53">
                  <c:v>37705.5</c:v>
                </c:pt>
                <c:pt idx="54">
                  <c:v>38301</c:v>
                </c:pt>
                <c:pt idx="55">
                  <c:v>39081.5</c:v>
                </c:pt>
                <c:pt idx="56">
                  <c:v>39153</c:v>
                </c:pt>
                <c:pt idx="57">
                  <c:v>39171</c:v>
                </c:pt>
                <c:pt idx="58">
                  <c:v>39179</c:v>
                </c:pt>
                <c:pt idx="59">
                  <c:v>39213.5</c:v>
                </c:pt>
                <c:pt idx="60">
                  <c:v>39387</c:v>
                </c:pt>
                <c:pt idx="61">
                  <c:v>39393</c:v>
                </c:pt>
                <c:pt idx="62">
                  <c:v>39448</c:v>
                </c:pt>
                <c:pt idx="63">
                  <c:v>39448</c:v>
                </c:pt>
                <c:pt idx="64">
                  <c:v>39925.5</c:v>
                </c:pt>
                <c:pt idx="65">
                  <c:v>39947.5</c:v>
                </c:pt>
                <c:pt idx="66">
                  <c:v>40062</c:v>
                </c:pt>
                <c:pt idx="67">
                  <c:v>40125</c:v>
                </c:pt>
                <c:pt idx="68">
                  <c:v>40628.5</c:v>
                </c:pt>
                <c:pt idx="69">
                  <c:v>40649</c:v>
                </c:pt>
                <c:pt idx="70">
                  <c:v>40649</c:v>
                </c:pt>
                <c:pt idx="71">
                  <c:v>40655.5</c:v>
                </c:pt>
                <c:pt idx="72">
                  <c:v>40669.5</c:v>
                </c:pt>
                <c:pt idx="73">
                  <c:v>40787.5</c:v>
                </c:pt>
                <c:pt idx="74">
                  <c:v>40787.5</c:v>
                </c:pt>
                <c:pt idx="75">
                  <c:v>40818</c:v>
                </c:pt>
                <c:pt idx="76">
                  <c:v>41297.5</c:v>
                </c:pt>
                <c:pt idx="77">
                  <c:v>41379</c:v>
                </c:pt>
                <c:pt idx="78">
                  <c:v>41381</c:v>
                </c:pt>
                <c:pt idx="79">
                  <c:v>41493</c:v>
                </c:pt>
                <c:pt idx="80">
                  <c:v>41499</c:v>
                </c:pt>
                <c:pt idx="81">
                  <c:v>42288</c:v>
                </c:pt>
                <c:pt idx="82">
                  <c:v>42379.5</c:v>
                </c:pt>
                <c:pt idx="83">
                  <c:v>42836.5</c:v>
                </c:pt>
                <c:pt idx="84">
                  <c:v>42891.5</c:v>
                </c:pt>
                <c:pt idx="85">
                  <c:v>42912</c:v>
                </c:pt>
                <c:pt idx="86">
                  <c:v>42934.5</c:v>
                </c:pt>
                <c:pt idx="87">
                  <c:v>42940.5</c:v>
                </c:pt>
                <c:pt idx="88">
                  <c:v>42940.5</c:v>
                </c:pt>
                <c:pt idx="89">
                  <c:v>42940.5</c:v>
                </c:pt>
                <c:pt idx="90">
                  <c:v>42940.5</c:v>
                </c:pt>
                <c:pt idx="91">
                  <c:v>42940.5</c:v>
                </c:pt>
                <c:pt idx="92">
                  <c:v>42942.5</c:v>
                </c:pt>
                <c:pt idx="93">
                  <c:v>42975</c:v>
                </c:pt>
                <c:pt idx="94">
                  <c:v>43050.5</c:v>
                </c:pt>
                <c:pt idx="95">
                  <c:v>43058.5</c:v>
                </c:pt>
                <c:pt idx="96">
                  <c:v>43189</c:v>
                </c:pt>
                <c:pt idx="97">
                  <c:v>43621.5</c:v>
                </c:pt>
                <c:pt idx="98">
                  <c:v>43639.5</c:v>
                </c:pt>
                <c:pt idx="99">
                  <c:v>43662</c:v>
                </c:pt>
                <c:pt idx="100">
                  <c:v>43678.5</c:v>
                </c:pt>
                <c:pt idx="101">
                  <c:v>43678.5</c:v>
                </c:pt>
                <c:pt idx="102">
                  <c:v>43678.5</c:v>
                </c:pt>
                <c:pt idx="103">
                  <c:v>43690.5</c:v>
                </c:pt>
                <c:pt idx="104">
                  <c:v>43735.5</c:v>
                </c:pt>
                <c:pt idx="105">
                  <c:v>43751.5</c:v>
                </c:pt>
                <c:pt idx="106">
                  <c:v>43762</c:v>
                </c:pt>
                <c:pt idx="107">
                  <c:v>43776</c:v>
                </c:pt>
                <c:pt idx="108">
                  <c:v>43808.5</c:v>
                </c:pt>
                <c:pt idx="109">
                  <c:v>43845.5</c:v>
                </c:pt>
                <c:pt idx="110">
                  <c:v>43853.5</c:v>
                </c:pt>
                <c:pt idx="111">
                  <c:v>43925</c:v>
                </c:pt>
                <c:pt idx="112">
                  <c:v>43941</c:v>
                </c:pt>
                <c:pt idx="113">
                  <c:v>43957.5</c:v>
                </c:pt>
                <c:pt idx="114">
                  <c:v>44257.5</c:v>
                </c:pt>
                <c:pt idx="115">
                  <c:v>44257.5</c:v>
                </c:pt>
                <c:pt idx="116">
                  <c:v>44308.5</c:v>
                </c:pt>
                <c:pt idx="117">
                  <c:v>44308.5</c:v>
                </c:pt>
                <c:pt idx="118">
                  <c:v>44314.5</c:v>
                </c:pt>
                <c:pt idx="119">
                  <c:v>44314.5</c:v>
                </c:pt>
                <c:pt idx="120">
                  <c:v>44343</c:v>
                </c:pt>
                <c:pt idx="121">
                  <c:v>44343</c:v>
                </c:pt>
                <c:pt idx="122">
                  <c:v>44553</c:v>
                </c:pt>
                <c:pt idx="123">
                  <c:v>44553</c:v>
                </c:pt>
                <c:pt idx="124">
                  <c:v>45075</c:v>
                </c:pt>
                <c:pt idx="125">
                  <c:v>45075</c:v>
                </c:pt>
                <c:pt idx="126">
                  <c:v>45087</c:v>
                </c:pt>
                <c:pt idx="127">
                  <c:v>45154.5</c:v>
                </c:pt>
                <c:pt idx="128">
                  <c:v>45154.5</c:v>
                </c:pt>
                <c:pt idx="129">
                  <c:v>45160.5</c:v>
                </c:pt>
                <c:pt idx="130">
                  <c:v>45160.5</c:v>
                </c:pt>
                <c:pt idx="131">
                  <c:v>45160.5</c:v>
                </c:pt>
                <c:pt idx="132">
                  <c:v>45166.5</c:v>
                </c:pt>
                <c:pt idx="133">
                  <c:v>45223.5</c:v>
                </c:pt>
                <c:pt idx="134">
                  <c:v>45291</c:v>
                </c:pt>
                <c:pt idx="135">
                  <c:v>45291</c:v>
                </c:pt>
                <c:pt idx="136">
                  <c:v>45847.5</c:v>
                </c:pt>
                <c:pt idx="137">
                  <c:v>45853.5</c:v>
                </c:pt>
                <c:pt idx="138">
                  <c:v>45904.5</c:v>
                </c:pt>
                <c:pt idx="139">
                  <c:v>45910.5</c:v>
                </c:pt>
                <c:pt idx="140">
                  <c:v>45943.5</c:v>
                </c:pt>
                <c:pt idx="141">
                  <c:v>45943.5</c:v>
                </c:pt>
                <c:pt idx="142">
                  <c:v>46177.5</c:v>
                </c:pt>
                <c:pt idx="143">
                  <c:v>46183.5</c:v>
                </c:pt>
                <c:pt idx="144">
                  <c:v>47329.5</c:v>
                </c:pt>
                <c:pt idx="145">
                  <c:v>48067.5</c:v>
                </c:pt>
                <c:pt idx="146">
                  <c:v>48238.5</c:v>
                </c:pt>
                <c:pt idx="147">
                  <c:v>49600.5</c:v>
                </c:pt>
                <c:pt idx="148">
                  <c:v>54103.5</c:v>
                </c:pt>
              </c:numCache>
            </c:numRef>
          </c:xVal>
          <c:yVal>
            <c:numRef>
              <c:f>'E2'!$L$21:$L$169</c:f>
              <c:numCache>
                <c:formatCode>General</c:formatCode>
                <c:ptCount val="149"/>
                <c:pt idx="88">
                  <c:v>-4.7995957364037167E-2</c:v>
                </c:pt>
                <c:pt idx="89">
                  <c:v>-4.7995957364037167E-2</c:v>
                </c:pt>
                <c:pt idx="90">
                  <c:v>-4.6695957367774099E-2</c:v>
                </c:pt>
                <c:pt idx="100">
                  <c:v>-4.8500240423891228E-2</c:v>
                </c:pt>
                <c:pt idx="102">
                  <c:v>-4.78002404270228E-2</c:v>
                </c:pt>
                <c:pt idx="114">
                  <c:v>-4.2267828350304626E-2</c:v>
                </c:pt>
                <c:pt idx="115">
                  <c:v>-4.1567828353436198E-2</c:v>
                </c:pt>
                <c:pt idx="116">
                  <c:v>-5.0096579609089531E-2</c:v>
                </c:pt>
                <c:pt idx="117">
                  <c:v>-5.0096579609089531E-2</c:v>
                </c:pt>
                <c:pt idx="118">
                  <c:v>-5.1147020938515197E-2</c:v>
                </c:pt>
                <c:pt idx="119">
                  <c:v>-5.0447020934370812E-2</c:v>
                </c:pt>
                <c:pt idx="120">
                  <c:v>-4.7586617234628648E-2</c:v>
                </c:pt>
                <c:pt idx="121">
                  <c:v>-4.688661723776022E-2</c:v>
                </c:pt>
                <c:pt idx="122">
                  <c:v>-5.1852063632395584E-2</c:v>
                </c:pt>
                <c:pt idx="123">
                  <c:v>-5.1152063635527156E-2</c:v>
                </c:pt>
                <c:pt idx="124">
                  <c:v>-4.7140458969806787E-2</c:v>
                </c:pt>
                <c:pt idx="125">
                  <c:v>-4.7040458972332999E-2</c:v>
                </c:pt>
                <c:pt idx="127">
                  <c:v>-4.7108806531468872E-2</c:v>
                </c:pt>
                <c:pt idx="128">
                  <c:v>-4.6308806529850699E-2</c:v>
                </c:pt>
                <c:pt idx="129">
                  <c:v>-4.5859247853513807E-2</c:v>
                </c:pt>
                <c:pt idx="130">
                  <c:v>-4.5559247853816487E-2</c:v>
                </c:pt>
                <c:pt idx="134">
                  <c:v>-5.37563466859865E-2</c:v>
                </c:pt>
                <c:pt idx="135">
                  <c:v>-5.255634668719722E-2</c:v>
                </c:pt>
                <c:pt idx="148">
                  <c:v>-4.9242043744015973E-2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A2-4665-82FA-D24BB38C7673}"/>
            </c:ext>
          </c:extLst>
        </c:ser>
        <c:ser>
          <c:idx val="5"/>
          <c:order val="5"/>
          <c:tx>
            <c:strRef>
              <c:f>'E2'!$M$20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'E2'!$D$21:$D$89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plus>
            <c:minus>
              <c:numRef>
                <c:f>'E2'!$D$21:$D$89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'E2'!$F$21:$F$169</c:f>
              <c:numCache>
                <c:formatCode>General</c:formatCode>
                <c:ptCount val="149"/>
                <c:pt idx="0">
                  <c:v>0</c:v>
                </c:pt>
                <c:pt idx="1">
                  <c:v>24243</c:v>
                </c:pt>
                <c:pt idx="2">
                  <c:v>24505.5</c:v>
                </c:pt>
                <c:pt idx="3">
                  <c:v>24585</c:v>
                </c:pt>
                <c:pt idx="4">
                  <c:v>24885</c:v>
                </c:pt>
                <c:pt idx="5">
                  <c:v>24930</c:v>
                </c:pt>
                <c:pt idx="6">
                  <c:v>25072.5</c:v>
                </c:pt>
                <c:pt idx="7">
                  <c:v>25406.5</c:v>
                </c:pt>
                <c:pt idx="8">
                  <c:v>25839</c:v>
                </c:pt>
                <c:pt idx="9">
                  <c:v>25896</c:v>
                </c:pt>
                <c:pt idx="10">
                  <c:v>25908</c:v>
                </c:pt>
                <c:pt idx="11">
                  <c:v>25916.5</c:v>
                </c:pt>
                <c:pt idx="12">
                  <c:v>26083.5</c:v>
                </c:pt>
                <c:pt idx="13">
                  <c:v>26463</c:v>
                </c:pt>
                <c:pt idx="14">
                  <c:v>26520</c:v>
                </c:pt>
                <c:pt idx="15">
                  <c:v>26691</c:v>
                </c:pt>
                <c:pt idx="16">
                  <c:v>27156</c:v>
                </c:pt>
                <c:pt idx="17">
                  <c:v>27184.5</c:v>
                </c:pt>
                <c:pt idx="18">
                  <c:v>27457.5</c:v>
                </c:pt>
                <c:pt idx="19">
                  <c:v>28122</c:v>
                </c:pt>
                <c:pt idx="20">
                  <c:v>28179</c:v>
                </c:pt>
                <c:pt idx="21">
                  <c:v>28236</c:v>
                </c:pt>
                <c:pt idx="22">
                  <c:v>28797</c:v>
                </c:pt>
                <c:pt idx="23">
                  <c:v>28848</c:v>
                </c:pt>
                <c:pt idx="24">
                  <c:v>28854</c:v>
                </c:pt>
                <c:pt idx="25">
                  <c:v>29353.5</c:v>
                </c:pt>
                <c:pt idx="26">
                  <c:v>29512.5</c:v>
                </c:pt>
                <c:pt idx="27">
                  <c:v>29689.5</c:v>
                </c:pt>
                <c:pt idx="28">
                  <c:v>30909</c:v>
                </c:pt>
                <c:pt idx="29">
                  <c:v>31074</c:v>
                </c:pt>
                <c:pt idx="30">
                  <c:v>31080</c:v>
                </c:pt>
                <c:pt idx="31">
                  <c:v>31096.5</c:v>
                </c:pt>
                <c:pt idx="32">
                  <c:v>32527.5</c:v>
                </c:pt>
                <c:pt idx="33">
                  <c:v>32635.5</c:v>
                </c:pt>
                <c:pt idx="34">
                  <c:v>32829</c:v>
                </c:pt>
                <c:pt idx="35">
                  <c:v>32829</c:v>
                </c:pt>
                <c:pt idx="36">
                  <c:v>33129</c:v>
                </c:pt>
                <c:pt idx="37">
                  <c:v>33173.5</c:v>
                </c:pt>
                <c:pt idx="38">
                  <c:v>33194</c:v>
                </c:pt>
                <c:pt idx="39">
                  <c:v>33243</c:v>
                </c:pt>
                <c:pt idx="40">
                  <c:v>33357</c:v>
                </c:pt>
                <c:pt idx="41">
                  <c:v>33548.5</c:v>
                </c:pt>
                <c:pt idx="42">
                  <c:v>33856.5</c:v>
                </c:pt>
                <c:pt idx="43">
                  <c:v>33871</c:v>
                </c:pt>
                <c:pt idx="44">
                  <c:v>33918</c:v>
                </c:pt>
                <c:pt idx="45">
                  <c:v>33958.5</c:v>
                </c:pt>
                <c:pt idx="46">
                  <c:v>33975</c:v>
                </c:pt>
                <c:pt idx="47">
                  <c:v>36217.5</c:v>
                </c:pt>
                <c:pt idx="48">
                  <c:v>36378</c:v>
                </c:pt>
                <c:pt idx="49">
                  <c:v>36910.5</c:v>
                </c:pt>
                <c:pt idx="50">
                  <c:v>37646.5</c:v>
                </c:pt>
                <c:pt idx="51">
                  <c:v>37646.5</c:v>
                </c:pt>
                <c:pt idx="52">
                  <c:v>37658.5</c:v>
                </c:pt>
                <c:pt idx="53">
                  <c:v>37705.5</c:v>
                </c:pt>
                <c:pt idx="54">
                  <c:v>38301</c:v>
                </c:pt>
                <c:pt idx="55">
                  <c:v>39081.5</c:v>
                </c:pt>
                <c:pt idx="56">
                  <c:v>39153</c:v>
                </c:pt>
                <c:pt idx="57">
                  <c:v>39171</c:v>
                </c:pt>
                <c:pt idx="58">
                  <c:v>39179</c:v>
                </c:pt>
                <c:pt idx="59">
                  <c:v>39213.5</c:v>
                </c:pt>
                <c:pt idx="60">
                  <c:v>39387</c:v>
                </c:pt>
                <c:pt idx="61">
                  <c:v>39393</c:v>
                </c:pt>
                <c:pt idx="62">
                  <c:v>39448</c:v>
                </c:pt>
                <c:pt idx="63">
                  <c:v>39448</c:v>
                </c:pt>
                <c:pt idx="64">
                  <c:v>39925.5</c:v>
                </c:pt>
                <c:pt idx="65">
                  <c:v>39947.5</c:v>
                </c:pt>
                <c:pt idx="66">
                  <c:v>40062</c:v>
                </c:pt>
                <c:pt idx="67">
                  <c:v>40125</c:v>
                </c:pt>
                <c:pt idx="68">
                  <c:v>40628.5</c:v>
                </c:pt>
                <c:pt idx="69">
                  <c:v>40649</c:v>
                </c:pt>
                <c:pt idx="70">
                  <c:v>40649</c:v>
                </c:pt>
                <c:pt idx="71">
                  <c:v>40655.5</c:v>
                </c:pt>
                <c:pt idx="72">
                  <c:v>40669.5</c:v>
                </c:pt>
                <c:pt idx="73">
                  <c:v>40787.5</c:v>
                </c:pt>
                <c:pt idx="74">
                  <c:v>40787.5</c:v>
                </c:pt>
                <c:pt idx="75">
                  <c:v>40818</c:v>
                </c:pt>
                <c:pt idx="76">
                  <c:v>41297.5</c:v>
                </c:pt>
                <c:pt idx="77">
                  <c:v>41379</c:v>
                </c:pt>
                <c:pt idx="78">
                  <c:v>41381</c:v>
                </c:pt>
                <c:pt idx="79">
                  <c:v>41493</c:v>
                </c:pt>
                <c:pt idx="80">
                  <c:v>41499</c:v>
                </c:pt>
                <c:pt idx="81">
                  <c:v>42288</c:v>
                </c:pt>
                <c:pt idx="82">
                  <c:v>42379.5</c:v>
                </c:pt>
                <c:pt idx="83">
                  <c:v>42836.5</c:v>
                </c:pt>
                <c:pt idx="84">
                  <c:v>42891.5</c:v>
                </c:pt>
                <c:pt idx="85">
                  <c:v>42912</c:v>
                </c:pt>
                <c:pt idx="86">
                  <c:v>42934.5</c:v>
                </c:pt>
                <c:pt idx="87">
                  <c:v>42940.5</c:v>
                </c:pt>
                <c:pt idx="88">
                  <c:v>42940.5</c:v>
                </c:pt>
                <c:pt idx="89">
                  <c:v>42940.5</c:v>
                </c:pt>
                <c:pt idx="90">
                  <c:v>42940.5</c:v>
                </c:pt>
                <c:pt idx="91">
                  <c:v>42940.5</c:v>
                </c:pt>
                <c:pt idx="92">
                  <c:v>42942.5</c:v>
                </c:pt>
                <c:pt idx="93">
                  <c:v>42975</c:v>
                </c:pt>
                <c:pt idx="94">
                  <c:v>43050.5</c:v>
                </c:pt>
                <c:pt idx="95">
                  <c:v>43058.5</c:v>
                </c:pt>
                <c:pt idx="96">
                  <c:v>43189</c:v>
                </c:pt>
                <c:pt idx="97">
                  <c:v>43621.5</c:v>
                </c:pt>
                <c:pt idx="98">
                  <c:v>43639.5</c:v>
                </c:pt>
                <c:pt idx="99">
                  <c:v>43662</c:v>
                </c:pt>
                <c:pt idx="100">
                  <c:v>43678.5</c:v>
                </c:pt>
                <c:pt idx="101">
                  <c:v>43678.5</c:v>
                </c:pt>
                <c:pt idx="102">
                  <c:v>43678.5</c:v>
                </c:pt>
                <c:pt idx="103">
                  <c:v>43690.5</c:v>
                </c:pt>
                <c:pt idx="104">
                  <c:v>43735.5</c:v>
                </c:pt>
                <c:pt idx="105">
                  <c:v>43751.5</c:v>
                </c:pt>
                <c:pt idx="106">
                  <c:v>43762</c:v>
                </c:pt>
                <c:pt idx="107">
                  <c:v>43776</c:v>
                </c:pt>
                <c:pt idx="108">
                  <c:v>43808.5</c:v>
                </c:pt>
                <c:pt idx="109">
                  <c:v>43845.5</c:v>
                </c:pt>
                <c:pt idx="110">
                  <c:v>43853.5</c:v>
                </c:pt>
                <c:pt idx="111">
                  <c:v>43925</c:v>
                </c:pt>
                <c:pt idx="112">
                  <c:v>43941</c:v>
                </c:pt>
                <c:pt idx="113">
                  <c:v>43957.5</c:v>
                </c:pt>
                <c:pt idx="114">
                  <c:v>44257.5</c:v>
                </c:pt>
                <c:pt idx="115">
                  <c:v>44257.5</c:v>
                </c:pt>
                <c:pt idx="116">
                  <c:v>44308.5</c:v>
                </c:pt>
                <c:pt idx="117">
                  <c:v>44308.5</c:v>
                </c:pt>
                <c:pt idx="118">
                  <c:v>44314.5</c:v>
                </c:pt>
                <c:pt idx="119">
                  <c:v>44314.5</c:v>
                </c:pt>
                <c:pt idx="120">
                  <c:v>44343</c:v>
                </c:pt>
                <c:pt idx="121">
                  <c:v>44343</c:v>
                </c:pt>
                <c:pt idx="122">
                  <c:v>44553</c:v>
                </c:pt>
                <c:pt idx="123">
                  <c:v>44553</c:v>
                </c:pt>
                <c:pt idx="124">
                  <c:v>45075</c:v>
                </c:pt>
                <c:pt idx="125">
                  <c:v>45075</c:v>
                </c:pt>
                <c:pt idx="126">
                  <c:v>45087</c:v>
                </c:pt>
                <c:pt idx="127">
                  <c:v>45154.5</c:v>
                </c:pt>
                <c:pt idx="128">
                  <c:v>45154.5</c:v>
                </c:pt>
                <c:pt idx="129">
                  <c:v>45160.5</c:v>
                </c:pt>
                <c:pt idx="130">
                  <c:v>45160.5</c:v>
                </c:pt>
                <c:pt idx="131">
                  <c:v>45160.5</c:v>
                </c:pt>
                <c:pt idx="132">
                  <c:v>45166.5</c:v>
                </c:pt>
                <c:pt idx="133">
                  <c:v>45223.5</c:v>
                </c:pt>
                <c:pt idx="134">
                  <c:v>45291</c:v>
                </c:pt>
                <c:pt idx="135">
                  <c:v>45291</c:v>
                </c:pt>
                <c:pt idx="136">
                  <c:v>45847.5</c:v>
                </c:pt>
                <c:pt idx="137">
                  <c:v>45853.5</c:v>
                </c:pt>
                <c:pt idx="138">
                  <c:v>45904.5</c:v>
                </c:pt>
                <c:pt idx="139">
                  <c:v>45910.5</c:v>
                </c:pt>
                <c:pt idx="140">
                  <c:v>45943.5</c:v>
                </c:pt>
                <c:pt idx="141">
                  <c:v>45943.5</c:v>
                </c:pt>
                <c:pt idx="142">
                  <c:v>46177.5</c:v>
                </c:pt>
                <c:pt idx="143">
                  <c:v>46183.5</c:v>
                </c:pt>
                <c:pt idx="144">
                  <c:v>47329.5</c:v>
                </c:pt>
                <c:pt idx="145">
                  <c:v>48067.5</c:v>
                </c:pt>
                <c:pt idx="146">
                  <c:v>48238.5</c:v>
                </c:pt>
                <c:pt idx="147">
                  <c:v>49600.5</c:v>
                </c:pt>
                <c:pt idx="148">
                  <c:v>54103.5</c:v>
                </c:pt>
              </c:numCache>
            </c:numRef>
          </c:xVal>
          <c:yVal>
            <c:numRef>
              <c:f>'E2'!$M$21:$M$169</c:f>
              <c:numCache>
                <c:formatCode>General</c:formatCode>
                <c:ptCount val="1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A2-4665-82FA-D24BB38C7673}"/>
            </c:ext>
          </c:extLst>
        </c:ser>
        <c:ser>
          <c:idx val="6"/>
          <c:order val="6"/>
          <c:tx>
            <c:strRef>
              <c:f>'E2'!$N$20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'E2'!$D$21:$D$89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plus>
            <c:minus>
              <c:numRef>
                <c:f>'E2'!$D$21:$D$89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'E2'!$F$21:$F$169</c:f>
              <c:numCache>
                <c:formatCode>General</c:formatCode>
                <c:ptCount val="149"/>
                <c:pt idx="0">
                  <c:v>0</c:v>
                </c:pt>
                <c:pt idx="1">
                  <c:v>24243</c:v>
                </c:pt>
                <c:pt idx="2">
                  <c:v>24505.5</c:v>
                </c:pt>
                <c:pt idx="3">
                  <c:v>24585</c:v>
                </c:pt>
                <c:pt idx="4">
                  <c:v>24885</c:v>
                </c:pt>
                <c:pt idx="5">
                  <c:v>24930</c:v>
                </c:pt>
                <c:pt idx="6">
                  <c:v>25072.5</c:v>
                </c:pt>
                <c:pt idx="7">
                  <c:v>25406.5</c:v>
                </c:pt>
                <c:pt idx="8">
                  <c:v>25839</c:v>
                </c:pt>
                <c:pt idx="9">
                  <c:v>25896</c:v>
                </c:pt>
                <c:pt idx="10">
                  <c:v>25908</c:v>
                </c:pt>
                <c:pt idx="11">
                  <c:v>25916.5</c:v>
                </c:pt>
                <c:pt idx="12">
                  <c:v>26083.5</c:v>
                </c:pt>
                <c:pt idx="13">
                  <c:v>26463</c:v>
                </c:pt>
                <c:pt idx="14">
                  <c:v>26520</c:v>
                </c:pt>
                <c:pt idx="15">
                  <c:v>26691</c:v>
                </c:pt>
                <c:pt idx="16">
                  <c:v>27156</c:v>
                </c:pt>
                <c:pt idx="17">
                  <c:v>27184.5</c:v>
                </c:pt>
                <c:pt idx="18">
                  <c:v>27457.5</c:v>
                </c:pt>
                <c:pt idx="19">
                  <c:v>28122</c:v>
                </c:pt>
                <c:pt idx="20">
                  <c:v>28179</c:v>
                </c:pt>
                <c:pt idx="21">
                  <c:v>28236</c:v>
                </c:pt>
                <c:pt idx="22">
                  <c:v>28797</c:v>
                </c:pt>
                <c:pt idx="23">
                  <c:v>28848</c:v>
                </c:pt>
                <c:pt idx="24">
                  <c:v>28854</c:v>
                </c:pt>
                <c:pt idx="25">
                  <c:v>29353.5</c:v>
                </c:pt>
                <c:pt idx="26">
                  <c:v>29512.5</c:v>
                </c:pt>
                <c:pt idx="27">
                  <c:v>29689.5</c:v>
                </c:pt>
                <c:pt idx="28">
                  <c:v>30909</c:v>
                </c:pt>
                <c:pt idx="29">
                  <c:v>31074</c:v>
                </c:pt>
                <c:pt idx="30">
                  <c:v>31080</c:v>
                </c:pt>
                <c:pt idx="31">
                  <c:v>31096.5</c:v>
                </c:pt>
                <c:pt idx="32">
                  <c:v>32527.5</c:v>
                </c:pt>
                <c:pt idx="33">
                  <c:v>32635.5</c:v>
                </c:pt>
                <c:pt idx="34">
                  <c:v>32829</c:v>
                </c:pt>
                <c:pt idx="35">
                  <c:v>32829</c:v>
                </c:pt>
                <c:pt idx="36">
                  <c:v>33129</c:v>
                </c:pt>
                <c:pt idx="37">
                  <c:v>33173.5</c:v>
                </c:pt>
                <c:pt idx="38">
                  <c:v>33194</c:v>
                </c:pt>
                <c:pt idx="39">
                  <c:v>33243</c:v>
                </c:pt>
                <c:pt idx="40">
                  <c:v>33357</c:v>
                </c:pt>
                <c:pt idx="41">
                  <c:v>33548.5</c:v>
                </c:pt>
                <c:pt idx="42">
                  <c:v>33856.5</c:v>
                </c:pt>
                <c:pt idx="43">
                  <c:v>33871</c:v>
                </c:pt>
                <c:pt idx="44">
                  <c:v>33918</c:v>
                </c:pt>
                <c:pt idx="45">
                  <c:v>33958.5</c:v>
                </c:pt>
                <c:pt idx="46">
                  <c:v>33975</c:v>
                </c:pt>
                <c:pt idx="47">
                  <c:v>36217.5</c:v>
                </c:pt>
                <c:pt idx="48">
                  <c:v>36378</c:v>
                </c:pt>
                <c:pt idx="49">
                  <c:v>36910.5</c:v>
                </c:pt>
                <c:pt idx="50">
                  <c:v>37646.5</c:v>
                </c:pt>
                <c:pt idx="51">
                  <c:v>37646.5</c:v>
                </c:pt>
                <c:pt idx="52">
                  <c:v>37658.5</c:v>
                </c:pt>
                <c:pt idx="53">
                  <c:v>37705.5</c:v>
                </c:pt>
                <c:pt idx="54">
                  <c:v>38301</c:v>
                </c:pt>
                <c:pt idx="55">
                  <c:v>39081.5</c:v>
                </c:pt>
                <c:pt idx="56">
                  <c:v>39153</c:v>
                </c:pt>
                <c:pt idx="57">
                  <c:v>39171</c:v>
                </c:pt>
                <c:pt idx="58">
                  <c:v>39179</c:v>
                </c:pt>
                <c:pt idx="59">
                  <c:v>39213.5</c:v>
                </c:pt>
                <c:pt idx="60">
                  <c:v>39387</c:v>
                </c:pt>
                <c:pt idx="61">
                  <c:v>39393</c:v>
                </c:pt>
                <c:pt idx="62">
                  <c:v>39448</c:v>
                </c:pt>
                <c:pt idx="63">
                  <c:v>39448</c:v>
                </c:pt>
                <c:pt idx="64">
                  <c:v>39925.5</c:v>
                </c:pt>
                <c:pt idx="65">
                  <c:v>39947.5</c:v>
                </c:pt>
                <c:pt idx="66">
                  <c:v>40062</c:v>
                </c:pt>
                <c:pt idx="67">
                  <c:v>40125</c:v>
                </c:pt>
                <c:pt idx="68">
                  <c:v>40628.5</c:v>
                </c:pt>
                <c:pt idx="69">
                  <c:v>40649</c:v>
                </c:pt>
                <c:pt idx="70">
                  <c:v>40649</c:v>
                </c:pt>
                <c:pt idx="71">
                  <c:v>40655.5</c:v>
                </c:pt>
                <c:pt idx="72">
                  <c:v>40669.5</c:v>
                </c:pt>
                <c:pt idx="73">
                  <c:v>40787.5</c:v>
                </c:pt>
                <c:pt idx="74">
                  <c:v>40787.5</c:v>
                </c:pt>
                <c:pt idx="75">
                  <c:v>40818</c:v>
                </c:pt>
                <c:pt idx="76">
                  <c:v>41297.5</c:v>
                </c:pt>
                <c:pt idx="77">
                  <c:v>41379</c:v>
                </c:pt>
                <c:pt idx="78">
                  <c:v>41381</c:v>
                </c:pt>
                <c:pt idx="79">
                  <c:v>41493</c:v>
                </c:pt>
                <c:pt idx="80">
                  <c:v>41499</c:v>
                </c:pt>
                <c:pt idx="81">
                  <c:v>42288</c:v>
                </c:pt>
                <c:pt idx="82">
                  <c:v>42379.5</c:v>
                </c:pt>
                <c:pt idx="83">
                  <c:v>42836.5</c:v>
                </c:pt>
                <c:pt idx="84">
                  <c:v>42891.5</c:v>
                </c:pt>
                <c:pt idx="85">
                  <c:v>42912</c:v>
                </c:pt>
                <c:pt idx="86">
                  <c:v>42934.5</c:v>
                </c:pt>
                <c:pt idx="87">
                  <c:v>42940.5</c:v>
                </c:pt>
                <c:pt idx="88">
                  <c:v>42940.5</c:v>
                </c:pt>
                <c:pt idx="89">
                  <c:v>42940.5</c:v>
                </c:pt>
                <c:pt idx="90">
                  <c:v>42940.5</c:v>
                </c:pt>
                <c:pt idx="91">
                  <c:v>42940.5</c:v>
                </c:pt>
                <c:pt idx="92">
                  <c:v>42942.5</c:v>
                </c:pt>
                <c:pt idx="93">
                  <c:v>42975</c:v>
                </c:pt>
                <c:pt idx="94">
                  <c:v>43050.5</c:v>
                </c:pt>
                <c:pt idx="95">
                  <c:v>43058.5</c:v>
                </c:pt>
                <c:pt idx="96">
                  <c:v>43189</c:v>
                </c:pt>
                <c:pt idx="97">
                  <c:v>43621.5</c:v>
                </c:pt>
                <c:pt idx="98">
                  <c:v>43639.5</c:v>
                </c:pt>
                <c:pt idx="99">
                  <c:v>43662</c:v>
                </c:pt>
                <c:pt idx="100">
                  <c:v>43678.5</c:v>
                </c:pt>
                <c:pt idx="101">
                  <c:v>43678.5</c:v>
                </c:pt>
                <c:pt idx="102">
                  <c:v>43678.5</c:v>
                </c:pt>
                <c:pt idx="103">
                  <c:v>43690.5</c:v>
                </c:pt>
                <c:pt idx="104">
                  <c:v>43735.5</c:v>
                </c:pt>
                <c:pt idx="105">
                  <c:v>43751.5</c:v>
                </c:pt>
                <c:pt idx="106">
                  <c:v>43762</c:v>
                </c:pt>
                <c:pt idx="107">
                  <c:v>43776</c:v>
                </c:pt>
                <c:pt idx="108">
                  <c:v>43808.5</c:v>
                </c:pt>
                <c:pt idx="109">
                  <c:v>43845.5</c:v>
                </c:pt>
                <c:pt idx="110">
                  <c:v>43853.5</c:v>
                </c:pt>
                <c:pt idx="111">
                  <c:v>43925</c:v>
                </c:pt>
                <c:pt idx="112">
                  <c:v>43941</c:v>
                </c:pt>
                <c:pt idx="113">
                  <c:v>43957.5</c:v>
                </c:pt>
                <c:pt idx="114">
                  <c:v>44257.5</c:v>
                </c:pt>
                <c:pt idx="115">
                  <c:v>44257.5</c:v>
                </c:pt>
                <c:pt idx="116">
                  <c:v>44308.5</c:v>
                </c:pt>
                <c:pt idx="117">
                  <c:v>44308.5</c:v>
                </c:pt>
                <c:pt idx="118">
                  <c:v>44314.5</c:v>
                </c:pt>
                <c:pt idx="119">
                  <c:v>44314.5</c:v>
                </c:pt>
                <c:pt idx="120">
                  <c:v>44343</c:v>
                </c:pt>
                <c:pt idx="121">
                  <c:v>44343</c:v>
                </c:pt>
                <c:pt idx="122">
                  <c:v>44553</c:v>
                </c:pt>
                <c:pt idx="123">
                  <c:v>44553</c:v>
                </c:pt>
                <c:pt idx="124">
                  <c:v>45075</c:v>
                </c:pt>
                <c:pt idx="125">
                  <c:v>45075</c:v>
                </c:pt>
                <c:pt idx="126">
                  <c:v>45087</c:v>
                </c:pt>
                <c:pt idx="127">
                  <c:v>45154.5</c:v>
                </c:pt>
                <c:pt idx="128">
                  <c:v>45154.5</c:v>
                </c:pt>
                <c:pt idx="129">
                  <c:v>45160.5</c:v>
                </c:pt>
                <c:pt idx="130">
                  <c:v>45160.5</c:v>
                </c:pt>
                <c:pt idx="131">
                  <c:v>45160.5</c:v>
                </c:pt>
                <c:pt idx="132">
                  <c:v>45166.5</c:v>
                </c:pt>
                <c:pt idx="133">
                  <c:v>45223.5</c:v>
                </c:pt>
                <c:pt idx="134">
                  <c:v>45291</c:v>
                </c:pt>
                <c:pt idx="135">
                  <c:v>45291</c:v>
                </c:pt>
                <c:pt idx="136">
                  <c:v>45847.5</c:v>
                </c:pt>
                <c:pt idx="137">
                  <c:v>45853.5</c:v>
                </c:pt>
                <c:pt idx="138">
                  <c:v>45904.5</c:v>
                </c:pt>
                <c:pt idx="139">
                  <c:v>45910.5</c:v>
                </c:pt>
                <c:pt idx="140">
                  <c:v>45943.5</c:v>
                </c:pt>
                <c:pt idx="141">
                  <c:v>45943.5</c:v>
                </c:pt>
                <c:pt idx="142">
                  <c:v>46177.5</c:v>
                </c:pt>
                <c:pt idx="143">
                  <c:v>46183.5</c:v>
                </c:pt>
                <c:pt idx="144">
                  <c:v>47329.5</c:v>
                </c:pt>
                <c:pt idx="145">
                  <c:v>48067.5</c:v>
                </c:pt>
                <c:pt idx="146">
                  <c:v>48238.5</c:v>
                </c:pt>
                <c:pt idx="147">
                  <c:v>49600.5</c:v>
                </c:pt>
                <c:pt idx="148">
                  <c:v>54103.5</c:v>
                </c:pt>
              </c:numCache>
            </c:numRef>
          </c:xVal>
          <c:yVal>
            <c:numRef>
              <c:f>'E2'!$N$21:$N$169</c:f>
              <c:numCache>
                <c:formatCode>General</c:formatCode>
                <c:ptCount val="149"/>
                <c:pt idx="39">
                  <c:v>-7.9070164778386243E-2</c:v>
                </c:pt>
                <c:pt idx="86">
                  <c:v>-5.4345516036846675E-2</c:v>
                </c:pt>
                <c:pt idx="92">
                  <c:v>8.5320562189735938E-2</c:v>
                </c:pt>
                <c:pt idx="140">
                  <c:v>-4.8541840857069474E-2</c:v>
                </c:pt>
                <c:pt idx="141">
                  <c:v>-4.7841840852925088E-2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A2-4665-82FA-D24BB38C7673}"/>
            </c:ext>
          </c:extLst>
        </c:ser>
        <c:ser>
          <c:idx val="7"/>
          <c:order val="7"/>
          <c:tx>
            <c:strRef>
              <c:f>'E2'!$O$20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'E2'!$F$21:$F$169</c:f>
              <c:numCache>
                <c:formatCode>General</c:formatCode>
                <c:ptCount val="149"/>
                <c:pt idx="0">
                  <c:v>0</c:v>
                </c:pt>
                <c:pt idx="1">
                  <c:v>24243</c:v>
                </c:pt>
                <c:pt idx="2">
                  <c:v>24505.5</c:v>
                </c:pt>
                <c:pt idx="3">
                  <c:v>24585</c:v>
                </c:pt>
                <c:pt idx="4">
                  <c:v>24885</c:v>
                </c:pt>
                <c:pt idx="5">
                  <c:v>24930</c:v>
                </c:pt>
                <c:pt idx="6">
                  <c:v>25072.5</c:v>
                </c:pt>
                <c:pt idx="7">
                  <c:v>25406.5</c:v>
                </c:pt>
                <c:pt idx="8">
                  <c:v>25839</c:v>
                </c:pt>
                <c:pt idx="9">
                  <c:v>25896</c:v>
                </c:pt>
                <c:pt idx="10">
                  <c:v>25908</c:v>
                </c:pt>
                <c:pt idx="11">
                  <c:v>25916.5</c:v>
                </c:pt>
                <c:pt idx="12">
                  <c:v>26083.5</c:v>
                </c:pt>
                <c:pt idx="13">
                  <c:v>26463</c:v>
                </c:pt>
                <c:pt idx="14">
                  <c:v>26520</c:v>
                </c:pt>
                <c:pt idx="15">
                  <c:v>26691</c:v>
                </c:pt>
                <c:pt idx="16">
                  <c:v>27156</c:v>
                </c:pt>
                <c:pt idx="17">
                  <c:v>27184.5</c:v>
                </c:pt>
                <c:pt idx="18">
                  <c:v>27457.5</c:v>
                </c:pt>
                <c:pt idx="19">
                  <c:v>28122</c:v>
                </c:pt>
                <c:pt idx="20">
                  <c:v>28179</c:v>
                </c:pt>
                <c:pt idx="21">
                  <c:v>28236</c:v>
                </c:pt>
                <c:pt idx="22">
                  <c:v>28797</c:v>
                </c:pt>
                <c:pt idx="23">
                  <c:v>28848</c:v>
                </c:pt>
                <c:pt idx="24">
                  <c:v>28854</c:v>
                </c:pt>
                <c:pt idx="25">
                  <c:v>29353.5</c:v>
                </c:pt>
                <c:pt idx="26">
                  <c:v>29512.5</c:v>
                </c:pt>
                <c:pt idx="27">
                  <c:v>29689.5</c:v>
                </c:pt>
                <c:pt idx="28">
                  <c:v>30909</c:v>
                </c:pt>
                <c:pt idx="29">
                  <c:v>31074</c:v>
                </c:pt>
                <c:pt idx="30">
                  <c:v>31080</c:v>
                </c:pt>
                <c:pt idx="31">
                  <c:v>31096.5</c:v>
                </c:pt>
                <c:pt idx="32">
                  <c:v>32527.5</c:v>
                </c:pt>
                <c:pt idx="33">
                  <c:v>32635.5</c:v>
                </c:pt>
                <c:pt idx="34">
                  <c:v>32829</c:v>
                </c:pt>
                <c:pt idx="35">
                  <c:v>32829</c:v>
                </c:pt>
                <c:pt idx="36">
                  <c:v>33129</c:v>
                </c:pt>
                <c:pt idx="37">
                  <c:v>33173.5</c:v>
                </c:pt>
                <c:pt idx="38">
                  <c:v>33194</c:v>
                </c:pt>
                <c:pt idx="39">
                  <c:v>33243</c:v>
                </c:pt>
                <c:pt idx="40">
                  <c:v>33357</c:v>
                </c:pt>
                <c:pt idx="41">
                  <c:v>33548.5</c:v>
                </c:pt>
                <c:pt idx="42">
                  <c:v>33856.5</c:v>
                </c:pt>
                <c:pt idx="43">
                  <c:v>33871</c:v>
                </c:pt>
                <c:pt idx="44">
                  <c:v>33918</c:v>
                </c:pt>
                <c:pt idx="45">
                  <c:v>33958.5</c:v>
                </c:pt>
                <c:pt idx="46">
                  <c:v>33975</c:v>
                </c:pt>
                <c:pt idx="47">
                  <c:v>36217.5</c:v>
                </c:pt>
                <c:pt idx="48">
                  <c:v>36378</c:v>
                </c:pt>
                <c:pt idx="49">
                  <c:v>36910.5</c:v>
                </c:pt>
                <c:pt idx="50">
                  <c:v>37646.5</c:v>
                </c:pt>
                <c:pt idx="51">
                  <c:v>37646.5</c:v>
                </c:pt>
                <c:pt idx="52">
                  <c:v>37658.5</c:v>
                </c:pt>
                <c:pt idx="53">
                  <c:v>37705.5</c:v>
                </c:pt>
                <c:pt idx="54">
                  <c:v>38301</c:v>
                </c:pt>
                <c:pt idx="55">
                  <c:v>39081.5</c:v>
                </c:pt>
                <c:pt idx="56">
                  <c:v>39153</c:v>
                </c:pt>
                <c:pt idx="57">
                  <c:v>39171</c:v>
                </c:pt>
                <c:pt idx="58">
                  <c:v>39179</c:v>
                </c:pt>
                <c:pt idx="59">
                  <c:v>39213.5</c:v>
                </c:pt>
                <c:pt idx="60">
                  <c:v>39387</c:v>
                </c:pt>
                <c:pt idx="61">
                  <c:v>39393</c:v>
                </c:pt>
                <c:pt idx="62">
                  <c:v>39448</c:v>
                </c:pt>
                <c:pt idx="63">
                  <c:v>39448</c:v>
                </c:pt>
                <c:pt idx="64">
                  <c:v>39925.5</c:v>
                </c:pt>
                <c:pt idx="65">
                  <c:v>39947.5</c:v>
                </c:pt>
                <c:pt idx="66">
                  <c:v>40062</c:v>
                </c:pt>
                <c:pt idx="67">
                  <c:v>40125</c:v>
                </c:pt>
                <c:pt idx="68">
                  <c:v>40628.5</c:v>
                </c:pt>
                <c:pt idx="69">
                  <c:v>40649</c:v>
                </c:pt>
                <c:pt idx="70">
                  <c:v>40649</c:v>
                </c:pt>
                <c:pt idx="71">
                  <c:v>40655.5</c:v>
                </c:pt>
                <c:pt idx="72">
                  <c:v>40669.5</c:v>
                </c:pt>
                <c:pt idx="73">
                  <c:v>40787.5</c:v>
                </c:pt>
                <c:pt idx="74">
                  <c:v>40787.5</c:v>
                </c:pt>
                <c:pt idx="75">
                  <c:v>40818</c:v>
                </c:pt>
                <c:pt idx="76">
                  <c:v>41297.5</c:v>
                </c:pt>
                <c:pt idx="77">
                  <c:v>41379</c:v>
                </c:pt>
                <c:pt idx="78">
                  <c:v>41381</c:v>
                </c:pt>
                <c:pt idx="79">
                  <c:v>41493</c:v>
                </c:pt>
                <c:pt idx="80">
                  <c:v>41499</c:v>
                </c:pt>
                <c:pt idx="81">
                  <c:v>42288</c:v>
                </c:pt>
                <c:pt idx="82">
                  <c:v>42379.5</c:v>
                </c:pt>
                <c:pt idx="83">
                  <c:v>42836.5</c:v>
                </c:pt>
                <c:pt idx="84">
                  <c:v>42891.5</c:v>
                </c:pt>
                <c:pt idx="85">
                  <c:v>42912</c:v>
                </c:pt>
                <c:pt idx="86">
                  <c:v>42934.5</c:v>
                </c:pt>
                <c:pt idx="87">
                  <c:v>42940.5</c:v>
                </c:pt>
                <c:pt idx="88">
                  <c:v>42940.5</c:v>
                </c:pt>
                <c:pt idx="89">
                  <c:v>42940.5</c:v>
                </c:pt>
                <c:pt idx="90">
                  <c:v>42940.5</c:v>
                </c:pt>
                <c:pt idx="91">
                  <c:v>42940.5</c:v>
                </c:pt>
                <c:pt idx="92">
                  <c:v>42942.5</c:v>
                </c:pt>
                <c:pt idx="93">
                  <c:v>42975</c:v>
                </c:pt>
                <c:pt idx="94">
                  <c:v>43050.5</c:v>
                </c:pt>
                <c:pt idx="95">
                  <c:v>43058.5</c:v>
                </c:pt>
                <c:pt idx="96">
                  <c:v>43189</c:v>
                </c:pt>
                <c:pt idx="97">
                  <c:v>43621.5</c:v>
                </c:pt>
                <c:pt idx="98">
                  <c:v>43639.5</c:v>
                </c:pt>
                <c:pt idx="99">
                  <c:v>43662</c:v>
                </c:pt>
                <c:pt idx="100">
                  <c:v>43678.5</c:v>
                </c:pt>
                <c:pt idx="101">
                  <c:v>43678.5</c:v>
                </c:pt>
                <c:pt idx="102">
                  <c:v>43678.5</c:v>
                </c:pt>
                <c:pt idx="103">
                  <c:v>43690.5</c:v>
                </c:pt>
                <c:pt idx="104">
                  <c:v>43735.5</c:v>
                </c:pt>
                <c:pt idx="105">
                  <c:v>43751.5</c:v>
                </c:pt>
                <c:pt idx="106">
                  <c:v>43762</c:v>
                </c:pt>
                <c:pt idx="107">
                  <c:v>43776</c:v>
                </c:pt>
                <c:pt idx="108">
                  <c:v>43808.5</c:v>
                </c:pt>
                <c:pt idx="109">
                  <c:v>43845.5</c:v>
                </c:pt>
                <c:pt idx="110">
                  <c:v>43853.5</c:v>
                </c:pt>
                <c:pt idx="111">
                  <c:v>43925</c:v>
                </c:pt>
                <c:pt idx="112">
                  <c:v>43941</c:v>
                </c:pt>
                <c:pt idx="113">
                  <c:v>43957.5</c:v>
                </c:pt>
                <c:pt idx="114">
                  <c:v>44257.5</c:v>
                </c:pt>
                <c:pt idx="115">
                  <c:v>44257.5</c:v>
                </c:pt>
                <c:pt idx="116">
                  <c:v>44308.5</c:v>
                </c:pt>
                <c:pt idx="117">
                  <c:v>44308.5</c:v>
                </c:pt>
                <c:pt idx="118">
                  <c:v>44314.5</c:v>
                </c:pt>
                <c:pt idx="119">
                  <c:v>44314.5</c:v>
                </c:pt>
                <c:pt idx="120">
                  <c:v>44343</c:v>
                </c:pt>
                <c:pt idx="121">
                  <c:v>44343</c:v>
                </c:pt>
                <c:pt idx="122">
                  <c:v>44553</c:v>
                </c:pt>
                <c:pt idx="123">
                  <c:v>44553</c:v>
                </c:pt>
                <c:pt idx="124">
                  <c:v>45075</c:v>
                </c:pt>
                <c:pt idx="125">
                  <c:v>45075</c:v>
                </c:pt>
                <c:pt idx="126">
                  <c:v>45087</c:v>
                </c:pt>
                <c:pt idx="127">
                  <c:v>45154.5</c:v>
                </c:pt>
                <c:pt idx="128">
                  <c:v>45154.5</c:v>
                </c:pt>
                <c:pt idx="129">
                  <c:v>45160.5</c:v>
                </c:pt>
                <c:pt idx="130">
                  <c:v>45160.5</c:v>
                </c:pt>
                <c:pt idx="131">
                  <c:v>45160.5</c:v>
                </c:pt>
                <c:pt idx="132">
                  <c:v>45166.5</c:v>
                </c:pt>
                <c:pt idx="133">
                  <c:v>45223.5</c:v>
                </c:pt>
                <c:pt idx="134">
                  <c:v>45291</c:v>
                </c:pt>
                <c:pt idx="135">
                  <c:v>45291</c:v>
                </c:pt>
                <c:pt idx="136">
                  <c:v>45847.5</c:v>
                </c:pt>
                <c:pt idx="137">
                  <c:v>45853.5</c:v>
                </c:pt>
                <c:pt idx="138">
                  <c:v>45904.5</c:v>
                </c:pt>
                <c:pt idx="139">
                  <c:v>45910.5</c:v>
                </c:pt>
                <c:pt idx="140">
                  <c:v>45943.5</c:v>
                </c:pt>
                <c:pt idx="141">
                  <c:v>45943.5</c:v>
                </c:pt>
                <c:pt idx="142">
                  <c:v>46177.5</c:v>
                </c:pt>
                <c:pt idx="143">
                  <c:v>46183.5</c:v>
                </c:pt>
                <c:pt idx="144">
                  <c:v>47329.5</c:v>
                </c:pt>
                <c:pt idx="145">
                  <c:v>48067.5</c:v>
                </c:pt>
                <c:pt idx="146">
                  <c:v>48238.5</c:v>
                </c:pt>
                <c:pt idx="147">
                  <c:v>49600.5</c:v>
                </c:pt>
                <c:pt idx="148">
                  <c:v>54103.5</c:v>
                </c:pt>
              </c:numCache>
            </c:numRef>
          </c:xVal>
          <c:yVal>
            <c:numRef>
              <c:f>'E2'!$O$21:$O$169</c:f>
              <c:numCache>
                <c:formatCode>General</c:formatCode>
                <c:ptCount val="149"/>
                <c:pt idx="0">
                  <c:v>-4.0076113516571248E-2</c:v>
                </c:pt>
                <c:pt idx="1">
                  <c:v>-3.7981270255304171E-2</c:v>
                </c:pt>
                <c:pt idx="2">
                  <c:v>-3.7958587569329551E-2</c:v>
                </c:pt>
                <c:pt idx="3">
                  <c:v>-3.7951717955862954E-2</c:v>
                </c:pt>
                <c:pt idx="4">
                  <c:v>-3.7925794886177679E-2</c:v>
                </c:pt>
                <c:pt idx="5">
                  <c:v>-3.7921906425724891E-2</c:v>
                </c:pt>
                <c:pt idx="6">
                  <c:v>-3.7909592967624382E-2</c:v>
                </c:pt>
                <c:pt idx="7">
                  <c:v>-3.7880731950041442E-2</c:v>
                </c:pt>
                <c:pt idx="8">
                  <c:v>-3.7843359524578506E-2</c:v>
                </c:pt>
                <c:pt idx="9">
                  <c:v>-3.7838434141338306E-2</c:v>
                </c:pt>
                <c:pt idx="10">
                  <c:v>-3.7837397218550894E-2</c:v>
                </c:pt>
                <c:pt idx="11">
                  <c:v>-3.7836662731576473E-2</c:v>
                </c:pt>
                <c:pt idx="12">
                  <c:v>-3.782223222278501E-2</c:v>
                </c:pt>
                <c:pt idx="13">
                  <c:v>-3.7789439539633131E-2</c:v>
                </c:pt>
                <c:pt idx="14">
                  <c:v>-3.7784514156392932E-2</c:v>
                </c:pt>
                <c:pt idx="15">
                  <c:v>-3.7769738006672327E-2</c:v>
                </c:pt>
                <c:pt idx="16">
                  <c:v>-3.7729557248660145E-2</c:v>
                </c:pt>
                <c:pt idx="17">
                  <c:v>-3.7727094557040049E-2</c:v>
                </c:pt>
                <c:pt idx="18">
                  <c:v>-3.770350456362645E-2</c:v>
                </c:pt>
                <c:pt idx="19">
                  <c:v>-3.764608496427356E-2</c:v>
                </c:pt>
                <c:pt idx="20">
                  <c:v>-3.7641159581033361E-2</c:v>
                </c:pt>
                <c:pt idx="21">
                  <c:v>-3.7636234197793161E-2</c:v>
                </c:pt>
                <c:pt idx="22">
                  <c:v>-3.7587758057481692E-2</c:v>
                </c:pt>
                <c:pt idx="23">
                  <c:v>-3.7583351135635198E-2</c:v>
                </c:pt>
                <c:pt idx="24">
                  <c:v>-3.7582832674241493E-2</c:v>
                </c:pt>
                <c:pt idx="25">
                  <c:v>-3.7539670763215509E-2</c:v>
                </c:pt>
                <c:pt idx="26">
                  <c:v>-3.7525931536282309E-2</c:v>
                </c:pt>
                <c:pt idx="27">
                  <c:v>-3.7510636925167998E-2</c:v>
                </c:pt>
                <c:pt idx="28">
                  <c:v>-3.7405259646897358E-2</c:v>
                </c:pt>
                <c:pt idx="29">
                  <c:v>-3.7391001958570452E-2</c:v>
                </c:pt>
                <c:pt idx="30">
                  <c:v>-3.7390483497176753E-2</c:v>
                </c:pt>
                <c:pt idx="31">
                  <c:v>-3.7389057728344062E-2</c:v>
                </c:pt>
                <c:pt idx="32">
                  <c:v>-3.7265404685945296E-2</c:v>
                </c:pt>
                <c:pt idx="33">
                  <c:v>-3.7256072380858596E-2</c:v>
                </c:pt>
                <c:pt idx="34">
                  <c:v>-3.7239352000911594E-2</c:v>
                </c:pt>
                <c:pt idx="35">
                  <c:v>-3.7239352000911594E-2</c:v>
                </c:pt>
                <c:pt idx="36">
                  <c:v>-3.7213428931226325E-2</c:v>
                </c:pt>
                <c:pt idx="37">
                  <c:v>-3.7209583675889675E-2</c:v>
                </c:pt>
                <c:pt idx="38">
                  <c:v>-3.7207812266127849E-2</c:v>
                </c:pt>
                <c:pt idx="39">
                  <c:v>-3.7203578164745919E-2</c:v>
                </c:pt>
                <c:pt idx="40">
                  <c:v>-3.7193727398265514E-2</c:v>
                </c:pt>
                <c:pt idx="41">
                  <c:v>-3.7177179838783075E-2</c:v>
                </c:pt>
                <c:pt idx="42">
                  <c:v>-3.715056548723953E-2</c:v>
                </c:pt>
                <c:pt idx="43">
                  <c:v>-3.714931253887141E-2</c:v>
                </c:pt>
                <c:pt idx="44">
                  <c:v>-3.7145251257954051E-2</c:v>
                </c:pt>
                <c:pt idx="45">
                  <c:v>-3.7141751643546536E-2</c:v>
                </c:pt>
                <c:pt idx="46">
                  <c:v>-3.7140325874713845E-2</c:v>
                </c:pt>
                <c:pt idx="47">
                  <c:v>-3.6946550928816414E-2</c:v>
                </c:pt>
                <c:pt idx="48">
                  <c:v>-3.6932682086534795E-2</c:v>
                </c:pt>
                <c:pt idx="49">
                  <c:v>-3.6886668637843428E-2</c:v>
                </c:pt>
                <c:pt idx="50">
                  <c:v>-3.6823070706882219E-2</c:v>
                </c:pt>
                <c:pt idx="51">
                  <c:v>-3.6823070706882219E-2</c:v>
                </c:pt>
                <c:pt idx="52">
                  <c:v>-3.6822033784094807E-2</c:v>
                </c:pt>
                <c:pt idx="53">
                  <c:v>-3.6817972503177449E-2</c:v>
                </c:pt>
                <c:pt idx="54">
                  <c:v>-3.6766515209852177E-2</c:v>
                </c:pt>
                <c:pt idx="55">
                  <c:v>-3.6699072023554324E-2</c:v>
                </c:pt>
                <c:pt idx="56">
                  <c:v>-3.6692893691945998E-2</c:v>
                </c:pt>
                <c:pt idx="57">
                  <c:v>-3.669133830776488E-2</c:v>
                </c:pt>
                <c:pt idx="58">
                  <c:v>-3.669064702590661E-2</c:v>
                </c:pt>
                <c:pt idx="59">
                  <c:v>-3.6687665872892801E-2</c:v>
                </c:pt>
                <c:pt idx="60">
                  <c:v>-3.667267369759148E-2</c:v>
                </c:pt>
                <c:pt idx="61">
                  <c:v>-3.6672155236197782E-2</c:v>
                </c:pt>
                <c:pt idx="62">
                  <c:v>-3.6667402673422146E-2</c:v>
                </c:pt>
                <c:pt idx="63">
                  <c:v>-3.6667402673422146E-2</c:v>
                </c:pt>
                <c:pt idx="64">
                  <c:v>-3.6626141787506415E-2</c:v>
                </c:pt>
                <c:pt idx="65">
                  <c:v>-3.6624240762396162E-2</c:v>
                </c:pt>
                <c:pt idx="66">
                  <c:v>-3.6614346790799612E-2</c:v>
                </c:pt>
                <c:pt idx="67">
                  <c:v>-3.6608902946165707E-2</c:v>
                </c:pt>
                <c:pt idx="68">
                  <c:v>-3.6565395394210588E-2</c:v>
                </c:pt>
                <c:pt idx="69">
                  <c:v>-3.6563623984448762E-2</c:v>
                </c:pt>
                <c:pt idx="70">
                  <c:v>-3.6563623984448762E-2</c:v>
                </c:pt>
                <c:pt idx="71">
                  <c:v>-3.6563062317938912E-2</c:v>
                </c:pt>
                <c:pt idx="72">
                  <c:v>-3.6561852574686929E-2</c:v>
                </c:pt>
                <c:pt idx="73">
                  <c:v>-3.6551656167277388E-2</c:v>
                </c:pt>
                <c:pt idx="74">
                  <c:v>-3.6551656167277388E-2</c:v>
                </c:pt>
                <c:pt idx="75">
                  <c:v>-3.6549020655192721E-2</c:v>
                </c:pt>
                <c:pt idx="76">
                  <c:v>-3.6507586948812426E-2</c:v>
                </c:pt>
                <c:pt idx="77">
                  <c:v>-3.6500544514881259E-2</c:v>
                </c:pt>
                <c:pt idx="78">
                  <c:v>-3.6500371694416688E-2</c:v>
                </c:pt>
                <c:pt idx="79">
                  <c:v>-3.6490693748400853E-2</c:v>
                </c:pt>
                <c:pt idx="80">
                  <c:v>-3.6490175287007147E-2</c:v>
                </c:pt>
                <c:pt idx="81">
                  <c:v>-3.6421997613734873E-2</c:v>
                </c:pt>
                <c:pt idx="82">
                  <c:v>-3.6414091077480865E-2</c:v>
                </c:pt>
                <c:pt idx="83">
                  <c:v>-3.637460160132696E-2</c:v>
                </c:pt>
                <c:pt idx="84">
                  <c:v>-3.6369849038551331E-2</c:v>
                </c:pt>
                <c:pt idx="85">
                  <c:v>-3.6368077628789498E-2</c:v>
                </c:pt>
                <c:pt idx="86">
                  <c:v>-3.6366133398563108E-2</c:v>
                </c:pt>
                <c:pt idx="87">
                  <c:v>-3.6365614937169402E-2</c:v>
                </c:pt>
                <c:pt idx="88">
                  <c:v>-3.6365614937169402E-2</c:v>
                </c:pt>
                <c:pt idx="89">
                  <c:v>-3.6365614937169402E-2</c:v>
                </c:pt>
                <c:pt idx="90">
                  <c:v>-3.6365614937169402E-2</c:v>
                </c:pt>
                <c:pt idx="91">
                  <c:v>-3.6365614937169402E-2</c:v>
                </c:pt>
                <c:pt idx="92">
                  <c:v>-3.6365442116704831E-2</c:v>
                </c:pt>
                <c:pt idx="93">
                  <c:v>-3.6362633784155593E-2</c:v>
                </c:pt>
                <c:pt idx="94">
                  <c:v>-3.6356109811618131E-2</c:v>
                </c:pt>
                <c:pt idx="95">
                  <c:v>-3.6355418529759861E-2</c:v>
                </c:pt>
                <c:pt idx="96">
                  <c:v>-3.6344141994446764E-2</c:v>
                </c:pt>
                <c:pt idx="97">
                  <c:v>-3.6306769568983828E-2</c:v>
                </c:pt>
                <c:pt idx="98">
                  <c:v>-3.630521418480271E-2</c:v>
                </c:pt>
                <c:pt idx="99">
                  <c:v>-3.6303269954576313E-2</c:v>
                </c:pt>
                <c:pt idx="100">
                  <c:v>-3.6301844185743622E-2</c:v>
                </c:pt>
                <c:pt idx="101">
                  <c:v>-3.6301844185743622E-2</c:v>
                </c:pt>
                <c:pt idx="102">
                  <c:v>-3.6301844185743622E-2</c:v>
                </c:pt>
                <c:pt idx="103">
                  <c:v>-3.630080726295621E-2</c:v>
                </c:pt>
                <c:pt idx="104">
                  <c:v>-3.6296918802503422E-2</c:v>
                </c:pt>
                <c:pt idx="105">
                  <c:v>-3.6295536238786875E-2</c:v>
                </c:pt>
                <c:pt idx="106">
                  <c:v>-3.629462893134789E-2</c:v>
                </c:pt>
                <c:pt idx="107">
                  <c:v>-3.6293419188095907E-2</c:v>
                </c:pt>
                <c:pt idx="108">
                  <c:v>-3.6290610855546669E-2</c:v>
                </c:pt>
                <c:pt idx="109">
                  <c:v>-3.6287413676952152E-2</c:v>
                </c:pt>
                <c:pt idx="110">
                  <c:v>-3.6286722395093882E-2</c:v>
                </c:pt>
                <c:pt idx="111">
                  <c:v>-3.6280544063485555E-2</c:v>
                </c:pt>
                <c:pt idx="112">
                  <c:v>-3.6279161499769008E-2</c:v>
                </c:pt>
                <c:pt idx="113">
                  <c:v>-3.6277735730936317E-2</c:v>
                </c:pt>
                <c:pt idx="114">
                  <c:v>-3.6251812661251041E-2</c:v>
                </c:pt>
                <c:pt idx="115">
                  <c:v>-3.6251812661251041E-2</c:v>
                </c:pt>
                <c:pt idx="116">
                  <c:v>-3.6247405739404548E-2</c:v>
                </c:pt>
                <c:pt idx="117">
                  <c:v>-3.6247405739404548E-2</c:v>
                </c:pt>
                <c:pt idx="118">
                  <c:v>-3.6246887278010842E-2</c:v>
                </c:pt>
                <c:pt idx="119">
                  <c:v>-3.6246887278010842E-2</c:v>
                </c:pt>
                <c:pt idx="120">
                  <c:v>-3.6244424586390739E-2</c:v>
                </c:pt>
                <c:pt idx="121">
                  <c:v>-3.6244424586390739E-2</c:v>
                </c:pt>
                <c:pt idx="122">
                  <c:v>-3.6226278437611045E-2</c:v>
                </c:pt>
                <c:pt idx="123">
                  <c:v>-3.6226278437611045E-2</c:v>
                </c:pt>
                <c:pt idx="124">
                  <c:v>-3.6181172296358671E-2</c:v>
                </c:pt>
                <c:pt idx="125">
                  <c:v>-3.6181172296358671E-2</c:v>
                </c:pt>
                <c:pt idx="126">
                  <c:v>-3.6180135373571259E-2</c:v>
                </c:pt>
                <c:pt idx="127">
                  <c:v>-3.6174302682892068E-2</c:v>
                </c:pt>
                <c:pt idx="128">
                  <c:v>-3.6174302682892068E-2</c:v>
                </c:pt>
                <c:pt idx="129">
                  <c:v>-3.6173784221498362E-2</c:v>
                </c:pt>
                <c:pt idx="130">
                  <c:v>-3.6173784221498362E-2</c:v>
                </c:pt>
                <c:pt idx="131">
                  <c:v>-3.6173784221498362E-2</c:v>
                </c:pt>
                <c:pt idx="132">
                  <c:v>-3.6173265760104656E-2</c:v>
                </c:pt>
                <c:pt idx="133">
                  <c:v>-3.6168340376864457E-2</c:v>
                </c:pt>
                <c:pt idx="134">
                  <c:v>-3.6162507686185272E-2</c:v>
                </c:pt>
                <c:pt idx="135">
                  <c:v>-3.6162507686185272E-2</c:v>
                </c:pt>
                <c:pt idx="136">
                  <c:v>-3.6114420391919082E-2</c:v>
                </c:pt>
                <c:pt idx="137">
                  <c:v>-3.6113901930525383E-2</c:v>
                </c:pt>
                <c:pt idx="138">
                  <c:v>-3.6109495008678882E-2</c:v>
                </c:pt>
                <c:pt idx="139">
                  <c:v>-3.6108976547285176E-2</c:v>
                </c:pt>
                <c:pt idx="140">
                  <c:v>-3.6106125009619794E-2</c:v>
                </c:pt>
                <c:pt idx="141">
                  <c:v>-3.6106125009619794E-2</c:v>
                </c:pt>
                <c:pt idx="142">
                  <c:v>-3.6085905015265284E-2</c:v>
                </c:pt>
                <c:pt idx="143">
                  <c:v>-3.6085386553871578E-2</c:v>
                </c:pt>
                <c:pt idx="144">
                  <c:v>-3.5986360427673829E-2</c:v>
                </c:pt>
                <c:pt idx="145">
                  <c:v>-3.5922589676248048E-2</c:v>
                </c:pt>
                <c:pt idx="146">
                  <c:v>-3.5907813526527443E-2</c:v>
                </c:pt>
                <c:pt idx="147">
                  <c:v>-3.5790122790156295E-2</c:v>
                </c:pt>
                <c:pt idx="148">
                  <c:v>-3.5401017514180316E-2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A2-4665-82FA-D24BB38C7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6757528"/>
        <c:axId val="1"/>
      </c:scatterChart>
      <c:valAx>
        <c:axId val="916757528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5588476698151"/>
              <c:y val="0.85416958296879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46391752577317E-2"/>
              <c:y val="0.368056649168853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6757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0481117695339628"/>
          <c:y val="0.90972513852435111"/>
          <c:w val="0.98797413209946683"/>
          <c:h val="0.9791699475065616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 Cep - O-C Diagr.</a:t>
            </a:r>
          </a:p>
        </c:rich>
      </c:tx>
      <c:layout>
        <c:manualLayout>
          <c:xMode val="edge"/>
          <c:yMode val="edge"/>
          <c:x val="0.35580583325960657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17632105922477"/>
          <c:y val="0.14953316519776211"/>
          <c:w val="0.78839095489333688"/>
          <c:h val="0.65420759774020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'E2'!$H$20:$H$20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strRef>
              <c:f>'E2'!$F$21:$F$1005</c:f>
              <c:strCache>
                <c:ptCount val="188"/>
                <c:pt idx="0">
                  <c:v>0</c:v>
                </c:pt>
                <c:pt idx="1">
                  <c:v>24243</c:v>
                </c:pt>
                <c:pt idx="2">
                  <c:v>24505.5</c:v>
                </c:pt>
                <c:pt idx="3">
                  <c:v>24585</c:v>
                </c:pt>
                <c:pt idx="4">
                  <c:v>24885</c:v>
                </c:pt>
                <c:pt idx="5">
                  <c:v>24930</c:v>
                </c:pt>
                <c:pt idx="6">
                  <c:v>25072.5</c:v>
                </c:pt>
                <c:pt idx="7">
                  <c:v>25406.5</c:v>
                </c:pt>
                <c:pt idx="8">
                  <c:v>25839</c:v>
                </c:pt>
                <c:pt idx="9">
                  <c:v>25896</c:v>
                </c:pt>
                <c:pt idx="10">
                  <c:v>25908</c:v>
                </c:pt>
                <c:pt idx="11">
                  <c:v>25916.5</c:v>
                </c:pt>
                <c:pt idx="12">
                  <c:v>26083.5</c:v>
                </c:pt>
                <c:pt idx="13">
                  <c:v>26463</c:v>
                </c:pt>
                <c:pt idx="14">
                  <c:v>26520</c:v>
                </c:pt>
                <c:pt idx="15">
                  <c:v>26691</c:v>
                </c:pt>
                <c:pt idx="16">
                  <c:v>27156</c:v>
                </c:pt>
                <c:pt idx="17">
                  <c:v>27184.5</c:v>
                </c:pt>
                <c:pt idx="18">
                  <c:v>27457.5</c:v>
                </c:pt>
                <c:pt idx="19">
                  <c:v>28122</c:v>
                </c:pt>
                <c:pt idx="20">
                  <c:v>28179</c:v>
                </c:pt>
                <c:pt idx="21">
                  <c:v>28236</c:v>
                </c:pt>
                <c:pt idx="22">
                  <c:v>28797</c:v>
                </c:pt>
                <c:pt idx="23">
                  <c:v>28848</c:v>
                </c:pt>
                <c:pt idx="24">
                  <c:v>28854</c:v>
                </c:pt>
                <c:pt idx="25">
                  <c:v>29353.5</c:v>
                </c:pt>
                <c:pt idx="26">
                  <c:v>29512.5</c:v>
                </c:pt>
                <c:pt idx="27">
                  <c:v>29689.5</c:v>
                </c:pt>
                <c:pt idx="28">
                  <c:v>30909</c:v>
                </c:pt>
                <c:pt idx="29">
                  <c:v>31074</c:v>
                </c:pt>
                <c:pt idx="30">
                  <c:v>31080</c:v>
                </c:pt>
                <c:pt idx="31">
                  <c:v>31096.5</c:v>
                </c:pt>
                <c:pt idx="32">
                  <c:v>32527.5</c:v>
                </c:pt>
                <c:pt idx="33">
                  <c:v>32635.5</c:v>
                </c:pt>
                <c:pt idx="34">
                  <c:v>32829</c:v>
                </c:pt>
                <c:pt idx="35">
                  <c:v>32829</c:v>
                </c:pt>
                <c:pt idx="36">
                  <c:v>33129</c:v>
                </c:pt>
                <c:pt idx="37">
                  <c:v>33173.5</c:v>
                </c:pt>
                <c:pt idx="38">
                  <c:v>33194</c:v>
                </c:pt>
                <c:pt idx="39">
                  <c:v>33243</c:v>
                </c:pt>
                <c:pt idx="40">
                  <c:v>33357</c:v>
                </c:pt>
                <c:pt idx="41">
                  <c:v>33548.5</c:v>
                </c:pt>
                <c:pt idx="42">
                  <c:v>33856.5</c:v>
                </c:pt>
                <c:pt idx="43">
                  <c:v>33871</c:v>
                </c:pt>
                <c:pt idx="44">
                  <c:v>33918</c:v>
                </c:pt>
                <c:pt idx="45">
                  <c:v>33958.5</c:v>
                </c:pt>
                <c:pt idx="46">
                  <c:v>33975</c:v>
                </c:pt>
                <c:pt idx="47">
                  <c:v>36217.5</c:v>
                </c:pt>
                <c:pt idx="48">
                  <c:v>36378</c:v>
                </c:pt>
                <c:pt idx="49">
                  <c:v>36910.5</c:v>
                </c:pt>
                <c:pt idx="50">
                  <c:v>37646.5</c:v>
                </c:pt>
                <c:pt idx="51">
                  <c:v>37646.5</c:v>
                </c:pt>
                <c:pt idx="52">
                  <c:v>37658.5</c:v>
                </c:pt>
                <c:pt idx="53">
                  <c:v>37705.5</c:v>
                </c:pt>
                <c:pt idx="54">
                  <c:v>38301</c:v>
                </c:pt>
                <c:pt idx="55">
                  <c:v>39081.5</c:v>
                </c:pt>
                <c:pt idx="56">
                  <c:v>39153</c:v>
                </c:pt>
                <c:pt idx="57">
                  <c:v>39171</c:v>
                </c:pt>
                <c:pt idx="58">
                  <c:v>39179</c:v>
                </c:pt>
                <c:pt idx="59">
                  <c:v>39213.5</c:v>
                </c:pt>
                <c:pt idx="60">
                  <c:v>39387</c:v>
                </c:pt>
                <c:pt idx="61">
                  <c:v>39393</c:v>
                </c:pt>
                <c:pt idx="62">
                  <c:v>39448</c:v>
                </c:pt>
                <c:pt idx="63">
                  <c:v>39448</c:v>
                </c:pt>
                <c:pt idx="64">
                  <c:v>39925.5</c:v>
                </c:pt>
                <c:pt idx="65">
                  <c:v>39947.5</c:v>
                </c:pt>
                <c:pt idx="66">
                  <c:v>40062</c:v>
                </c:pt>
                <c:pt idx="67">
                  <c:v>40125</c:v>
                </c:pt>
                <c:pt idx="68">
                  <c:v>40628.5</c:v>
                </c:pt>
                <c:pt idx="69">
                  <c:v>40649</c:v>
                </c:pt>
                <c:pt idx="70">
                  <c:v>40649</c:v>
                </c:pt>
                <c:pt idx="71">
                  <c:v>40655.5</c:v>
                </c:pt>
                <c:pt idx="72">
                  <c:v>40669.5</c:v>
                </c:pt>
                <c:pt idx="73">
                  <c:v>40787.5</c:v>
                </c:pt>
                <c:pt idx="74">
                  <c:v>40787.5</c:v>
                </c:pt>
                <c:pt idx="75">
                  <c:v>40818</c:v>
                </c:pt>
                <c:pt idx="76">
                  <c:v>41297.5</c:v>
                </c:pt>
                <c:pt idx="77">
                  <c:v>41379</c:v>
                </c:pt>
                <c:pt idx="78">
                  <c:v>41381</c:v>
                </c:pt>
                <c:pt idx="79">
                  <c:v>41493</c:v>
                </c:pt>
                <c:pt idx="80">
                  <c:v>41499</c:v>
                </c:pt>
                <c:pt idx="81">
                  <c:v>42288</c:v>
                </c:pt>
                <c:pt idx="82">
                  <c:v>42379.5</c:v>
                </c:pt>
                <c:pt idx="83">
                  <c:v>42836.5</c:v>
                </c:pt>
                <c:pt idx="84">
                  <c:v>42891.5</c:v>
                </c:pt>
                <c:pt idx="85">
                  <c:v>42912</c:v>
                </c:pt>
                <c:pt idx="86">
                  <c:v>42934.5</c:v>
                </c:pt>
                <c:pt idx="87">
                  <c:v>42940.5</c:v>
                </c:pt>
                <c:pt idx="88">
                  <c:v>42940.5</c:v>
                </c:pt>
                <c:pt idx="89">
                  <c:v>42940.5</c:v>
                </c:pt>
                <c:pt idx="90">
                  <c:v>42940.5</c:v>
                </c:pt>
                <c:pt idx="91">
                  <c:v>42940.5</c:v>
                </c:pt>
                <c:pt idx="92">
                  <c:v>42942.5</c:v>
                </c:pt>
                <c:pt idx="93">
                  <c:v>42975</c:v>
                </c:pt>
                <c:pt idx="94">
                  <c:v>43050.5</c:v>
                </c:pt>
                <c:pt idx="95">
                  <c:v>43058.5</c:v>
                </c:pt>
                <c:pt idx="96">
                  <c:v>43189</c:v>
                </c:pt>
                <c:pt idx="97">
                  <c:v>43621.5</c:v>
                </c:pt>
                <c:pt idx="98">
                  <c:v>43639.5</c:v>
                </c:pt>
                <c:pt idx="99">
                  <c:v>43662</c:v>
                </c:pt>
                <c:pt idx="100">
                  <c:v>43678.5</c:v>
                </c:pt>
                <c:pt idx="101">
                  <c:v>43678.5</c:v>
                </c:pt>
                <c:pt idx="102">
                  <c:v>43678.5</c:v>
                </c:pt>
                <c:pt idx="103">
                  <c:v>43690.5</c:v>
                </c:pt>
                <c:pt idx="104">
                  <c:v>43735.5</c:v>
                </c:pt>
                <c:pt idx="105">
                  <c:v>43751.5</c:v>
                </c:pt>
                <c:pt idx="106">
                  <c:v>43762</c:v>
                </c:pt>
                <c:pt idx="107">
                  <c:v>43776</c:v>
                </c:pt>
                <c:pt idx="108">
                  <c:v>43808.5</c:v>
                </c:pt>
                <c:pt idx="109">
                  <c:v>43845.5</c:v>
                </c:pt>
                <c:pt idx="110">
                  <c:v>43853.5</c:v>
                </c:pt>
                <c:pt idx="111">
                  <c:v>43925</c:v>
                </c:pt>
                <c:pt idx="112">
                  <c:v>43941</c:v>
                </c:pt>
                <c:pt idx="113">
                  <c:v>43957.5</c:v>
                </c:pt>
                <c:pt idx="114">
                  <c:v>44257.5</c:v>
                </c:pt>
                <c:pt idx="115">
                  <c:v>44257.5</c:v>
                </c:pt>
                <c:pt idx="116">
                  <c:v>44308.5</c:v>
                </c:pt>
                <c:pt idx="117">
                  <c:v>44308.5</c:v>
                </c:pt>
                <c:pt idx="118">
                  <c:v>44314.5</c:v>
                </c:pt>
                <c:pt idx="119">
                  <c:v>44314.5</c:v>
                </c:pt>
                <c:pt idx="120">
                  <c:v>44343</c:v>
                </c:pt>
                <c:pt idx="121">
                  <c:v>44343</c:v>
                </c:pt>
                <c:pt idx="122">
                  <c:v>44553</c:v>
                </c:pt>
                <c:pt idx="123">
                  <c:v>44553</c:v>
                </c:pt>
                <c:pt idx="124">
                  <c:v>45075</c:v>
                </c:pt>
                <c:pt idx="125">
                  <c:v>45075</c:v>
                </c:pt>
                <c:pt idx="126">
                  <c:v>45087</c:v>
                </c:pt>
                <c:pt idx="127">
                  <c:v>45154.5</c:v>
                </c:pt>
                <c:pt idx="128">
                  <c:v>45154.5</c:v>
                </c:pt>
                <c:pt idx="129">
                  <c:v>45160.5</c:v>
                </c:pt>
                <c:pt idx="130">
                  <c:v>45160.5</c:v>
                </c:pt>
                <c:pt idx="131">
                  <c:v>45160.5</c:v>
                </c:pt>
                <c:pt idx="132">
                  <c:v>45166.5</c:v>
                </c:pt>
                <c:pt idx="133">
                  <c:v>45223.5</c:v>
                </c:pt>
                <c:pt idx="134">
                  <c:v>45291</c:v>
                </c:pt>
                <c:pt idx="135">
                  <c:v>45291</c:v>
                </c:pt>
                <c:pt idx="136">
                  <c:v>45847.5</c:v>
                </c:pt>
                <c:pt idx="137">
                  <c:v>45853.5</c:v>
                </c:pt>
                <c:pt idx="138">
                  <c:v>45904.5</c:v>
                </c:pt>
                <c:pt idx="139">
                  <c:v>45910.5</c:v>
                </c:pt>
                <c:pt idx="140">
                  <c:v>45943.5</c:v>
                </c:pt>
                <c:pt idx="141">
                  <c:v>45943.5</c:v>
                </c:pt>
                <c:pt idx="142">
                  <c:v>46177.5</c:v>
                </c:pt>
                <c:pt idx="143">
                  <c:v>46183.5</c:v>
                </c:pt>
                <c:pt idx="144">
                  <c:v>47329.5</c:v>
                </c:pt>
                <c:pt idx="145">
                  <c:v>48067.5</c:v>
                </c:pt>
                <c:pt idx="146">
                  <c:v>48238.5</c:v>
                </c:pt>
                <c:pt idx="147">
                  <c:v>49600.5</c:v>
                </c:pt>
                <c:pt idx="148">
                  <c:v>54103.5</c:v>
                </c:pt>
                <c:pt idx="151">
                  <c:v>No minimum appeared, constant  brightness.</c:v>
                </c:pt>
                <c:pt idx="153">
                  <c:v>Constant brightness.</c:v>
                </c:pt>
                <c:pt idx="155">
                  <c:v>Constant brightness.</c:v>
                </c:pt>
                <c:pt idx="157">
                  <c:v>A part of rising branch at the beginning of measurement, then constant.</c:v>
                </c:pt>
                <c:pt idx="159">
                  <c:v>Constant brightness.</c:v>
                </c:pt>
                <c:pt idx="161">
                  <c:v>Constant brightness.</c:v>
                </c:pt>
                <c:pt idx="163">
                  <c:v>Constant brightness.</c:v>
                </c:pt>
                <c:pt idx="165">
                  <c:v>Constant brightness.</c:v>
                </c:pt>
                <c:pt idx="167">
                  <c:v>Constant brightness.</c:v>
                </c:pt>
                <c:pt idx="169">
                  <c:v>Minimum appeared - see the  table I.</c:v>
                </c:pt>
                <c:pt idx="171">
                  <c:v>Constant brightness.</c:v>
                </c:pt>
                <c:pt idx="173">
                  <c:v>Constant brightness.</c:v>
                </c:pt>
                <c:pt idx="175">
                  <c:v>A part of rising branch (uncertain measurement because of bad weather).</c:v>
                </c:pt>
                <c:pt idx="177">
                  <c:v>Constant brightness.</c:v>
                </c:pt>
                <c:pt idx="179">
                  <c:v>Constant brightness.</c:v>
                </c:pt>
                <c:pt idx="181">
                  <c:v>Falling branch.</c:v>
                </c:pt>
                <c:pt idx="183">
                  <c:v>Rising branch (a part).</c:v>
                </c:pt>
                <c:pt idx="185">
                  <c:v>Constant brightness.</c:v>
                </c:pt>
                <c:pt idx="187">
                  <c:v>Minimum appeared - see the table I.</c:v>
                </c:pt>
              </c:strCache>
            </c:strRef>
          </c:xVal>
          <c:yVal>
            <c:numRef>
              <c:f>'E2'!$H$21:$H$1005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DB-4893-8FE2-6A15EFBFB402}"/>
            </c:ext>
          </c:extLst>
        </c:ser>
        <c:ser>
          <c:idx val="1"/>
          <c:order val="1"/>
          <c:tx>
            <c:strRef>
              <c:f>'E2'!$I$20:$I$20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'E2'!$D$21:$D$1005</c:f>
                <c:numCache>
                  <c:formatCode>General</c:formatCode>
                  <c:ptCount val="985"/>
                  <c:pt idx="0">
                    <c:v>0</c:v>
                  </c:pt>
                  <c:pt idx="126">
                    <c:v>4.0000000000000001E-3</c:v>
                  </c:pt>
                  <c:pt idx="131">
                    <c:v>7.0000000000000001E-3</c:v>
                  </c:pt>
                  <c:pt idx="132">
                    <c:v>6.0000000000000001E-3</c:v>
                  </c:pt>
                  <c:pt idx="133">
                    <c:v>5.0000000000000001E-3</c:v>
                  </c:pt>
                  <c:pt idx="136">
                    <c:v>7.0000000000000001E-3</c:v>
                  </c:pt>
                  <c:pt idx="137">
                    <c:v>6.0000000000000001E-3</c:v>
                  </c:pt>
                  <c:pt idx="138">
                    <c:v>5.0000000000000001E-3</c:v>
                  </c:pt>
                  <c:pt idx="139">
                    <c:v>4.0000000000000001E-3</c:v>
                  </c:pt>
                  <c:pt idx="142">
                    <c:v>6.0000000000000001E-3</c:v>
                  </c:pt>
                  <c:pt idx="143">
                    <c:v>6.0000000000000001E-3</c:v>
                  </c:pt>
                  <c:pt idx="144">
                    <c:v>6.0000000000000001E-3</c:v>
                  </c:pt>
                  <c:pt idx="145">
                    <c:v>6.0000000000000001E-3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50">
                    <c:v>0</c:v>
                  </c:pt>
                  <c:pt idx="151">
                    <c:v>0.2598568367320695</c:v>
                  </c:pt>
                  <c:pt idx="152">
                    <c:v>0.69203208832914243</c:v>
                  </c:pt>
                  <c:pt idx="153">
                    <c:v>0.2556095316176652</c:v>
                  </c:pt>
                  <c:pt idx="154">
                    <c:v>0.73467172088567168</c:v>
                  </c:pt>
                  <c:pt idx="155">
                    <c:v>0.39983692934765713</c:v>
                  </c:pt>
                  <c:pt idx="156">
                    <c:v>0.8462821185021312</c:v>
                  </c:pt>
                  <c:pt idx="157">
                    <c:v>0.44451512442174135</c:v>
                  </c:pt>
                  <c:pt idx="158">
                    <c:v>0.88892175106593641</c:v>
                  </c:pt>
                  <c:pt idx="159">
                    <c:v>0.48919331948127365</c:v>
                  </c:pt>
                  <c:pt idx="160">
                    <c:v>0.788862008099386</c:v>
                  </c:pt>
                  <c:pt idx="161">
                    <c:v>0.11010398378857644</c:v>
                  </c:pt>
                  <c:pt idx="162">
                    <c:v>0.99594448336574715</c:v>
                  </c:pt>
                  <c:pt idx="163">
                    <c:v>0.76507637972099474</c:v>
                  </c:pt>
                  <c:pt idx="164">
                    <c:v>0.87923588013654808</c:v>
                  </c:pt>
                  <c:pt idx="165">
                    <c:v>0.22714934853865998</c:v>
                  </c:pt>
                  <c:pt idx="166">
                    <c:v>0.31684609887452098</c:v>
                  </c:pt>
                  <c:pt idx="167">
                    <c:v>0.28082909544900758</c:v>
                  </c:pt>
                  <c:pt idx="168">
                    <c:v>0.32567747060966212</c:v>
                  </c:pt>
                  <c:pt idx="169">
                    <c:v>0.29492885289801052</c:v>
                  </c:pt>
                  <c:pt idx="170">
                    <c:v>0.606828916563245</c:v>
                  </c:pt>
                  <c:pt idx="171">
                    <c:v>0.81594635565852514</c:v>
                  </c:pt>
                  <c:pt idx="172">
                    <c:v>0.96883854373299982</c:v>
                  </c:pt>
                  <c:pt idx="173">
                    <c:v>3.3902363873494323E-2</c:v>
                  </c:pt>
                  <c:pt idx="174">
                    <c:v>9.9136364107835107E-2</c:v>
                  </c:pt>
                  <c:pt idx="175">
                    <c:v>0.41392229208577191</c:v>
                  </c:pt>
                  <c:pt idx="176">
                    <c:v>0.48934910487150773</c:v>
                  </c:pt>
                  <c:pt idx="177">
                    <c:v>0.47915269364602864</c:v>
                  </c:pt>
                  <c:pt idx="178">
                    <c:v>0.83997825748519972</c:v>
                  </c:pt>
                  <c:pt idx="179">
                    <c:v>3.6944013569154777E-2</c:v>
                  </c:pt>
                  <c:pt idx="180">
                    <c:v>0.15925776402582414</c:v>
                  </c:pt>
                  <c:pt idx="181">
                    <c:v>6.108131925429916E-2</c:v>
                  </c:pt>
                  <c:pt idx="182">
                    <c:v>0.32813300774432719</c:v>
                  </c:pt>
                  <c:pt idx="183">
                    <c:v>0.39523179170646472</c:v>
                  </c:pt>
                  <c:pt idx="184">
                    <c:v>0.58685666742530884</c:v>
                  </c:pt>
                  <c:pt idx="185">
                    <c:v>0.83155666300444864</c:v>
                  </c:pt>
                  <c:pt idx="186">
                    <c:v>0.91309916330646956</c:v>
                  </c:pt>
                  <c:pt idx="187">
                    <c:v>0.26271083400206408</c:v>
                  </c:pt>
                  <c:pt idx="188">
                    <c:v>0.57257233515701955</c:v>
                  </c:pt>
                </c:numCache>
              </c:numRef>
            </c:plus>
            <c:minus>
              <c:numRef>
                <c:f>'E2'!$D$21:$D$1005</c:f>
                <c:numCache>
                  <c:formatCode>General</c:formatCode>
                  <c:ptCount val="985"/>
                  <c:pt idx="0">
                    <c:v>0</c:v>
                  </c:pt>
                  <c:pt idx="126">
                    <c:v>4.0000000000000001E-3</c:v>
                  </c:pt>
                  <c:pt idx="131">
                    <c:v>7.0000000000000001E-3</c:v>
                  </c:pt>
                  <c:pt idx="132">
                    <c:v>6.0000000000000001E-3</c:v>
                  </c:pt>
                  <c:pt idx="133">
                    <c:v>5.0000000000000001E-3</c:v>
                  </c:pt>
                  <c:pt idx="136">
                    <c:v>7.0000000000000001E-3</c:v>
                  </c:pt>
                  <c:pt idx="137">
                    <c:v>6.0000000000000001E-3</c:v>
                  </c:pt>
                  <c:pt idx="138">
                    <c:v>5.0000000000000001E-3</c:v>
                  </c:pt>
                  <c:pt idx="139">
                    <c:v>4.0000000000000001E-3</c:v>
                  </c:pt>
                  <c:pt idx="142">
                    <c:v>6.0000000000000001E-3</c:v>
                  </c:pt>
                  <c:pt idx="143">
                    <c:v>6.0000000000000001E-3</c:v>
                  </c:pt>
                  <c:pt idx="144">
                    <c:v>6.0000000000000001E-3</c:v>
                  </c:pt>
                  <c:pt idx="145">
                    <c:v>6.0000000000000001E-3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50">
                    <c:v>0</c:v>
                  </c:pt>
                  <c:pt idx="151">
                    <c:v>0.2598568367320695</c:v>
                  </c:pt>
                  <c:pt idx="152">
                    <c:v>0.69203208832914243</c:v>
                  </c:pt>
                  <c:pt idx="153">
                    <c:v>0.2556095316176652</c:v>
                  </c:pt>
                  <c:pt idx="154">
                    <c:v>0.73467172088567168</c:v>
                  </c:pt>
                  <c:pt idx="155">
                    <c:v>0.39983692934765713</c:v>
                  </c:pt>
                  <c:pt idx="156">
                    <c:v>0.8462821185021312</c:v>
                  </c:pt>
                  <c:pt idx="157">
                    <c:v>0.44451512442174135</c:v>
                  </c:pt>
                  <c:pt idx="158">
                    <c:v>0.88892175106593641</c:v>
                  </c:pt>
                  <c:pt idx="159">
                    <c:v>0.48919331948127365</c:v>
                  </c:pt>
                  <c:pt idx="160">
                    <c:v>0.788862008099386</c:v>
                  </c:pt>
                  <c:pt idx="161">
                    <c:v>0.11010398378857644</c:v>
                  </c:pt>
                  <c:pt idx="162">
                    <c:v>0.99594448336574715</c:v>
                  </c:pt>
                  <c:pt idx="163">
                    <c:v>0.76507637972099474</c:v>
                  </c:pt>
                  <c:pt idx="164">
                    <c:v>0.87923588013654808</c:v>
                  </c:pt>
                  <c:pt idx="165">
                    <c:v>0.22714934853865998</c:v>
                  </c:pt>
                  <c:pt idx="166">
                    <c:v>0.31684609887452098</c:v>
                  </c:pt>
                  <c:pt idx="167">
                    <c:v>0.28082909544900758</c:v>
                  </c:pt>
                  <c:pt idx="168">
                    <c:v>0.32567747060966212</c:v>
                  </c:pt>
                  <c:pt idx="169">
                    <c:v>0.29492885289801052</c:v>
                  </c:pt>
                  <c:pt idx="170">
                    <c:v>0.606828916563245</c:v>
                  </c:pt>
                  <c:pt idx="171">
                    <c:v>0.81594635565852514</c:v>
                  </c:pt>
                  <c:pt idx="172">
                    <c:v>0.96883854373299982</c:v>
                  </c:pt>
                  <c:pt idx="173">
                    <c:v>3.3902363873494323E-2</c:v>
                  </c:pt>
                  <c:pt idx="174">
                    <c:v>9.9136364107835107E-2</c:v>
                  </c:pt>
                  <c:pt idx="175">
                    <c:v>0.41392229208577191</c:v>
                  </c:pt>
                  <c:pt idx="176">
                    <c:v>0.48934910487150773</c:v>
                  </c:pt>
                  <c:pt idx="177">
                    <c:v>0.47915269364602864</c:v>
                  </c:pt>
                  <c:pt idx="178">
                    <c:v>0.83997825748519972</c:v>
                  </c:pt>
                  <c:pt idx="179">
                    <c:v>3.6944013569154777E-2</c:v>
                  </c:pt>
                  <c:pt idx="180">
                    <c:v>0.15925776402582414</c:v>
                  </c:pt>
                  <c:pt idx="181">
                    <c:v>6.108131925429916E-2</c:v>
                  </c:pt>
                  <c:pt idx="182">
                    <c:v>0.32813300774432719</c:v>
                  </c:pt>
                  <c:pt idx="183">
                    <c:v>0.39523179170646472</c:v>
                  </c:pt>
                  <c:pt idx="184">
                    <c:v>0.58685666742530884</c:v>
                  </c:pt>
                  <c:pt idx="185">
                    <c:v>0.83155666300444864</c:v>
                  </c:pt>
                  <c:pt idx="186">
                    <c:v>0.91309916330646956</c:v>
                  </c:pt>
                  <c:pt idx="187">
                    <c:v>0.26271083400206408</c:v>
                  </c:pt>
                  <c:pt idx="188">
                    <c:v>0.57257233515701955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strRef>
              <c:f>'E2'!$F$21:$F$1005</c:f>
              <c:strCache>
                <c:ptCount val="188"/>
                <c:pt idx="0">
                  <c:v>0</c:v>
                </c:pt>
                <c:pt idx="1">
                  <c:v>24243</c:v>
                </c:pt>
                <c:pt idx="2">
                  <c:v>24505.5</c:v>
                </c:pt>
                <c:pt idx="3">
                  <c:v>24585</c:v>
                </c:pt>
                <c:pt idx="4">
                  <c:v>24885</c:v>
                </c:pt>
                <c:pt idx="5">
                  <c:v>24930</c:v>
                </c:pt>
                <c:pt idx="6">
                  <c:v>25072.5</c:v>
                </c:pt>
                <c:pt idx="7">
                  <c:v>25406.5</c:v>
                </c:pt>
                <c:pt idx="8">
                  <c:v>25839</c:v>
                </c:pt>
                <c:pt idx="9">
                  <c:v>25896</c:v>
                </c:pt>
                <c:pt idx="10">
                  <c:v>25908</c:v>
                </c:pt>
                <c:pt idx="11">
                  <c:v>25916.5</c:v>
                </c:pt>
                <c:pt idx="12">
                  <c:v>26083.5</c:v>
                </c:pt>
                <c:pt idx="13">
                  <c:v>26463</c:v>
                </c:pt>
                <c:pt idx="14">
                  <c:v>26520</c:v>
                </c:pt>
                <c:pt idx="15">
                  <c:v>26691</c:v>
                </c:pt>
                <c:pt idx="16">
                  <c:v>27156</c:v>
                </c:pt>
                <c:pt idx="17">
                  <c:v>27184.5</c:v>
                </c:pt>
                <c:pt idx="18">
                  <c:v>27457.5</c:v>
                </c:pt>
                <c:pt idx="19">
                  <c:v>28122</c:v>
                </c:pt>
                <c:pt idx="20">
                  <c:v>28179</c:v>
                </c:pt>
                <c:pt idx="21">
                  <c:v>28236</c:v>
                </c:pt>
                <c:pt idx="22">
                  <c:v>28797</c:v>
                </c:pt>
                <c:pt idx="23">
                  <c:v>28848</c:v>
                </c:pt>
                <c:pt idx="24">
                  <c:v>28854</c:v>
                </c:pt>
                <c:pt idx="25">
                  <c:v>29353.5</c:v>
                </c:pt>
                <c:pt idx="26">
                  <c:v>29512.5</c:v>
                </c:pt>
                <c:pt idx="27">
                  <c:v>29689.5</c:v>
                </c:pt>
                <c:pt idx="28">
                  <c:v>30909</c:v>
                </c:pt>
                <c:pt idx="29">
                  <c:v>31074</c:v>
                </c:pt>
                <c:pt idx="30">
                  <c:v>31080</c:v>
                </c:pt>
                <c:pt idx="31">
                  <c:v>31096.5</c:v>
                </c:pt>
                <c:pt idx="32">
                  <c:v>32527.5</c:v>
                </c:pt>
                <c:pt idx="33">
                  <c:v>32635.5</c:v>
                </c:pt>
                <c:pt idx="34">
                  <c:v>32829</c:v>
                </c:pt>
                <c:pt idx="35">
                  <c:v>32829</c:v>
                </c:pt>
                <c:pt idx="36">
                  <c:v>33129</c:v>
                </c:pt>
                <c:pt idx="37">
                  <c:v>33173.5</c:v>
                </c:pt>
                <c:pt idx="38">
                  <c:v>33194</c:v>
                </c:pt>
                <c:pt idx="39">
                  <c:v>33243</c:v>
                </c:pt>
                <c:pt idx="40">
                  <c:v>33357</c:v>
                </c:pt>
                <c:pt idx="41">
                  <c:v>33548.5</c:v>
                </c:pt>
                <c:pt idx="42">
                  <c:v>33856.5</c:v>
                </c:pt>
                <c:pt idx="43">
                  <c:v>33871</c:v>
                </c:pt>
                <c:pt idx="44">
                  <c:v>33918</c:v>
                </c:pt>
                <c:pt idx="45">
                  <c:v>33958.5</c:v>
                </c:pt>
                <c:pt idx="46">
                  <c:v>33975</c:v>
                </c:pt>
                <c:pt idx="47">
                  <c:v>36217.5</c:v>
                </c:pt>
                <c:pt idx="48">
                  <c:v>36378</c:v>
                </c:pt>
                <c:pt idx="49">
                  <c:v>36910.5</c:v>
                </c:pt>
                <c:pt idx="50">
                  <c:v>37646.5</c:v>
                </c:pt>
                <c:pt idx="51">
                  <c:v>37646.5</c:v>
                </c:pt>
                <c:pt idx="52">
                  <c:v>37658.5</c:v>
                </c:pt>
                <c:pt idx="53">
                  <c:v>37705.5</c:v>
                </c:pt>
                <c:pt idx="54">
                  <c:v>38301</c:v>
                </c:pt>
                <c:pt idx="55">
                  <c:v>39081.5</c:v>
                </c:pt>
                <c:pt idx="56">
                  <c:v>39153</c:v>
                </c:pt>
                <c:pt idx="57">
                  <c:v>39171</c:v>
                </c:pt>
                <c:pt idx="58">
                  <c:v>39179</c:v>
                </c:pt>
                <c:pt idx="59">
                  <c:v>39213.5</c:v>
                </c:pt>
                <c:pt idx="60">
                  <c:v>39387</c:v>
                </c:pt>
                <c:pt idx="61">
                  <c:v>39393</c:v>
                </c:pt>
                <c:pt idx="62">
                  <c:v>39448</c:v>
                </c:pt>
                <c:pt idx="63">
                  <c:v>39448</c:v>
                </c:pt>
                <c:pt idx="64">
                  <c:v>39925.5</c:v>
                </c:pt>
                <c:pt idx="65">
                  <c:v>39947.5</c:v>
                </c:pt>
                <c:pt idx="66">
                  <c:v>40062</c:v>
                </c:pt>
                <c:pt idx="67">
                  <c:v>40125</c:v>
                </c:pt>
                <c:pt idx="68">
                  <c:v>40628.5</c:v>
                </c:pt>
                <c:pt idx="69">
                  <c:v>40649</c:v>
                </c:pt>
                <c:pt idx="70">
                  <c:v>40649</c:v>
                </c:pt>
                <c:pt idx="71">
                  <c:v>40655.5</c:v>
                </c:pt>
                <c:pt idx="72">
                  <c:v>40669.5</c:v>
                </c:pt>
                <c:pt idx="73">
                  <c:v>40787.5</c:v>
                </c:pt>
                <c:pt idx="74">
                  <c:v>40787.5</c:v>
                </c:pt>
                <c:pt idx="75">
                  <c:v>40818</c:v>
                </c:pt>
                <c:pt idx="76">
                  <c:v>41297.5</c:v>
                </c:pt>
                <c:pt idx="77">
                  <c:v>41379</c:v>
                </c:pt>
                <c:pt idx="78">
                  <c:v>41381</c:v>
                </c:pt>
                <c:pt idx="79">
                  <c:v>41493</c:v>
                </c:pt>
                <c:pt idx="80">
                  <c:v>41499</c:v>
                </c:pt>
                <c:pt idx="81">
                  <c:v>42288</c:v>
                </c:pt>
                <c:pt idx="82">
                  <c:v>42379.5</c:v>
                </c:pt>
                <c:pt idx="83">
                  <c:v>42836.5</c:v>
                </c:pt>
                <c:pt idx="84">
                  <c:v>42891.5</c:v>
                </c:pt>
                <c:pt idx="85">
                  <c:v>42912</c:v>
                </c:pt>
                <c:pt idx="86">
                  <c:v>42934.5</c:v>
                </c:pt>
                <c:pt idx="87">
                  <c:v>42940.5</c:v>
                </c:pt>
                <c:pt idx="88">
                  <c:v>42940.5</c:v>
                </c:pt>
                <c:pt idx="89">
                  <c:v>42940.5</c:v>
                </c:pt>
                <c:pt idx="90">
                  <c:v>42940.5</c:v>
                </c:pt>
                <c:pt idx="91">
                  <c:v>42940.5</c:v>
                </c:pt>
                <c:pt idx="92">
                  <c:v>42942.5</c:v>
                </c:pt>
                <c:pt idx="93">
                  <c:v>42975</c:v>
                </c:pt>
                <c:pt idx="94">
                  <c:v>43050.5</c:v>
                </c:pt>
                <c:pt idx="95">
                  <c:v>43058.5</c:v>
                </c:pt>
                <c:pt idx="96">
                  <c:v>43189</c:v>
                </c:pt>
                <c:pt idx="97">
                  <c:v>43621.5</c:v>
                </c:pt>
                <c:pt idx="98">
                  <c:v>43639.5</c:v>
                </c:pt>
                <c:pt idx="99">
                  <c:v>43662</c:v>
                </c:pt>
                <c:pt idx="100">
                  <c:v>43678.5</c:v>
                </c:pt>
                <c:pt idx="101">
                  <c:v>43678.5</c:v>
                </c:pt>
                <c:pt idx="102">
                  <c:v>43678.5</c:v>
                </c:pt>
                <c:pt idx="103">
                  <c:v>43690.5</c:v>
                </c:pt>
                <c:pt idx="104">
                  <c:v>43735.5</c:v>
                </c:pt>
                <c:pt idx="105">
                  <c:v>43751.5</c:v>
                </c:pt>
                <c:pt idx="106">
                  <c:v>43762</c:v>
                </c:pt>
                <c:pt idx="107">
                  <c:v>43776</c:v>
                </c:pt>
                <c:pt idx="108">
                  <c:v>43808.5</c:v>
                </c:pt>
                <c:pt idx="109">
                  <c:v>43845.5</c:v>
                </c:pt>
                <c:pt idx="110">
                  <c:v>43853.5</c:v>
                </c:pt>
                <c:pt idx="111">
                  <c:v>43925</c:v>
                </c:pt>
                <c:pt idx="112">
                  <c:v>43941</c:v>
                </c:pt>
                <c:pt idx="113">
                  <c:v>43957.5</c:v>
                </c:pt>
                <c:pt idx="114">
                  <c:v>44257.5</c:v>
                </c:pt>
                <c:pt idx="115">
                  <c:v>44257.5</c:v>
                </c:pt>
                <c:pt idx="116">
                  <c:v>44308.5</c:v>
                </c:pt>
                <c:pt idx="117">
                  <c:v>44308.5</c:v>
                </c:pt>
                <c:pt idx="118">
                  <c:v>44314.5</c:v>
                </c:pt>
                <c:pt idx="119">
                  <c:v>44314.5</c:v>
                </c:pt>
                <c:pt idx="120">
                  <c:v>44343</c:v>
                </c:pt>
                <c:pt idx="121">
                  <c:v>44343</c:v>
                </c:pt>
                <c:pt idx="122">
                  <c:v>44553</c:v>
                </c:pt>
                <c:pt idx="123">
                  <c:v>44553</c:v>
                </c:pt>
                <c:pt idx="124">
                  <c:v>45075</c:v>
                </c:pt>
                <c:pt idx="125">
                  <c:v>45075</c:v>
                </c:pt>
                <c:pt idx="126">
                  <c:v>45087</c:v>
                </c:pt>
                <c:pt idx="127">
                  <c:v>45154.5</c:v>
                </c:pt>
                <c:pt idx="128">
                  <c:v>45154.5</c:v>
                </c:pt>
                <c:pt idx="129">
                  <c:v>45160.5</c:v>
                </c:pt>
                <c:pt idx="130">
                  <c:v>45160.5</c:v>
                </c:pt>
                <c:pt idx="131">
                  <c:v>45160.5</c:v>
                </c:pt>
                <c:pt idx="132">
                  <c:v>45166.5</c:v>
                </c:pt>
                <c:pt idx="133">
                  <c:v>45223.5</c:v>
                </c:pt>
                <c:pt idx="134">
                  <c:v>45291</c:v>
                </c:pt>
                <c:pt idx="135">
                  <c:v>45291</c:v>
                </c:pt>
                <c:pt idx="136">
                  <c:v>45847.5</c:v>
                </c:pt>
                <c:pt idx="137">
                  <c:v>45853.5</c:v>
                </c:pt>
                <c:pt idx="138">
                  <c:v>45904.5</c:v>
                </c:pt>
                <c:pt idx="139">
                  <c:v>45910.5</c:v>
                </c:pt>
                <c:pt idx="140">
                  <c:v>45943.5</c:v>
                </c:pt>
                <c:pt idx="141">
                  <c:v>45943.5</c:v>
                </c:pt>
                <c:pt idx="142">
                  <c:v>46177.5</c:v>
                </c:pt>
                <c:pt idx="143">
                  <c:v>46183.5</c:v>
                </c:pt>
                <c:pt idx="144">
                  <c:v>47329.5</c:v>
                </c:pt>
                <c:pt idx="145">
                  <c:v>48067.5</c:v>
                </c:pt>
                <c:pt idx="146">
                  <c:v>48238.5</c:v>
                </c:pt>
                <c:pt idx="147">
                  <c:v>49600.5</c:v>
                </c:pt>
                <c:pt idx="148">
                  <c:v>54103.5</c:v>
                </c:pt>
                <c:pt idx="151">
                  <c:v>No minimum appeared, constant  brightness.</c:v>
                </c:pt>
                <c:pt idx="153">
                  <c:v>Constant brightness.</c:v>
                </c:pt>
                <c:pt idx="155">
                  <c:v>Constant brightness.</c:v>
                </c:pt>
                <c:pt idx="157">
                  <c:v>A part of rising branch at the beginning of measurement, then constant.</c:v>
                </c:pt>
                <c:pt idx="159">
                  <c:v>Constant brightness.</c:v>
                </c:pt>
                <c:pt idx="161">
                  <c:v>Constant brightness.</c:v>
                </c:pt>
                <c:pt idx="163">
                  <c:v>Constant brightness.</c:v>
                </c:pt>
                <c:pt idx="165">
                  <c:v>Constant brightness.</c:v>
                </c:pt>
                <c:pt idx="167">
                  <c:v>Constant brightness.</c:v>
                </c:pt>
                <c:pt idx="169">
                  <c:v>Minimum appeared - see the  table I.</c:v>
                </c:pt>
                <c:pt idx="171">
                  <c:v>Constant brightness.</c:v>
                </c:pt>
                <c:pt idx="173">
                  <c:v>Constant brightness.</c:v>
                </c:pt>
                <c:pt idx="175">
                  <c:v>A part of rising branch (uncertain measurement because of bad weather).</c:v>
                </c:pt>
                <c:pt idx="177">
                  <c:v>Constant brightness.</c:v>
                </c:pt>
                <c:pt idx="179">
                  <c:v>Constant brightness.</c:v>
                </c:pt>
                <c:pt idx="181">
                  <c:v>Falling branch.</c:v>
                </c:pt>
                <c:pt idx="183">
                  <c:v>Rising branch (a part).</c:v>
                </c:pt>
                <c:pt idx="185">
                  <c:v>Constant brightness.</c:v>
                </c:pt>
                <c:pt idx="187">
                  <c:v>Minimum appeared - see the table I.</c:v>
                </c:pt>
              </c:strCache>
            </c:strRef>
          </c:xVal>
          <c:yVal>
            <c:numRef>
              <c:f>'E2'!$I$21:$I$1005</c:f>
              <c:numCache>
                <c:formatCode>General</c:formatCode>
                <c:ptCount val="985"/>
                <c:pt idx="37">
                  <c:v>-7.4192194224451669E-3</c:v>
                </c:pt>
                <c:pt idx="38">
                  <c:v>-4.5524893954279833E-2</c:v>
                </c:pt>
                <c:pt idx="67">
                  <c:v>-4.3326365295797586E-2</c:v>
                </c:pt>
                <c:pt idx="83">
                  <c:v>-1.3254974386654794E-2</c:v>
                </c:pt>
                <c:pt idx="84">
                  <c:v>-7.6050686540838797E-2</c:v>
                </c:pt>
                <c:pt idx="85">
                  <c:v>-7.5156361061090138E-2</c:v>
                </c:pt>
                <c:pt idx="93">
                  <c:v>-5.6285994993231725E-2</c:v>
                </c:pt>
                <c:pt idx="94">
                  <c:v>-3.9187381677038502E-2</c:v>
                </c:pt>
                <c:pt idx="95">
                  <c:v>-5.6521303442423232E-2</c:v>
                </c:pt>
                <c:pt idx="96">
                  <c:v>-4.0218402275058907E-2</c:v>
                </c:pt>
                <c:pt idx="97">
                  <c:v>-2.8521047825051937E-2</c:v>
                </c:pt>
                <c:pt idx="98">
                  <c:v>-3.7272371802828275E-2</c:v>
                </c:pt>
                <c:pt idx="99">
                  <c:v>-3.8461526775790844E-2</c:v>
                </c:pt>
                <c:pt idx="103">
                  <c:v>-4.2901123080810066E-2</c:v>
                </c:pt>
                <c:pt idx="104">
                  <c:v>-3.5279433017421979E-2</c:v>
                </c:pt>
                <c:pt idx="105">
                  <c:v>8.505272344336845E-2</c:v>
                </c:pt>
                <c:pt idx="106">
                  <c:v>-9.1635548873455264E-2</c:v>
                </c:pt>
                <c:pt idx="107">
                  <c:v>-3.7219911966531072E-2</c:v>
                </c:pt>
                <c:pt idx="108">
                  <c:v>5.7173530862201005E-2</c:v>
                </c:pt>
                <c:pt idx="109">
                  <c:v>-0.10687085732206469</c:v>
                </c:pt>
                <c:pt idx="110">
                  <c:v>-5.3204779083898757E-2</c:v>
                </c:pt>
                <c:pt idx="111">
                  <c:v>-5.3939204881316982E-2</c:v>
                </c:pt>
                <c:pt idx="112">
                  <c:v>-6.0704842326231301E-4</c:v>
                </c:pt>
                <c:pt idx="113">
                  <c:v>-3.0545762070687488E-2</c:v>
                </c:pt>
                <c:pt idx="126">
                  <c:v>-4.6441341619356535E-2</c:v>
                </c:pt>
                <c:pt idx="131">
                  <c:v>-3.725924785976531E-2</c:v>
                </c:pt>
                <c:pt idx="132">
                  <c:v>-4.550968918192666E-2</c:v>
                </c:pt>
                <c:pt idx="133">
                  <c:v>-4.4388881775375921E-2</c:v>
                </c:pt>
                <c:pt idx="136">
                  <c:v>-5.3434779641975183E-2</c:v>
                </c:pt>
                <c:pt idx="137">
                  <c:v>-3.5685220973391552E-2</c:v>
                </c:pt>
                <c:pt idx="138">
                  <c:v>-4.4313972241070587E-2</c:v>
                </c:pt>
                <c:pt idx="139">
                  <c:v>-3.9564413564221468E-2</c:v>
                </c:pt>
                <c:pt idx="142">
                  <c:v>-5.7209052560210694E-2</c:v>
                </c:pt>
                <c:pt idx="143">
                  <c:v>-4.1459493884758558E-2</c:v>
                </c:pt>
                <c:pt idx="144">
                  <c:v>-4.3293787079164758E-2</c:v>
                </c:pt>
                <c:pt idx="145">
                  <c:v>-4.0098070137901232E-2</c:v>
                </c:pt>
                <c:pt idx="146">
                  <c:v>-4.8735647920693737E-2</c:v>
                </c:pt>
                <c:pt idx="147">
                  <c:v>-3.6585828842362389E-2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DB-4893-8FE2-6A15EFBFB402}"/>
            </c:ext>
          </c:extLst>
        </c:ser>
        <c:ser>
          <c:idx val="3"/>
          <c:order val="2"/>
          <c:tx>
            <c:strRef>
              <c:f>'E2'!$J$20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'E2'!$D$21:$D$44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'E2'!$D$21:$D$44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strRef>
              <c:f>'E2'!$F$21:$F$1005</c:f>
              <c:strCache>
                <c:ptCount val="188"/>
                <c:pt idx="0">
                  <c:v>0</c:v>
                </c:pt>
                <c:pt idx="1">
                  <c:v>24243</c:v>
                </c:pt>
                <c:pt idx="2">
                  <c:v>24505.5</c:v>
                </c:pt>
                <c:pt idx="3">
                  <c:v>24585</c:v>
                </c:pt>
                <c:pt idx="4">
                  <c:v>24885</c:v>
                </c:pt>
                <c:pt idx="5">
                  <c:v>24930</c:v>
                </c:pt>
                <c:pt idx="6">
                  <c:v>25072.5</c:v>
                </c:pt>
                <c:pt idx="7">
                  <c:v>25406.5</c:v>
                </c:pt>
                <c:pt idx="8">
                  <c:v>25839</c:v>
                </c:pt>
                <c:pt idx="9">
                  <c:v>25896</c:v>
                </c:pt>
                <c:pt idx="10">
                  <c:v>25908</c:v>
                </c:pt>
                <c:pt idx="11">
                  <c:v>25916.5</c:v>
                </c:pt>
                <c:pt idx="12">
                  <c:v>26083.5</c:v>
                </c:pt>
                <c:pt idx="13">
                  <c:v>26463</c:v>
                </c:pt>
                <c:pt idx="14">
                  <c:v>26520</c:v>
                </c:pt>
                <c:pt idx="15">
                  <c:v>26691</c:v>
                </c:pt>
                <c:pt idx="16">
                  <c:v>27156</c:v>
                </c:pt>
                <c:pt idx="17">
                  <c:v>27184.5</c:v>
                </c:pt>
                <c:pt idx="18">
                  <c:v>27457.5</c:v>
                </c:pt>
                <c:pt idx="19">
                  <c:v>28122</c:v>
                </c:pt>
                <c:pt idx="20">
                  <c:v>28179</c:v>
                </c:pt>
                <c:pt idx="21">
                  <c:v>28236</c:v>
                </c:pt>
                <c:pt idx="22">
                  <c:v>28797</c:v>
                </c:pt>
                <c:pt idx="23">
                  <c:v>28848</c:v>
                </c:pt>
                <c:pt idx="24">
                  <c:v>28854</c:v>
                </c:pt>
                <c:pt idx="25">
                  <c:v>29353.5</c:v>
                </c:pt>
                <c:pt idx="26">
                  <c:v>29512.5</c:v>
                </c:pt>
                <c:pt idx="27">
                  <c:v>29689.5</c:v>
                </c:pt>
                <c:pt idx="28">
                  <c:v>30909</c:v>
                </c:pt>
                <c:pt idx="29">
                  <c:v>31074</c:v>
                </c:pt>
                <c:pt idx="30">
                  <c:v>31080</c:v>
                </c:pt>
                <c:pt idx="31">
                  <c:v>31096.5</c:v>
                </c:pt>
                <c:pt idx="32">
                  <c:v>32527.5</c:v>
                </c:pt>
                <c:pt idx="33">
                  <c:v>32635.5</c:v>
                </c:pt>
                <c:pt idx="34">
                  <c:v>32829</c:v>
                </c:pt>
                <c:pt idx="35">
                  <c:v>32829</c:v>
                </c:pt>
                <c:pt idx="36">
                  <c:v>33129</c:v>
                </c:pt>
                <c:pt idx="37">
                  <c:v>33173.5</c:v>
                </c:pt>
                <c:pt idx="38">
                  <c:v>33194</c:v>
                </c:pt>
                <c:pt idx="39">
                  <c:v>33243</c:v>
                </c:pt>
                <c:pt idx="40">
                  <c:v>33357</c:v>
                </c:pt>
                <c:pt idx="41">
                  <c:v>33548.5</c:v>
                </c:pt>
                <c:pt idx="42">
                  <c:v>33856.5</c:v>
                </c:pt>
                <c:pt idx="43">
                  <c:v>33871</c:v>
                </c:pt>
                <c:pt idx="44">
                  <c:v>33918</c:v>
                </c:pt>
                <c:pt idx="45">
                  <c:v>33958.5</c:v>
                </c:pt>
                <c:pt idx="46">
                  <c:v>33975</c:v>
                </c:pt>
                <c:pt idx="47">
                  <c:v>36217.5</c:v>
                </c:pt>
                <c:pt idx="48">
                  <c:v>36378</c:v>
                </c:pt>
                <c:pt idx="49">
                  <c:v>36910.5</c:v>
                </c:pt>
                <c:pt idx="50">
                  <c:v>37646.5</c:v>
                </c:pt>
                <c:pt idx="51">
                  <c:v>37646.5</c:v>
                </c:pt>
                <c:pt idx="52">
                  <c:v>37658.5</c:v>
                </c:pt>
                <c:pt idx="53">
                  <c:v>37705.5</c:v>
                </c:pt>
                <c:pt idx="54">
                  <c:v>38301</c:v>
                </c:pt>
                <c:pt idx="55">
                  <c:v>39081.5</c:v>
                </c:pt>
                <c:pt idx="56">
                  <c:v>39153</c:v>
                </c:pt>
                <c:pt idx="57">
                  <c:v>39171</c:v>
                </c:pt>
                <c:pt idx="58">
                  <c:v>39179</c:v>
                </c:pt>
                <c:pt idx="59">
                  <c:v>39213.5</c:v>
                </c:pt>
                <c:pt idx="60">
                  <c:v>39387</c:v>
                </c:pt>
                <c:pt idx="61">
                  <c:v>39393</c:v>
                </c:pt>
                <c:pt idx="62">
                  <c:v>39448</c:v>
                </c:pt>
                <c:pt idx="63">
                  <c:v>39448</c:v>
                </c:pt>
                <c:pt idx="64">
                  <c:v>39925.5</c:v>
                </c:pt>
                <c:pt idx="65">
                  <c:v>39947.5</c:v>
                </c:pt>
                <c:pt idx="66">
                  <c:v>40062</c:v>
                </c:pt>
                <c:pt idx="67">
                  <c:v>40125</c:v>
                </c:pt>
                <c:pt idx="68">
                  <c:v>40628.5</c:v>
                </c:pt>
                <c:pt idx="69">
                  <c:v>40649</c:v>
                </c:pt>
                <c:pt idx="70">
                  <c:v>40649</c:v>
                </c:pt>
                <c:pt idx="71">
                  <c:v>40655.5</c:v>
                </c:pt>
                <c:pt idx="72">
                  <c:v>40669.5</c:v>
                </c:pt>
                <c:pt idx="73">
                  <c:v>40787.5</c:v>
                </c:pt>
                <c:pt idx="74">
                  <c:v>40787.5</c:v>
                </c:pt>
                <c:pt idx="75">
                  <c:v>40818</c:v>
                </c:pt>
                <c:pt idx="76">
                  <c:v>41297.5</c:v>
                </c:pt>
                <c:pt idx="77">
                  <c:v>41379</c:v>
                </c:pt>
                <c:pt idx="78">
                  <c:v>41381</c:v>
                </c:pt>
                <c:pt idx="79">
                  <c:v>41493</c:v>
                </c:pt>
                <c:pt idx="80">
                  <c:v>41499</c:v>
                </c:pt>
                <c:pt idx="81">
                  <c:v>42288</c:v>
                </c:pt>
                <c:pt idx="82">
                  <c:v>42379.5</c:v>
                </c:pt>
                <c:pt idx="83">
                  <c:v>42836.5</c:v>
                </c:pt>
                <c:pt idx="84">
                  <c:v>42891.5</c:v>
                </c:pt>
                <c:pt idx="85">
                  <c:v>42912</c:v>
                </c:pt>
                <c:pt idx="86">
                  <c:v>42934.5</c:v>
                </c:pt>
                <c:pt idx="87">
                  <c:v>42940.5</c:v>
                </c:pt>
                <c:pt idx="88">
                  <c:v>42940.5</c:v>
                </c:pt>
                <c:pt idx="89">
                  <c:v>42940.5</c:v>
                </c:pt>
                <c:pt idx="90">
                  <c:v>42940.5</c:v>
                </c:pt>
                <c:pt idx="91">
                  <c:v>42940.5</c:v>
                </c:pt>
                <c:pt idx="92">
                  <c:v>42942.5</c:v>
                </c:pt>
                <c:pt idx="93">
                  <c:v>42975</c:v>
                </c:pt>
                <c:pt idx="94">
                  <c:v>43050.5</c:v>
                </c:pt>
                <c:pt idx="95">
                  <c:v>43058.5</c:v>
                </c:pt>
                <c:pt idx="96">
                  <c:v>43189</c:v>
                </c:pt>
                <c:pt idx="97">
                  <c:v>43621.5</c:v>
                </c:pt>
                <c:pt idx="98">
                  <c:v>43639.5</c:v>
                </c:pt>
                <c:pt idx="99">
                  <c:v>43662</c:v>
                </c:pt>
                <c:pt idx="100">
                  <c:v>43678.5</c:v>
                </c:pt>
                <c:pt idx="101">
                  <c:v>43678.5</c:v>
                </c:pt>
                <c:pt idx="102">
                  <c:v>43678.5</c:v>
                </c:pt>
                <c:pt idx="103">
                  <c:v>43690.5</c:v>
                </c:pt>
                <c:pt idx="104">
                  <c:v>43735.5</c:v>
                </c:pt>
                <c:pt idx="105">
                  <c:v>43751.5</c:v>
                </c:pt>
                <c:pt idx="106">
                  <c:v>43762</c:v>
                </c:pt>
                <c:pt idx="107">
                  <c:v>43776</c:v>
                </c:pt>
                <c:pt idx="108">
                  <c:v>43808.5</c:v>
                </c:pt>
                <c:pt idx="109">
                  <c:v>43845.5</c:v>
                </c:pt>
                <c:pt idx="110">
                  <c:v>43853.5</c:v>
                </c:pt>
                <c:pt idx="111">
                  <c:v>43925</c:v>
                </c:pt>
                <c:pt idx="112">
                  <c:v>43941</c:v>
                </c:pt>
                <c:pt idx="113">
                  <c:v>43957.5</c:v>
                </c:pt>
                <c:pt idx="114">
                  <c:v>44257.5</c:v>
                </c:pt>
                <c:pt idx="115">
                  <c:v>44257.5</c:v>
                </c:pt>
                <c:pt idx="116">
                  <c:v>44308.5</c:v>
                </c:pt>
                <c:pt idx="117">
                  <c:v>44308.5</c:v>
                </c:pt>
                <c:pt idx="118">
                  <c:v>44314.5</c:v>
                </c:pt>
                <c:pt idx="119">
                  <c:v>44314.5</c:v>
                </c:pt>
                <c:pt idx="120">
                  <c:v>44343</c:v>
                </c:pt>
                <c:pt idx="121">
                  <c:v>44343</c:v>
                </c:pt>
                <c:pt idx="122">
                  <c:v>44553</c:v>
                </c:pt>
                <c:pt idx="123">
                  <c:v>44553</c:v>
                </c:pt>
                <c:pt idx="124">
                  <c:v>45075</c:v>
                </c:pt>
                <c:pt idx="125">
                  <c:v>45075</c:v>
                </c:pt>
                <c:pt idx="126">
                  <c:v>45087</c:v>
                </c:pt>
                <c:pt idx="127">
                  <c:v>45154.5</c:v>
                </c:pt>
                <c:pt idx="128">
                  <c:v>45154.5</c:v>
                </c:pt>
                <c:pt idx="129">
                  <c:v>45160.5</c:v>
                </c:pt>
                <c:pt idx="130">
                  <c:v>45160.5</c:v>
                </c:pt>
                <c:pt idx="131">
                  <c:v>45160.5</c:v>
                </c:pt>
                <c:pt idx="132">
                  <c:v>45166.5</c:v>
                </c:pt>
                <c:pt idx="133">
                  <c:v>45223.5</c:v>
                </c:pt>
                <c:pt idx="134">
                  <c:v>45291</c:v>
                </c:pt>
                <c:pt idx="135">
                  <c:v>45291</c:v>
                </c:pt>
                <c:pt idx="136">
                  <c:v>45847.5</c:v>
                </c:pt>
                <c:pt idx="137">
                  <c:v>45853.5</c:v>
                </c:pt>
                <c:pt idx="138">
                  <c:v>45904.5</c:v>
                </c:pt>
                <c:pt idx="139">
                  <c:v>45910.5</c:v>
                </c:pt>
                <c:pt idx="140">
                  <c:v>45943.5</c:v>
                </c:pt>
                <c:pt idx="141">
                  <c:v>45943.5</c:v>
                </c:pt>
                <c:pt idx="142">
                  <c:v>46177.5</c:v>
                </c:pt>
                <c:pt idx="143">
                  <c:v>46183.5</c:v>
                </c:pt>
                <c:pt idx="144">
                  <c:v>47329.5</c:v>
                </c:pt>
                <c:pt idx="145">
                  <c:v>48067.5</c:v>
                </c:pt>
                <c:pt idx="146">
                  <c:v>48238.5</c:v>
                </c:pt>
                <c:pt idx="147">
                  <c:v>49600.5</c:v>
                </c:pt>
                <c:pt idx="148">
                  <c:v>54103.5</c:v>
                </c:pt>
                <c:pt idx="151">
                  <c:v>No minimum appeared, constant  brightness.</c:v>
                </c:pt>
                <c:pt idx="153">
                  <c:v>Constant brightness.</c:v>
                </c:pt>
                <c:pt idx="155">
                  <c:v>Constant brightness.</c:v>
                </c:pt>
                <c:pt idx="157">
                  <c:v>A part of rising branch at the beginning of measurement, then constant.</c:v>
                </c:pt>
                <c:pt idx="159">
                  <c:v>Constant brightness.</c:v>
                </c:pt>
                <c:pt idx="161">
                  <c:v>Constant brightness.</c:v>
                </c:pt>
                <c:pt idx="163">
                  <c:v>Constant brightness.</c:v>
                </c:pt>
                <c:pt idx="165">
                  <c:v>Constant brightness.</c:v>
                </c:pt>
                <c:pt idx="167">
                  <c:v>Constant brightness.</c:v>
                </c:pt>
                <c:pt idx="169">
                  <c:v>Minimum appeared - see the  table I.</c:v>
                </c:pt>
                <c:pt idx="171">
                  <c:v>Constant brightness.</c:v>
                </c:pt>
                <c:pt idx="173">
                  <c:v>Constant brightness.</c:v>
                </c:pt>
                <c:pt idx="175">
                  <c:v>A part of rising branch (uncertain measurement because of bad weather).</c:v>
                </c:pt>
                <c:pt idx="177">
                  <c:v>Constant brightness.</c:v>
                </c:pt>
                <c:pt idx="179">
                  <c:v>Constant brightness.</c:v>
                </c:pt>
                <c:pt idx="181">
                  <c:v>Falling branch.</c:v>
                </c:pt>
                <c:pt idx="183">
                  <c:v>Rising branch (a part).</c:v>
                </c:pt>
                <c:pt idx="185">
                  <c:v>Constant brightness.</c:v>
                </c:pt>
                <c:pt idx="187">
                  <c:v>Minimum appeared - see the table I.</c:v>
                </c:pt>
              </c:strCache>
            </c:strRef>
          </c:xVal>
          <c:yVal>
            <c:numRef>
              <c:f>'E2'!$J$21:$J$1005</c:f>
              <c:numCache>
                <c:formatCode>General</c:formatCode>
                <c:ptCount val="985"/>
                <c:pt idx="34">
                  <c:v>-4.7789713309612125E-2</c:v>
                </c:pt>
                <c:pt idx="35">
                  <c:v>-3.8789713311416563E-2</c:v>
                </c:pt>
                <c:pt idx="42">
                  <c:v>4.5572209666715935E-2</c:v>
                </c:pt>
                <c:pt idx="43">
                  <c:v>-0.11028302352497121</c:v>
                </c:pt>
                <c:pt idx="50">
                  <c:v>-9.0623227697506081E-2</c:v>
                </c:pt>
                <c:pt idx="51">
                  <c:v>-8.9623227700940333E-2</c:v>
                </c:pt>
                <c:pt idx="55">
                  <c:v>1.2979555256606545E-2</c:v>
                </c:pt>
                <c:pt idx="57">
                  <c:v>7.9493805475067347E-2</c:v>
                </c:pt>
                <c:pt idx="58">
                  <c:v>4.915988370339619E-2</c:v>
                </c:pt>
                <c:pt idx="59">
                  <c:v>0.12146984608989442</c:v>
                </c:pt>
                <c:pt idx="60">
                  <c:v>-7.5522082253883127E-2</c:v>
                </c:pt>
                <c:pt idx="62">
                  <c:v>0.10643176427402068</c:v>
                </c:pt>
                <c:pt idx="63">
                  <c:v>0.10943176427099388</c:v>
                </c:pt>
                <c:pt idx="66">
                  <c:v>-2.8196731385833118E-2</c:v>
                </c:pt>
                <c:pt idx="68">
                  <c:v>2.3907433460408356E-2</c:v>
                </c:pt>
                <c:pt idx="69">
                  <c:v>-1.8198241079517175E-2</c:v>
                </c:pt>
                <c:pt idx="70">
                  <c:v>1.1801758919318672E-2</c:v>
                </c:pt>
                <c:pt idx="71">
                  <c:v>-0.11171955251484178</c:v>
                </c:pt>
                <c:pt idx="72">
                  <c:v>-2.2303915604425129E-2</c:v>
                </c:pt>
                <c:pt idx="73">
                  <c:v>1.6770738322520629E-2</c:v>
                </c:pt>
                <c:pt idx="74">
                  <c:v>1.7770738326362334E-2</c:v>
                </c:pt>
                <c:pt idx="76">
                  <c:v>-4.1516774363117293E-2</c:v>
                </c:pt>
                <c:pt idx="78">
                  <c:v>-9.5752082808758132E-2</c:v>
                </c:pt>
                <c:pt idx="91">
                  <c:v>-3.6595957360987086E-2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DB-4893-8FE2-6A15EFBFB402}"/>
            </c:ext>
          </c:extLst>
        </c:ser>
        <c:ser>
          <c:idx val="4"/>
          <c:order val="3"/>
          <c:tx>
            <c:strRef>
              <c:f>'E2'!$K$20</c:f>
              <c:strCache>
                <c:ptCount val="1"/>
                <c:pt idx="0">
                  <c:v>IBVS pg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'E2'!$D$21:$D$89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plus>
            <c:minus>
              <c:numRef>
                <c:f>'E2'!$D$21:$D$89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strRef>
              <c:f>'E2'!$F$21:$F$1005</c:f>
              <c:strCache>
                <c:ptCount val="188"/>
                <c:pt idx="0">
                  <c:v>0</c:v>
                </c:pt>
                <c:pt idx="1">
                  <c:v>24243</c:v>
                </c:pt>
                <c:pt idx="2">
                  <c:v>24505.5</c:v>
                </c:pt>
                <c:pt idx="3">
                  <c:v>24585</c:v>
                </c:pt>
                <c:pt idx="4">
                  <c:v>24885</c:v>
                </c:pt>
                <c:pt idx="5">
                  <c:v>24930</c:v>
                </c:pt>
                <c:pt idx="6">
                  <c:v>25072.5</c:v>
                </c:pt>
                <c:pt idx="7">
                  <c:v>25406.5</c:v>
                </c:pt>
                <c:pt idx="8">
                  <c:v>25839</c:v>
                </c:pt>
                <c:pt idx="9">
                  <c:v>25896</c:v>
                </c:pt>
                <c:pt idx="10">
                  <c:v>25908</c:v>
                </c:pt>
                <c:pt idx="11">
                  <c:v>25916.5</c:v>
                </c:pt>
                <c:pt idx="12">
                  <c:v>26083.5</c:v>
                </c:pt>
                <c:pt idx="13">
                  <c:v>26463</c:v>
                </c:pt>
                <c:pt idx="14">
                  <c:v>26520</c:v>
                </c:pt>
                <c:pt idx="15">
                  <c:v>26691</c:v>
                </c:pt>
                <c:pt idx="16">
                  <c:v>27156</c:v>
                </c:pt>
                <c:pt idx="17">
                  <c:v>27184.5</c:v>
                </c:pt>
                <c:pt idx="18">
                  <c:v>27457.5</c:v>
                </c:pt>
                <c:pt idx="19">
                  <c:v>28122</c:v>
                </c:pt>
                <c:pt idx="20">
                  <c:v>28179</c:v>
                </c:pt>
                <c:pt idx="21">
                  <c:v>28236</c:v>
                </c:pt>
                <c:pt idx="22">
                  <c:v>28797</c:v>
                </c:pt>
                <c:pt idx="23">
                  <c:v>28848</c:v>
                </c:pt>
                <c:pt idx="24">
                  <c:v>28854</c:v>
                </c:pt>
                <c:pt idx="25">
                  <c:v>29353.5</c:v>
                </c:pt>
                <c:pt idx="26">
                  <c:v>29512.5</c:v>
                </c:pt>
                <c:pt idx="27">
                  <c:v>29689.5</c:v>
                </c:pt>
                <c:pt idx="28">
                  <c:v>30909</c:v>
                </c:pt>
                <c:pt idx="29">
                  <c:v>31074</c:v>
                </c:pt>
                <c:pt idx="30">
                  <c:v>31080</c:v>
                </c:pt>
                <c:pt idx="31">
                  <c:v>31096.5</c:v>
                </c:pt>
                <c:pt idx="32">
                  <c:v>32527.5</c:v>
                </c:pt>
                <c:pt idx="33">
                  <c:v>32635.5</c:v>
                </c:pt>
                <c:pt idx="34">
                  <c:v>32829</c:v>
                </c:pt>
                <c:pt idx="35">
                  <c:v>32829</c:v>
                </c:pt>
                <c:pt idx="36">
                  <c:v>33129</c:v>
                </c:pt>
                <c:pt idx="37">
                  <c:v>33173.5</c:v>
                </c:pt>
                <c:pt idx="38">
                  <c:v>33194</c:v>
                </c:pt>
                <c:pt idx="39">
                  <c:v>33243</c:v>
                </c:pt>
                <c:pt idx="40">
                  <c:v>33357</c:v>
                </c:pt>
                <c:pt idx="41">
                  <c:v>33548.5</c:v>
                </c:pt>
                <c:pt idx="42">
                  <c:v>33856.5</c:v>
                </c:pt>
                <c:pt idx="43">
                  <c:v>33871</c:v>
                </c:pt>
                <c:pt idx="44">
                  <c:v>33918</c:v>
                </c:pt>
                <c:pt idx="45">
                  <c:v>33958.5</c:v>
                </c:pt>
                <c:pt idx="46">
                  <c:v>33975</c:v>
                </c:pt>
                <c:pt idx="47">
                  <c:v>36217.5</c:v>
                </c:pt>
                <c:pt idx="48">
                  <c:v>36378</c:v>
                </c:pt>
                <c:pt idx="49">
                  <c:v>36910.5</c:v>
                </c:pt>
                <c:pt idx="50">
                  <c:v>37646.5</c:v>
                </c:pt>
                <c:pt idx="51">
                  <c:v>37646.5</c:v>
                </c:pt>
                <c:pt idx="52">
                  <c:v>37658.5</c:v>
                </c:pt>
                <c:pt idx="53">
                  <c:v>37705.5</c:v>
                </c:pt>
                <c:pt idx="54">
                  <c:v>38301</c:v>
                </c:pt>
                <c:pt idx="55">
                  <c:v>39081.5</c:v>
                </c:pt>
                <c:pt idx="56">
                  <c:v>39153</c:v>
                </c:pt>
                <c:pt idx="57">
                  <c:v>39171</c:v>
                </c:pt>
                <c:pt idx="58">
                  <c:v>39179</c:v>
                </c:pt>
                <c:pt idx="59">
                  <c:v>39213.5</c:v>
                </c:pt>
                <c:pt idx="60">
                  <c:v>39387</c:v>
                </c:pt>
                <c:pt idx="61">
                  <c:v>39393</c:v>
                </c:pt>
                <c:pt idx="62">
                  <c:v>39448</c:v>
                </c:pt>
                <c:pt idx="63">
                  <c:v>39448</c:v>
                </c:pt>
                <c:pt idx="64">
                  <c:v>39925.5</c:v>
                </c:pt>
                <c:pt idx="65">
                  <c:v>39947.5</c:v>
                </c:pt>
                <c:pt idx="66">
                  <c:v>40062</c:v>
                </c:pt>
                <c:pt idx="67">
                  <c:v>40125</c:v>
                </c:pt>
                <c:pt idx="68">
                  <c:v>40628.5</c:v>
                </c:pt>
                <c:pt idx="69">
                  <c:v>40649</c:v>
                </c:pt>
                <c:pt idx="70">
                  <c:v>40649</c:v>
                </c:pt>
                <c:pt idx="71">
                  <c:v>40655.5</c:v>
                </c:pt>
                <c:pt idx="72">
                  <c:v>40669.5</c:v>
                </c:pt>
                <c:pt idx="73">
                  <c:v>40787.5</c:v>
                </c:pt>
                <c:pt idx="74">
                  <c:v>40787.5</c:v>
                </c:pt>
                <c:pt idx="75">
                  <c:v>40818</c:v>
                </c:pt>
                <c:pt idx="76">
                  <c:v>41297.5</c:v>
                </c:pt>
                <c:pt idx="77">
                  <c:v>41379</c:v>
                </c:pt>
                <c:pt idx="78">
                  <c:v>41381</c:v>
                </c:pt>
                <c:pt idx="79">
                  <c:v>41493</c:v>
                </c:pt>
                <c:pt idx="80">
                  <c:v>41499</c:v>
                </c:pt>
                <c:pt idx="81">
                  <c:v>42288</c:v>
                </c:pt>
                <c:pt idx="82">
                  <c:v>42379.5</c:v>
                </c:pt>
                <c:pt idx="83">
                  <c:v>42836.5</c:v>
                </c:pt>
                <c:pt idx="84">
                  <c:v>42891.5</c:v>
                </c:pt>
                <c:pt idx="85">
                  <c:v>42912</c:v>
                </c:pt>
                <c:pt idx="86">
                  <c:v>42934.5</c:v>
                </c:pt>
                <c:pt idx="87">
                  <c:v>42940.5</c:v>
                </c:pt>
                <c:pt idx="88">
                  <c:v>42940.5</c:v>
                </c:pt>
                <c:pt idx="89">
                  <c:v>42940.5</c:v>
                </c:pt>
                <c:pt idx="90">
                  <c:v>42940.5</c:v>
                </c:pt>
                <c:pt idx="91">
                  <c:v>42940.5</c:v>
                </c:pt>
                <c:pt idx="92">
                  <c:v>42942.5</c:v>
                </c:pt>
                <c:pt idx="93">
                  <c:v>42975</c:v>
                </c:pt>
                <c:pt idx="94">
                  <c:v>43050.5</c:v>
                </c:pt>
                <c:pt idx="95">
                  <c:v>43058.5</c:v>
                </c:pt>
                <c:pt idx="96">
                  <c:v>43189</c:v>
                </c:pt>
                <c:pt idx="97">
                  <c:v>43621.5</c:v>
                </c:pt>
                <c:pt idx="98">
                  <c:v>43639.5</c:v>
                </c:pt>
                <c:pt idx="99">
                  <c:v>43662</c:v>
                </c:pt>
                <c:pt idx="100">
                  <c:v>43678.5</c:v>
                </c:pt>
                <c:pt idx="101">
                  <c:v>43678.5</c:v>
                </c:pt>
                <c:pt idx="102">
                  <c:v>43678.5</c:v>
                </c:pt>
                <c:pt idx="103">
                  <c:v>43690.5</c:v>
                </c:pt>
                <c:pt idx="104">
                  <c:v>43735.5</c:v>
                </c:pt>
                <c:pt idx="105">
                  <c:v>43751.5</c:v>
                </c:pt>
                <c:pt idx="106">
                  <c:v>43762</c:v>
                </c:pt>
                <c:pt idx="107">
                  <c:v>43776</c:v>
                </c:pt>
                <c:pt idx="108">
                  <c:v>43808.5</c:v>
                </c:pt>
                <c:pt idx="109">
                  <c:v>43845.5</c:v>
                </c:pt>
                <c:pt idx="110">
                  <c:v>43853.5</c:v>
                </c:pt>
                <c:pt idx="111">
                  <c:v>43925</c:v>
                </c:pt>
                <c:pt idx="112">
                  <c:v>43941</c:v>
                </c:pt>
                <c:pt idx="113">
                  <c:v>43957.5</c:v>
                </c:pt>
                <c:pt idx="114">
                  <c:v>44257.5</c:v>
                </c:pt>
                <c:pt idx="115">
                  <c:v>44257.5</c:v>
                </c:pt>
                <c:pt idx="116">
                  <c:v>44308.5</c:v>
                </c:pt>
                <c:pt idx="117">
                  <c:v>44308.5</c:v>
                </c:pt>
                <c:pt idx="118">
                  <c:v>44314.5</c:v>
                </c:pt>
                <c:pt idx="119">
                  <c:v>44314.5</c:v>
                </c:pt>
                <c:pt idx="120">
                  <c:v>44343</c:v>
                </c:pt>
                <c:pt idx="121">
                  <c:v>44343</c:v>
                </c:pt>
                <c:pt idx="122">
                  <c:v>44553</c:v>
                </c:pt>
                <c:pt idx="123">
                  <c:v>44553</c:v>
                </c:pt>
                <c:pt idx="124">
                  <c:v>45075</c:v>
                </c:pt>
                <c:pt idx="125">
                  <c:v>45075</c:v>
                </c:pt>
                <c:pt idx="126">
                  <c:v>45087</c:v>
                </c:pt>
                <c:pt idx="127">
                  <c:v>45154.5</c:v>
                </c:pt>
                <c:pt idx="128">
                  <c:v>45154.5</c:v>
                </c:pt>
                <c:pt idx="129">
                  <c:v>45160.5</c:v>
                </c:pt>
                <c:pt idx="130">
                  <c:v>45160.5</c:v>
                </c:pt>
                <c:pt idx="131">
                  <c:v>45160.5</c:v>
                </c:pt>
                <c:pt idx="132">
                  <c:v>45166.5</c:v>
                </c:pt>
                <c:pt idx="133">
                  <c:v>45223.5</c:v>
                </c:pt>
                <c:pt idx="134">
                  <c:v>45291</c:v>
                </c:pt>
                <c:pt idx="135">
                  <c:v>45291</c:v>
                </c:pt>
                <c:pt idx="136">
                  <c:v>45847.5</c:v>
                </c:pt>
                <c:pt idx="137">
                  <c:v>45853.5</c:v>
                </c:pt>
                <c:pt idx="138">
                  <c:v>45904.5</c:v>
                </c:pt>
                <c:pt idx="139">
                  <c:v>45910.5</c:v>
                </c:pt>
                <c:pt idx="140">
                  <c:v>45943.5</c:v>
                </c:pt>
                <c:pt idx="141">
                  <c:v>45943.5</c:v>
                </c:pt>
                <c:pt idx="142">
                  <c:v>46177.5</c:v>
                </c:pt>
                <c:pt idx="143">
                  <c:v>46183.5</c:v>
                </c:pt>
                <c:pt idx="144">
                  <c:v>47329.5</c:v>
                </c:pt>
                <c:pt idx="145">
                  <c:v>48067.5</c:v>
                </c:pt>
                <c:pt idx="146">
                  <c:v>48238.5</c:v>
                </c:pt>
                <c:pt idx="147">
                  <c:v>49600.5</c:v>
                </c:pt>
                <c:pt idx="148">
                  <c:v>54103.5</c:v>
                </c:pt>
                <c:pt idx="151">
                  <c:v>No minimum appeared, constant  brightness.</c:v>
                </c:pt>
                <c:pt idx="153">
                  <c:v>Constant brightness.</c:v>
                </c:pt>
                <c:pt idx="155">
                  <c:v>Constant brightness.</c:v>
                </c:pt>
                <c:pt idx="157">
                  <c:v>A part of rising branch at the beginning of measurement, then constant.</c:v>
                </c:pt>
                <c:pt idx="159">
                  <c:v>Constant brightness.</c:v>
                </c:pt>
                <c:pt idx="161">
                  <c:v>Constant brightness.</c:v>
                </c:pt>
                <c:pt idx="163">
                  <c:v>Constant brightness.</c:v>
                </c:pt>
                <c:pt idx="165">
                  <c:v>Constant brightness.</c:v>
                </c:pt>
                <c:pt idx="167">
                  <c:v>Constant brightness.</c:v>
                </c:pt>
                <c:pt idx="169">
                  <c:v>Minimum appeared - see the  table I.</c:v>
                </c:pt>
                <c:pt idx="171">
                  <c:v>Constant brightness.</c:v>
                </c:pt>
                <c:pt idx="173">
                  <c:v>Constant brightness.</c:v>
                </c:pt>
                <c:pt idx="175">
                  <c:v>A part of rising branch (uncertain measurement because of bad weather).</c:v>
                </c:pt>
                <c:pt idx="177">
                  <c:v>Constant brightness.</c:v>
                </c:pt>
                <c:pt idx="179">
                  <c:v>Constant brightness.</c:v>
                </c:pt>
                <c:pt idx="181">
                  <c:v>Falling branch.</c:v>
                </c:pt>
                <c:pt idx="183">
                  <c:v>Rising branch (a part).</c:v>
                </c:pt>
                <c:pt idx="185">
                  <c:v>Constant brightness.</c:v>
                </c:pt>
                <c:pt idx="187">
                  <c:v>Minimum appeared - see the table I.</c:v>
                </c:pt>
              </c:strCache>
            </c:strRef>
          </c:xVal>
          <c:yVal>
            <c:numRef>
              <c:f>'E2'!$K$21:$K$1005</c:f>
              <c:numCache>
                <c:formatCode>General</c:formatCode>
                <c:ptCount val="985"/>
                <c:pt idx="1">
                  <c:v>-5.4408176300057676E-2</c:v>
                </c:pt>
                <c:pt idx="2">
                  <c:v>-7.4614984296204057E-2</c:v>
                </c:pt>
                <c:pt idx="3">
                  <c:v>-4.6683331864187494E-2</c:v>
                </c:pt>
                <c:pt idx="4">
                  <c:v>7.9460185224888846E-4</c:v>
                </c:pt>
                <c:pt idx="5">
                  <c:v>-4.9583708081627265E-2</c:v>
                </c:pt>
                <c:pt idx="6">
                  <c:v>-0.1077816895704018</c:v>
                </c:pt>
                <c:pt idx="7">
                  <c:v>-5.1722923366469331E-2</c:v>
                </c:pt>
                <c:pt idx="8">
                  <c:v>-4.2025568924145773E-2</c:v>
                </c:pt>
                <c:pt idx="9">
                  <c:v>-5.4904761513171252E-2</c:v>
                </c:pt>
                <c:pt idx="10">
                  <c:v>4.7594355826731771E-2</c:v>
                </c:pt>
                <c:pt idx="11">
                  <c:v>-0.1050104360547266</c:v>
                </c:pt>
                <c:pt idx="12">
                  <c:v>-5.2481052945950069E-2</c:v>
                </c:pt>
                <c:pt idx="13">
                  <c:v>-4.7071466789930128E-2</c:v>
                </c:pt>
                <c:pt idx="14">
                  <c:v>-7.2950659392517991E-2</c:v>
                </c:pt>
                <c:pt idx="15">
                  <c:v>-6.158823717123596E-2</c:v>
                </c:pt>
                <c:pt idx="16">
                  <c:v>-5.9497439906408545E-2</c:v>
                </c:pt>
                <c:pt idx="17">
                  <c:v>-2.4937036199844442E-2</c:v>
                </c:pt>
                <c:pt idx="18">
                  <c:v>-4.4832116524048615E-2</c:v>
                </c:pt>
                <c:pt idx="19">
                  <c:v>-7.8184933372540399E-3</c:v>
                </c:pt>
                <c:pt idx="20">
                  <c:v>-3.9697685926512349E-2</c:v>
                </c:pt>
                <c:pt idx="21">
                  <c:v>-5.157687851897208E-2</c:v>
                </c:pt>
                <c:pt idx="22">
                  <c:v>-4.449314246448921E-2</c:v>
                </c:pt>
                <c:pt idx="23">
                  <c:v>-8.1121893737872597E-2</c:v>
                </c:pt>
                <c:pt idx="24">
                  <c:v>-4.0372335068241227E-2</c:v>
                </c:pt>
                <c:pt idx="25">
                  <c:v>4.0284245769726112E-3</c:v>
                </c:pt>
                <c:pt idx="26">
                  <c:v>-4.0108270557539072E-2</c:v>
                </c:pt>
                <c:pt idx="27">
                  <c:v>-1.6996289661619812E-2</c:v>
                </c:pt>
                <c:pt idx="28">
                  <c:v>-4.66484891003347E-2</c:v>
                </c:pt>
                <c:pt idx="29">
                  <c:v>-1.0035625557065941E-2</c:v>
                </c:pt>
                <c:pt idx="30">
                  <c:v>-2.7286066884698812E-2</c:v>
                </c:pt>
                <c:pt idx="31">
                  <c:v>-5.7224780524848029E-2</c:v>
                </c:pt>
                <c:pt idx="32">
                  <c:v>-6.3455036688537803E-2</c:v>
                </c:pt>
                <c:pt idx="33">
                  <c:v>-8.6962980560201686E-2</c:v>
                </c:pt>
                <c:pt idx="36">
                  <c:v>-2.6311779591196682E-2</c:v>
                </c:pt>
                <c:pt idx="40">
                  <c:v>-1.3828549963363912E-2</c:v>
                </c:pt>
                <c:pt idx="41">
                  <c:v>-4.6571802282414865E-2</c:v>
                </c:pt>
                <c:pt idx="44">
                  <c:v>-6.3744813909579534E-2</c:v>
                </c:pt>
                <c:pt idx="45">
                  <c:v>-4.2685292864916846E-2</c:v>
                </c:pt>
                <c:pt idx="46">
                  <c:v>-4.062400651309872E-2</c:v>
                </c:pt>
                <c:pt idx="47">
                  <c:v>-7.8476451977621764E-2</c:v>
                </c:pt>
                <c:pt idx="48">
                  <c:v>-2.242575743002817E-2</c:v>
                </c:pt>
                <c:pt idx="49">
                  <c:v>-6.9902425086183939E-2</c:v>
                </c:pt>
                <c:pt idx="52">
                  <c:v>4.0875889651942998E-2</c:v>
                </c:pt>
                <c:pt idx="53">
                  <c:v>-6.6585900734935421E-2</c:v>
                </c:pt>
                <c:pt idx="54">
                  <c:v>-0.11219220230850624</c:v>
                </c:pt>
                <c:pt idx="56">
                  <c:v>-5.9754870548204053E-2</c:v>
                </c:pt>
                <c:pt idx="61">
                  <c:v>-1.4772523572901264E-2</c:v>
                </c:pt>
                <c:pt idx="64">
                  <c:v>-6.3249191225622781E-2</c:v>
                </c:pt>
                <c:pt idx="65">
                  <c:v>8.283252391993301E-2</c:v>
                </c:pt>
                <c:pt idx="75">
                  <c:v>-1.8752338415652048E-2</c:v>
                </c:pt>
                <c:pt idx="77">
                  <c:v>-3.7668602366466075E-2</c:v>
                </c:pt>
                <c:pt idx="79">
                  <c:v>-7.3426987553830259E-2</c:v>
                </c:pt>
                <c:pt idx="80">
                  <c:v>-2.0677428881754167E-2</c:v>
                </c:pt>
                <c:pt idx="81">
                  <c:v>-6.2110463208227884E-2</c:v>
                </c:pt>
                <c:pt idx="82">
                  <c:v>-6.467969341611024E-2</c:v>
                </c:pt>
                <c:pt idx="87">
                  <c:v>-4.7995957364037167E-2</c:v>
                </c:pt>
                <c:pt idx="101">
                  <c:v>-4.810024042672012E-2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DB-4893-8FE2-6A15EFBFB402}"/>
            </c:ext>
          </c:extLst>
        </c:ser>
        <c:ser>
          <c:idx val="2"/>
          <c:order val="4"/>
          <c:tx>
            <c:strRef>
              <c:f>'E2'!$L$20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'E2'!$D$21:$D$89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plus>
            <c:minus>
              <c:numRef>
                <c:f>'E2'!$D$21:$D$89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strRef>
              <c:f>'E2'!$F$21:$F$1005</c:f>
              <c:strCache>
                <c:ptCount val="188"/>
                <c:pt idx="0">
                  <c:v>0</c:v>
                </c:pt>
                <c:pt idx="1">
                  <c:v>24243</c:v>
                </c:pt>
                <c:pt idx="2">
                  <c:v>24505.5</c:v>
                </c:pt>
                <c:pt idx="3">
                  <c:v>24585</c:v>
                </c:pt>
                <c:pt idx="4">
                  <c:v>24885</c:v>
                </c:pt>
                <c:pt idx="5">
                  <c:v>24930</c:v>
                </c:pt>
                <c:pt idx="6">
                  <c:v>25072.5</c:v>
                </c:pt>
                <c:pt idx="7">
                  <c:v>25406.5</c:v>
                </c:pt>
                <c:pt idx="8">
                  <c:v>25839</c:v>
                </c:pt>
                <c:pt idx="9">
                  <c:v>25896</c:v>
                </c:pt>
                <c:pt idx="10">
                  <c:v>25908</c:v>
                </c:pt>
                <c:pt idx="11">
                  <c:v>25916.5</c:v>
                </c:pt>
                <c:pt idx="12">
                  <c:v>26083.5</c:v>
                </c:pt>
                <c:pt idx="13">
                  <c:v>26463</c:v>
                </c:pt>
                <c:pt idx="14">
                  <c:v>26520</c:v>
                </c:pt>
                <c:pt idx="15">
                  <c:v>26691</c:v>
                </c:pt>
                <c:pt idx="16">
                  <c:v>27156</c:v>
                </c:pt>
                <c:pt idx="17">
                  <c:v>27184.5</c:v>
                </c:pt>
                <c:pt idx="18">
                  <c:v>27457.5</c:v>
                </c:pt>
                <c:pt idx="19">
                  <c:v>28122</c:v>
                </c:pt>
                <c:pt idx="20">
                  <c:v>28179</c:v>
                </c:pt>
                <c:pt idx="21">
                  <c:v>28236</c:v>
                </c:pt>
                <c:pt idx="22">
                  <c:v>28797</c:v>
                </c:pt>
                <c:pt idx="23">
                  <c:v>28848</c:v>
                </c:pt>
                <c:pt idx="24">
                  <c:v>28854</c:v>
                </c:pt>
                <c:pt idx="25">
                  <c:v>29353.5</c:v>
                </c:pt>
                <c:pt idx="26">
                  <c:v>29512.5</c:v>
                </c:pt>
                <c:pt idx="27">
                  <c:v>29689.5</c:v>
                </c:pt>
                <c:pt idx="28">
                  <c:v>30909</c:v>
                </c:pt>
                <c:pt idx="29">
                  <c:v>31074</c:v>
                </c:pt>
                <c:pt idx="30">
                  <c:v>31080</c:v>
                </c:pt>
                <c:pt idx="31">
                  <c:v>31096.5</c:v>
                </c:pt>
                <c:pt idx="32">
                  <c:v>32527.5</c:v>
                </c:pt>
                <c:pt idx="33">
                  <c:v>32635.5</c:v>
                </c:pt>
                <c:pt idx="34">
                  <c:v>32829</c:v>
                </c:pt>
                <c:pt idx="35">
                  <c:v>32829</c:v>
                </c:pt>
                <c:pt idx="36">
                  <c:v>33129</c:v>
                </c:pt>
                <c:pt idx="37">
                  <c:v>33173.5</c:v>
                </c:pt>
                <c:pt idx="38">
                  <c:v>33194</c:v>
                </c:pt>
                <c:pt idx="39">
                  <c:v>33243</c:v>
                </c:pt>
                <c:pt idx="40">
                  <c:v>33357</c:v>
                </c:pt>
                <c:pt idx="41">
                  <c:v>33548.5</c:v>
                </c:pt>
                <c:pt idx="42">
                  <c:v>33856.5</c:v>
                </c:pt>
                <c:pt idx="43">
                  <c:v>33871</c:v>
                </c:pt>
                <c:pt idx="44">
                  <c:v>33918</c:v>
                </c:pt>
                <c:pt idx="45">
                  <c:v>33958.5</c:v>
                </c:pt>
                <c:pt idx="46">
                  <c:v>33975</c:v>
                </c:pt>
                <c:pt idx="47">
                  <c:v>36217.5</c:v>
                </c:pt>
                <c:pt idx="48">
                  <c:v>36378</c:v>
                </c:pt>
                <c:pt idx="49">
                  <c:v>36910.5</c:v>
                </c:pt>
                <c:pt idx="50">
                  <c:v>37646.5</c:v>
                </c:pt>
                <c:pt idx="51">
                  <c:v>37646.5</c:v>
                </c:pt>
                <c:pt idx="52">
                  <c:v>37658.5</c:v>
                </c:pt>
                <c:pt idx="53">
                  <c:v>37705.5</c:v>
                </c:pt>
                <c:pt idx="54">
                  <c:v>38301</c:v>
                </c:pt>
                <c:pt idx="55">
                  <c:v>39081.5</c:v>
                </c:pt>
                <c:pt idx="56">
                  <c:v>39153</c:v>
                </c:pt>
                <c:pt idx="57">
                  <c:v>39171</c:v>
                </c:pt>
                <c:pt idx="58">
                  <c:v>39179</c:v>
                </c:pt>
                <c:pt idx="59">
                  <c:v>39213.5</c:v>
                </c:pt>
                <c:pt idx="60">
                  <c:v>39387</c:v>
                </c:pt>
                <c:pt idx="61">
                  <c:v>39393</c:v>
                </c:pt>
                <c:pt idx="62">
                  <c:v>39448</c:v>
                </c:pt>
                <c:pt idx="63">
                  <c:v>39448</c:v>
                </c:pt>
                <c:pt idx="64">
                  <c:v>39925.5</c:v>
                </c:pt>
                <c:pt idx="65">
                  <c:v>39947.5</c:v>
                </c:pt>
                <c:pt idx="66">
                  <c:v>40062</c:v>
                </c:pt>
                <c:pt idx="67">
                  <c:v>40125</c:v>
                </c:pt>
                <c:pt idx="68">
                  <c:v>40628.5</c:v>
                </c:pt>
                <c:pt idx="69">
                  <c:v>40649</c:v>
                </c:pt>
                <c:pt idx="70">
                  <c:v>40649</c:v>
                </c:pt>
                <c:pt idx="71">
                  <c:v>40655.5</c:v>
                </c:pt>
                <c:pt idx="72">
                  <c:v>40669.5</c:v>
                </c:pt>
                <c:pt idx="73">
                  <c:v>40787.5</c:v>
                </c:pt>
                <c:pt idx="74">
                  <c:v>40787.5</c:v>
                </c:pt>
                <c:pt idx="75">
                  <c:v>40818</c:v>
                </c:pt>
                <c:pt idx="76">
                  <c:v>41297.5</c:v>
                </c:pt>
                <c:pt idx="77">
                  <c:v>41379</c:v>
                </c:pt>
                <c:pt idx="78">
                  <c:v>41381</c:v>
                </c:pt>
                <c:pt idx="79">
                  <c:v>41493</c:v>
                </c:pt>
                <c:pt idx="80">
                  <c:v>41499</c:v>
                </c:pt>
                <c:pt idx="81">
                  <c:v>42288</c:v>
                </c:pt>
                <c:pt idx="82">
                  <c:v>42379.5</c:v>
                </c:pt>
                <c:pt idx="83">
                  <c:v>42836.5</c:v>
                </c:pt>
                <c:pt idx="84">
                  <c:v>42891.5</c:v>
                </c:pt>
                <c:pt idx="85">
                  <c:v>42912</c:v>
                </c:pt>
                <c:pt idx="86">
                  <c:v>42934.5</c:v>
                </c:pt>
                <c:pt idx="87">
                  <c:v>42940.5</c:v>
                </c:pt>
                <c:pt idx="88">
                  <c:v>42940.5</c:v>
                </c:pt>
                <c:pt idx="89">
                  <c:v>42940.5</c:v>
                </c:pt>
                <c:pt idx="90">
                  <c:v>42940.5</c:v>
                </c:pt>
                <c:pt idx="91">
                  <c:v>42940.5</c:v>
                </c:pt>
                <c:pt idx="92">
                  <c:v>42942.5</c:v>
                </c:pt>
                <c:pt idx="93">
                  <c:v>42975</c:v>
                </c:pt>
                <c:pt idx="94">
                  <c:v>43050.5</c:v>
                </c:pt>
                <c:pt idx="95">
                  <c:v>43058.5</c:v>
                </c:pt>
                <c:pt idx="96">
                  <c:v>43189</c:v>
                </c:pt>
                <c:pt idx="97">
                  <c:v>43621.5</c:v>
                </c:pt>
                <c:pt idx="98">
                  <c:v>43639.5</c:v>
                </c:pt>
                <c:pt idx="99">
                  <c:v>43662</c:v>
                </c:pt>
                <c:pt idx="100">
                  <c:v>43678.5</c:v>
                </c:pt>
                <c:pt idx="101">
                  <c:v>43678.5</c:v>
                </c:pt>
                <c:pt idx="102">
                  <c:v>43678.5</c:v>
                </c:pt>
                <c:pt idx="103">
                  <c:v>43690.5</c:v>
                </c:pt>
                <c:pt idx="104">
                  <c:v>43735.5</c:v>
                </c:pt>
                <c:pt idx="105">
                  <c:v>43751.5</c:v>
                </c:pt>
                <c:pt idx="106">
                  <c:v>43762</c:v>
                </c:pt>
                <c:pt idx="107">
                  <c:v>43776</c:v>
                </c:pt>
                <c:pt idx="108">
                  <c:v>43808.5</c:v>
                </c:pt>
                <c:pt idx="109">
                  <c:v>43845.5</c:v>
                </c:pt>
                <c:pt idx="110">
                  <c:v>43853.5</c:v>
                </c:pt>
                <c:pt idx="111">
                  <c:v>43925</c:v>
                </c:pt>
                <c:pt idx="112">
                  <c:v>43941</c:v>
                </c:pt>
                <c:pt idx="113">
                  <c:v>43957.5</c:v>
                </c:pt>
                <c:pt idx="114">
                  <c:v>44257.5</c:v>
                </c:pt>
                <c:pt idx="115">
                  <c:v>44257.5</c:v>
                </c:pt>
                <c:pt idx="116">
                  <c:v>44308.5</c:v>
                </c:pt>
                <c:pt idx="117">
                  <c:v>44308.5</c:v>
                </c:pt>
                <c:pt idx="118">
                  <c:v>44314.5</c:v>
                </c:pt>
                <c:pt idx="119">
                  <c:v>44314.5</c:v>
                </c:pt>
                <c:pt idx="120">
                  <c:v>44343</c:v>
                </c:pt>
                <c:pt idx="121">
                  <c:v>44343</c:v>
                </c:pt>
                <c:pt idx="122">
                  <c:v>44553</c:v>
                </c:pt>
                <c:pt idx="123">
                  <c:v>44553</c:v>
                </c:pt>
                <c:pt idx="124">
                  <c:v>45075</c:v>
                </c:pt>
                <c:pt idx="125">
                  <c:v>45075</c:v>
                </c:pt>
                <c:pt idx="126">
                  <c:v>45087</c:v>
                </c:pt>
                <c:pt idx="127">
                  <c:v>45154.5</c:v>
                </c:pt>
                <c:pt idx="128">
                  <c:v>45154.5</c:v>
                </c:pt>
                <c:pt idx="129">
                  <c:v>45160.5</c:v>
                </c:pt>
                <c:pt idx="130">
                  <c:v>45160.5</c:v>
                </c:pt>
                <c:pt idx="131">
                  <c:v>45160.5</c:v>
                </c:pt>
                <c:pt idx="132">
                  <c:v>45166.5</c:v>
                </c:pt>
                <c:pt idx="133">
                  <c:v>45223.5</c:v>
                </c:pt>
                <c:pt idx="134">
                  <c:v>45291</c:v>
                </c:pt>
                <c:pt idx="135">
                  <c:v>45291</c:v>
                </c:pt>
                <c:pt idx="136">
                  <c:v>45847.5</c:v>
                </c:pt>
                <c:pt idx="137">
                  <c:v>45853.5</c:v>
                </c:pt>
                <c:pt idx="138">
                  <c:v>45904.5</c:v>
                </c:pt>
                <c:pt idx="139">
                  <c:v>45910.5</c:v>
                </c:pt>
                <c:pt idx="140">
                  <c:v>45943.5</c:v>
                </c:pt>
                <c:pt idx="141">
                  <c:v>45943.5</c:v>
                </c:pt>
                <c:pt idx="142">
                  <c:v>46177.5</c:v>
                </c:pt>
                <c:pt idx="143">
                  <c:v>46183.5</c:v>
                </c:pt>
                <c:pt idx="144">
                  <c:v>47329.5</c:v>
                </c:pt>
                <c:pt idx="145">
                  <c:v>48067.5</c:v>
                </c:pt>
                <c:pt idx="146">
                  <c:v>48238.5</c:v>
                </c:pt>
                <c:pt idx="147">
                  <c:v>49600.5</c:v>
                </c:pt>
                <c:pt idx="148">
                  <c:v>54103.5</c:v>
                </c:pt>
                <c:pt idx="151">
                  <c:v>No minimum appeared, constant  brightness.</c:v>
                </c:pt>
                <c:pt idx="153">
                  <c:v>Constant brightness.</c:v>
                </c:pt>
                <c:pt idx="155">
                  <c:v>Constant brightness.</c:v>
                </c:pt>
                <c:pt idx="157">
                  <c:v>A part of rising branch at the beginning of measurement, then constant.</c:v>
                </c:pt>
                <c:pt idx="159">
                  <c:v>Constant brightness.</c:v>
                </c:pt>
                <c:pt idx="161">
                  <c:v>Constant brightness.</c:v>
                </c:pt>
                <c:pt idx="163">
                  <c:v>Constant brightness.</c:v>
                </c:pt>
                <c:pt idx="165">
                  <c:v>Constant brightness.</c:v>
                </c:pt>
                <c:pt idx="167">
                  <c:v>Constant brightness.</c:v>
                </c:pt>
                <c:pt idx="169">
                  <c:v>Minimum appeared - see the  table I.</c:v>
                </c:pt>
                <c:pt idx="171">
                  <c:v>Constant brightness.</c:v>
                </c:pt>
                <c:pt idx="173">
                  <c:v>Constant brightness.</c:v>
                </c:pt>
                <c:pt idx="175">
                  <c:v>A part of rising branch (uncertain measurement because of bad weather).</c:v>
                </c:pt>
                <c:pt idx="177">
                  <c:v>Constant brightness.</c:v>
                </c:pt>
                <c:pt idx="179">
                  <c:v>Constant brightness.</c:v>
                </c:pt>
                <c:pt idx="181">
                  <c:v>Falling branch.</c:v>
                </c:pt>
                <c:pt idx="183">
                  <c:v>Rising branch (a part).</c:v>
                </c:pt>
                <c:pt idx="185">
                  <c:v>Constant brightness.</c:v>
                </c:pt>
                <c:pt idx="187">
                  <c:v>Minimum appeared - see the table I.</c:v>
                </c:pt>
              </c:strCache>
            </c:strRef>
          </c:xVal>
          <c:yVal>
            <c:numRef>
              <c:f>'E2'!$L$21:$L$1005</c:f>
              <c:numCache>
                <c:formatCode>General</c:formatCode>
                <c:ptCount val="985"/>
                <c:pt idx="88">
                  <c:v>-4.7995957364037167E-2</c:v>
                </c:pt>
                <c:pt idx="89">
                  <c:v>-4.7995957364037167E-2</c:v>
                </c:pt>
                <c:pt idx="90">
                  <c:v>-4.6695957367774099E-2</c:v>
                </c:pt>
                <c:pt idx="100">
                  <c:v>-4.8500240423891228E-2</c:v>
                </c:pt>
                <c:pt idx="102">
                  <c:v>-4.78002404270228E-2</c:v>
                </c:pt>
                <c:pt idx="114">
                  <c:v>-4.2267828350304626E-2</c:v>
                </c:pt>
                <c:pt idx="115">
                  <c:v>-4.1567828353436198E-2</c:v>
                </c:pt>
                <c:pt idx="116">
                  <c:v>-5.0096579609089531E-2</c:v>
                </c:pt>
                <c:pt idx="117">
                  <c:v>-5.0096579609089531E-2</c:v>
                </c:pt>
                <c:pt idx="118">
                  <c:v>-5.1147020938515197E-2</c:v>
                </c:pt>
                <c:pt idx="119">
                  <c:v>-5.0447020934370812E-2</c:v>
                </c:pt>
                <c:pt idx="120">
                  <c:v>-4.7586617234628648E-2</c:v>
                </c:pt>
                <c:pt idx="121">
                  <c:v>-4.688661723776022E-2</c:v>
                </c:pt>
                <c:pt idx="122">
                  <c:v>-5.1852063632395584E-2</c:v>
                </c:pt>
                <c:pt idx="123">
                  <c:v>-5.1152063635527156E-2</c:v>
                </c:pt>
                <c:pt idx="124">
                  <c:v>-4.7140458969806787E-2</c:v>
                </c:pt>
                <c:pt idx="125">
                  <c:v>-4.7040458972332999E-2</c:v>
                </c:pt>
                <c:pt idx="127">
                  <c:v>-4.7108806531468872E-2</c:v>
                </c:pt>
                <c:pt idx="128">
                  <c:v>-4.6308806529850699E-2</c:v>
                </c:pt>
                <c:pt idx="129">
                  <c:v>-4.5859247853513807E-2</c:v>
                </c:pt>
                <c:pt idx="130">
                  <c:v>-4.5559247853816487E-2</c:v>
                </c:pt>
                <c:pt idx="134">
                  <c:v>-5.37563466859865E-2</c:v>
                </c:pt>
                <c:pt idx="135">
                  <c:v>-5.255634668719722E-2</c:v>
                </c:pt>
                <c:pt idx="148">
                  <c:v>-4.9242043744015973E-2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DB-4893-8FE2-6A15EFBFB402}"/>
            </c:ext>
          </c:extLst>
        </c:ser>
        <c:ser>
          <c:idx val="5"/>
          <c:order val="5"/>
          <c:tx>
            <c:strRef>
              <c:f>'E2'!$M$20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'E2'!$D$21:$D$89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plus>
            <c:minus>
              <c:numRef>
                <c:f>'E2'!$D$21:$D$89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strRef>
              <c:f>'E2'!$F$21:$F$1005</c:f>
              <c:strCache>
                <c:ptCount val="188"/>
                <c:pt idx="0">
                  <c:v>0</c:v>
                </c:pt>
                <c:pt idx="1">
                  <c:v>24243</c:v>
                </c:pt>
                <c:pt idx="2">
                  <c:v>24505.5</c:v>
                </c:pt>
                <c:pt idx="3">
                  <c:v>24585</c:v>
                </c:pt>
                <c:pt idx="4">
                  <c:v>24885</c:v>
                </c:pt>
                <c:pt idx="5">
                  <c:v>24930</c:v>
                </c:pt>
                <c:pt idx="6">
                  <c:v>25072.5</c:v>
                </c:pt>
                <c:pt idx="7">
                  <c:v>25406.5</c:v>
                </c:pt>
                <c:pt idx="8">
                  <c:v>25839</c:v>
                </c:pt>
                <c:pt idx="9">
                  <c:v>25896</c:v>
                </c:pt>
                <c:pt idx="10">
                  <c:v>25908</c:v>
                </c:pt>
                <c:pt idx="11">
                  <c:v>25916.5</c:v>
                </c:pt>
                <c:pt idx="12">
                  <c:v>26083.5</c:v>
                </c:pt>
                <c:pt idx="13">
                  <c:v>26463</c:v>
                </c:pt>
                <c:pt idx="14">
                  <c:v>26520</c:v>
                </c:pt>
                <c:pt idx="15">
                  <c:v>26691</c:v>
                </c:pt>
                <c:pt idx="16">
                  <c:v>27156</c:v>
                </c:pt>
                <c:pt idx="17">
                  <c:v>27184.5</c:v>
                </c:pt>
                <c:pt idx="18">
                  <c:v>27457.5</c:v>
                </c:pt>
                <c:pt idx="19">
                  <c:v>28122</c:v>
                </c:pt>
                <c:pt idx="20">
                  <c:v>28179</c:v>
                </c:pt>
                <c:pt idx="21">
                  <c:v>28236</c:v>
                </c:pt>
                <c:pt idx="22">
                  <c:v>28797</c:v>
                </c:pt>
                <c:pt idx="23">
                  <c:v>28848</c:v>
                </c:pt>
                <c:pt idx="24">
                  <c:v>28854</c:v>
                </c:pt>
                <c:pt idx="25">
                  <c:v>29353.5</c:v>
                </c:pt>
                <c:pt idx="26">
                  <c:v>29512.5</c:v>
                </c:pt>
                <c:pt idx="27">
                  <c:v>29689.5</c:v>
                </c:pt>
                <c:pt idx="28">
                  <c:v>30909</c:v>
                </c:pt>
                <c:pt idx="29">
                  <c:v>31074</c:v>
                </c:pt>
                <c:pt idx="30">
                  <c:v>31080</c:v>
                </c:pt>
                <c:pt idx="31">
                  <c:v>31096.5</c:v>
                </c:pt>
                <c:pt idx="32">
                  <c:v>32527.5</c:v>
                </c:pt>
                <c:pt idx="33">
                  <c:v>32635.5</c:v>
                </c:pt>
                <c:pt idx="34">
                  <c:v>32829</c:v>
                </c:pt>
                <c:pt idx="35">
                  <c:v>32829</c:v>
                </c:pt>
                <c:pt idx="36">
                  <c:v>33129</c:v>
                </c:pt>
                <c:pt idx="37">
                  <c:v>33173.5</c:v>
                </c:pt>
                <c:pt idx="38">
                  <c:v>33194</c:v>
                </c:pt>
                <c:pt idx="39">
                  <c:v>33243</c:v>
                </c:pt>
                <c:pt idx="40">
                  <c:v>33357</c:v>
                </c:pt>
                <c:pt idx="41">
                  <c:v>33548.5</c:v>
                </c:pt>
                <c:pt idx="42">
                  <c:v>33856.5</c:v>
                </c:pt>
                <c:pt idx="43">
                  <c:v>33871</c:v>
                </c:pt>
                <c:pt idx="44">
                  <c:v>33918</c:v>
                </c:pt>
                <c:pt idx="45">
                  <c:v>33958.5</c:v>
                </c:pt>
                <c:pt idx="46">
                  <c:v>33975</c:v>
                </c:pt>
                <c:pt idx="47">
                  <c:v>36217.5</c:v>
                </c:pt>
                <c:pt idx="48">
                  <c:v>36378</c:v>
                </c:pt>
                <c:pt idx="49">
                  <c:v>36910.5</c:v>
                </c:pt>
                <c:pt idx="50">
                  <c:v>37646.5</c:v>
                </c:pt>
                <c:pt idx="51">
                  <c:v>37646.5</c:v>
                </c:pt>
                <c:pt idx="52">
                  <c:v>37658.5</c:v>
                </c:pt>
                <c:pt idx="53">
                  <c:v>37705.5</c:v>
                </c:pt>
                <c:pt idx="54">
                  <c:v>38301</c:v>
                </c:pt>
                <c:pt idx="55">
                  <c:v>39081.5</c:v>
                </c:pt>
                <c:pt idx="56">
                  <c:v>39153</c:v>
                </c:pt>
                <c:pt idx="57">
                  <c:v>39171</c:v>
                </c:pt>
                <c:pt idx="58">
                  <c:v>39179</c:v>
                </c:pt>
                <c:pt idx="59">
                  <c:v>39213.5</c:v>
                </c:pt>
                <c:pt idx="60">
                  <c:v>39387</c:v>
                </c:pt>
                <c:pt idx="61">
                  <c:v>39393</c:v>
                </c:pt>
                <c:pt idx="62">
                  <c:v>39448</c:v>
                </c:pt>
                <c:pt idx="63">
                  <c:v>39448</c:v>
                </c:pt>
                <c:pt idx="64">
                  <c:v>39925.5</c:v>
                </c:pt>
                <c:pt idx="65">
                  <c:v>39947.5</c:v>
                </c:pt>
                <c:pt idx="66">
                  <c:v>40062</c:v>
                </c:pt>
                <c:pt idx="67">
                  <c:v>40125</c:v>
                </c:pt>
                <c:pt idx="68">
                  <c:v>40628.5</c:v>
                </c:pt>
                <c:pt idx="69">
                  <c:v>40649</c:v>
                </c:pt>
                <c:pt idx="70">
                  <c:v>40649</c:v>
                </c:pt>
                <c:pt idx="71">
                  <c:v>40655.5</c:v>
                </c:pt>
                <c:pt idx="72">
                  <c:v>40669.5</c:v>
                </c:pt>
                <c:pt idx="73">
                  <c:v>40787.5</c:v>
                </c:pt>
                <c:pt idx="74">
                  <c:v>40787.5</c:v>
                </c:pt>
                <c:pt idx="75">
                  <c:v>40818</c:v>
                </c:pt>
                <c:pt idx="76">
                  <c:v>41297.5</c:v>
                </c:pt>
                <c:pt idx="77">
                  <c:v>41379</c:v>
                </c:pt>
                <c:pt idx="78">
                  <c:v>41381</c:v>
                </c:pt>
                <c:pt idx="79">
                  <c:v>41493</c:v>
                </c:pt>
                <c:pt idx="80">
                  <c:v>41499</c:v>
                </c:pt>
                <c:pt idx="81">
                  <c:v>42288</c:v>
                </c:pt>
                <c:pt idx="82">
                  <c:v>42379.5</c:v>
                </c:pt>
                <c:pt idx="83">
                  <c:v>42836.5</c:v>
                </c:pt>
                <c:pt idx="84">
                  <c:v>42891.5</c:v>
                </c:pt>
                <c:pt idx="85">
                  <c:v>42912</c:v>
                </c:pt>
                <c:pt idx="86">
                  <c:v>42934.5</c:v>
                </c:pt>
                <c:pt idx="87">
                  <c:v>42940.5</c:v>
                </c:pt>
                <c:pt idx="88">
                  <c:v>42940.5</c:v>
                </c:pt>
                <c:pt idx="89">
                  <c:v>42940.5</c:v>
                </c:pt>
                <c:pt idx="90">
                  <c:v>42940.5</c:v>
                </c:pt>
                <c:pt idx="91">
                  <c:v>42940.5</c:v>
                </c:pt>
                <c:pt idx="92">
                  <c:v>42942.5</c:v>
                </c:pt>
                <c:pt idx="93">
                  <c:v>42975</c:v>
                </c:pt>
                <c:pt idx="94">
                  <c:v>43050.5</c:v>
                </c:pt>
                <c:pt idx="95">
                  <c:v>43058.5</c:v>
                </c:pt>
                <c:pt idx="96">
                  <c:v>43189</c:v>
                </c:pt>
                <c:pt idx="97">
                  <c:v>43621.5</c:v>
                </c:pt>
                <c:pt idx="98">
                  <c:v>43639.5</c:v>
                </c:pt>
                <c:pt idx="99">
                  <c:v>43662</c:v>
                </c:pt>
                <c:pt idx="100">
                  <c:v>43678.5</c:v>
                </c:pt>
                <c:pt idx="101">
                  <c:v>43678.5</c:v>
                </c:pt>
                <c:pt idx="102">
                  <c:v>43678.5</c:v>
                </c:pt>
                <c:pt idx="103">
                  <c:v>43690.5</c:v>
                </c:pt>
                <c:pt idx="104">
                  <c:v>43735.5</c:v>
                </c:pt>
                <c:pt idx="105">
                  <c:v>43751.5</c:v>
                </c:pt>
                <c:pt idx="106">
                  <c:v>43762</c:v>
                </c:pt>
                <c:pt idx="107">
                  <c:v>43776</c:v>
                </c:pt>
                <c:pt idx="108">
                  <c:v>43808.5</c:v>
                </c:pt>
                <c:pt idx="109">
                  <c:v>43845.5</c:v>
                </c:pt>
                <c:pt idx="110">
                  <c:v>43853.5</c:v>
                </c:pt>
                <c:pt idx="111">
                  <c:v>43925</c:v>
                </c:pt>
                <c:pt idx="112">
                  <c:v>43941</c:v>
                </c:pt>
                <c:pt idx="113">
                  <c:v>43957.5</c:v>
                </c:pt>
                <c:pt idx="114">
                  <c:v>44257.5</c:v>
                </c:pt>
                <c:pt idx="115">
                  <c:v>44257.5</c:v>
                </c:pt>
                <c:pt idx="116">
                  <c:v>44308.5</c:v>
                </c:pt>
                <c:pt idx="117">
                  <c:v>44308.5</c:v>
                </c:pt>
                <c:pt idx="118">
                  <c:v>44314.5</c:v>
                </c:pt>
                <c:pt idx="119">
                  <c:v>44314.5</c:v>
                </c:pt>
                <c:pt idx="120">
                  <c:v>44343</c:v>
                </c:pt>
                <c:pt idx="121">
                  <c:v>44343</c:v>
                </c:pt>
                <c:pt idx="122">
                  <c:v>44553</c:v>
                </c:pt>
                <c:pt idx="123">
                  <c:v>44553</c:v>
                </c:pt>
                <c:pt idx="124">
                  <c:v>45075</c:v>
                </c:pt>
                <c:pt idx="125">
                  <c:v>45075</c:v>
                </c:pt>
                <c:pt idx="126">
                  <c:v>45087</c:v>
                </c:pt>
                <c:pt idx="127">
                  <c:v>45154.5</c:v>
                </c:pt>
                <c:pt idx="128">
                  <c:v>45154.5</c:v>
                </c:pt>
                <c:pt idx="129">
                  <c:v>45160.5</c:v>
                </c:pt>
                <c:pt idx="130">
                  <c:v>45160.5</c:v>
                </c:pt>
                <c:pt idx="131">
                  <c:v>45160.5</c:v>
                </c:pt>
                <c:pt idx="132">
                  <c:v>45166.5</c:v>
                </c:pt>
                <c:pt idx="133">
                  <c:v>45223.5</c:v>
                </c:pt>
                <c:pt idx="134">
                  <c:v>45291</c:v>
                </c:pt>
                <c:pt idx="135">
                  <c:v>45291</c:v>
                </c:pt>
                <c:pt idx="136">
                  <c:v>45847.5</c:v>
                </c:pt>
                <c:pt idx="137">
                  <c:v>45853.5</c:v>
                </c:pt>
                <c:pt idx="138">
                  <c:v>45904.5</c:v>
                </c:pt>
                <c:pt idx="139">
                  <c:v>45910.5</c:v>
                </c:pt>
                <c:pt idx="140">
                  <c:v>45943.5</c:v>
                </c:pt>
                <c:pt idx="141">
                  <c:v>45943.5</c:v>
                </c:pt>
                <c:pt idx="142">
                  <c:v>46177.5</c:v>
                </c:pt>
                <c:pt idx="143">
                  <c:v>46183.5</c:v>
                </c:pt>
                <c:pt idx="144">
                  <c:v>47329.5</c:v>
                </c:pt>
                <c:pt idx="145">
                  <c:v>48067.5</c:v>
                </c:pt>
                <c:pt idx="146">
                  <c:v>48238.5</c:v>
                </c:pt>
                <c:pt idx="147">
                  <c:v>49600.5</c:v>
                </c:pt>
                <c:pt idx="148">
                  <c:v>54103.5</c:v>
                </c:pt>
                <c:pt idx="151">
                  <c:v>No minimum appeared, constant  brightness.</c:v>
                </c:pt>
                <c:pt idx="153">
                  <c:v>Constant brightness.</c:v>
                </c:pt>
                <c:pt idx="155">
                  <c:v>Constant brightness.</c:v>
                </c:pt>
                <c:pt idx="157">
                  <c:v>A part of rising branch at the beginning of measurement, then constant.</c:v>
                </c:pt>
                <c:pt idx="159">
                  <c:v>Constant brightness.</c:v>
                </c:pt>
                <c:pt idx="161">
                  <c:v>Constant brightness.</c:v>
                </c:pt>
                <c:pt idx="163">
                  <c:v>Constant brightness.</c:v>
                </c:pt>
                <c:pt idx="165">
                  <c:v>Constant brightness.</c:v>
                </c:pt>
                <c:pt idx="167">
                  <c:v>Constant brightness.</c:v>
                </c:pt>
                <c:pt idx="169">
                  <c:v>Minimum appeared - see the  table I.</c:v>
                </c:pt>
                <c:pt idx="171">
                  <c:v>Constant brightness.</c:v>
                </c:pt>
                <c:pt idx="173">
                  <c:v>Constant brightness.</c:v>
                </c:pt>
                <c:pt idx="175">
                  <c:v>A part of rising branch (uncertain measurement because of bad weather).</c:v>
                </c:pt>
                <c:pt idx="177">
                  <c:v>Constant brightness.</c:v>
                </c:pt>
                <c:pt idx="179">
                  <c:v>Constant brightness.</c:v>
                </c:pt>
                <c:pt idx="181">
                  <c:v>Falling branch.</c:v>
                </c:pt>
                <c:pt idx="183">
                  <c:v>Rising branch (a part).</c:v>
                </c:pt>
                <c:pt idx="185">
                  <c:v>Constant brightness.</c:v>
                </c:pt>
                <c:pt idx="187">
                  <c:v>Minimum appeared - see the table I.</c:v>
                </c:pt>
              </c:strCache>
            </c:strRef>
          </c:xVal>
          <c:yVal>
            <c:numRef>
              <c:f>'E2'!$M$21:$M$1005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DB-4893-8FE2-6A15EFBFB402}"/>
            </c:ext>
          </c:extLst>
        </c:ser>
        <c:ser>
          <c:idx val="6"/>
          <c:order val="6"/>
          <c:tx>
            <c:strRef>
              <c:f>'E2'!$N$20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'E2'!$D$21:$D$89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plus>
            <c:minus>
              <c:numRef>
                <c:f>'E2'!$D$21:$D$89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strRef>
              <c:f>'E2'!$F$21:$F$1005</c:f>
              <c:strCache>
                <c:ptCount val="188"/>
                <c:pt idx="0">
                  <c:v>0</c:v>
                </c:pt>
                <c:pt idx="1">
                  <c:v>24243</c:v>
                </c:pt>
                <c:pt idx="2">
                  <c:v>24505.5</c:v>
                </c:pt>
                <c:pt idx="3">
                  <c:v>24585</c:v>
                </c:pt>
                <c:pt idx="4">
                  <c:v>24885</c:v>
                </c:pt>
                <c:pt idx="5">
                  <c:v>24930</c:v>
                </c:pt>
                <c:pt idx="6">
                  <c:v>25072.5</c:v>
                </c:pt>
                <c:pt idx="7">
                  <c:v>25406.5</c:v>
                </c:pt>
                <c:pt idx="8">
                  <c:v>25839</c:v>
                </c:pt>
                <c:pt idx="9">
                  <c:v>25896</c:v>
                </c:pt>
                <c:pt idx="10">
                  <c:v>25908</c:v>
                </c:pt>
                <c:pt idx="11">
                  <c:v>25916.5</c:v>
                </c:pt>
                <c:pt idx="12">
                  <c:v>26083.5</c:v>
                </c:pt>
                <c:pt idx="13">
                  <c:v>26463</c:v>
                </c:pt>
                <c:pt idx="14">
                  <c:v>26520</c:v>
                </c:pt>
                <c:pt idx="15">
                  <c:v>26691</c:v>
                </c:pt>
                <c:pt idx="16">
                  <c:v>27156</c:v>
                </c:pt>
                <c:pt idx="17">
                  <c:v>27184.5</c:v>
                </c:pt>
                <c:pt idx="18">
                  <c:v>27457.5</c:v>
                </c:pt>
                <c:pt idx="19">
                  <c:v>28122</c:v>
                </c:pt>
                <c:pt idx="20">
                  <c:v>28179</c:v>
                </c:pt>
                <c:pt idx="21">
                  <c:v>28236</c:v>
                </c:pt>
                <c:pt idx="22">
                  <c:v>28797</c:v>
                </c:pt>
                <c:pt idx="23">
                  <c:v>28848</c:v>
                </c:pt>
                <c:pt idx="24">
                  <c:v>28854</c:v>
                </c:pt>
                <c:pt idx="25">
                  <c:v>29353.5</c:v>
                </c:pt>
                <c:pt idx="26">
                  <c:v>29512.5</c:v>
                </c:pt>
                <c:pt idx="27">
                  <c:v>29689.5</c:v>
                </c:pt>
                <c:pt idx="28">
                  <c:v>30909</c:v>
                </c:pt>
                <c:pt idx="29">
                  <c:v>31074</c:v>
                </c:pt>
                <c:pt idx="30">
                  <c:v>31080</c:v>
                </c:pt>
                <c:pt idx="31">
                  <c:v>31096.5</c:v>
                </c:pt>
                <c:pt idx="32">
                  <c:v>32527.5</c:v>
                </c:pt>
                <c:pt idx="33">
                  <c:v>32635.5</c:v>
                </c:pt>
                <c:pt idx="34">
                  <c:v>32829</c:v>
                </c:pt>
                <c:pt idx="35">
                  <c:v>32829</c:v>
                </c:pt>
                <c:pt idx="36">
                  <c:v>33129</c:v>
                </c:pt>
                <c:pt idx="37">
                  <c:v>33173.5</c:v>
                </c:pt>
                <c:pt idx="38">
                  <c:v>33194</c:v>
                </c:pt>
                <c:pt idx="39">
                  <c:v>33243</c:v>
                </c:pt>
                <c:pt idx="40">
                  <c:v>33357</c:v>
                </c:pt>
                <c:pt idx="41">
                  <c:v>33548.5</c:v>
                </c:pt>
                <c:pt idx="42">
                  <c:v>33856.5</c:v>
                </c:pt>
                <c:pt idx="43">
                  <c:v>33871</c:v>
                </c:pt>
                <c:pt idx="44">
                  <c:v>33918</c:v>
                </c:pt>
                <c:pt idx="45">
                  <c:v>33958.5</c:v>
                </c:pt>
                <c:pt idx="46">
                  <c:v>33975</c:v>
                </c:pt>
                <c:pt idx="47">
                  <c:v>36217.5</c:v>
                </c:pt>
                <c:pt idx="48">
                  <c:v>36378</c:v>
                </c:pt>
                <c:pt idx="49">
                  <c:v>36910.5</c:v>
                </c:pt>
                <c:pt idx="50">
                  <c:v>37646.5</c:v>
                </c:pt>
                <c:pt idx="51">
                  <c:v>37646.5</c:v>
                </c:pt>
                <c:pt idx="52">
                  <c:v>37658.5</c:v>
                </c:pt>
                <c:pt idx="53">
                  <c:v>37705.5</c:v>
                </c:pt>
                <c:pt idx="54">
                  <c:v>38301</c:v>
                </c:pt>
                <c:pt idx="55">
                  <c:v>39081.5</c:v>
                </c:pt>
                <c:pt idx="56">
                  <c:v>39153</c:v>
                </c:pt>
                <c:pt idx="57">
                  <c:v>39171</c:v>
                </c:pt>
                <c:pt idx="58">
                  <c:v>39179</c:v>
                </c:pt>
                <c:pt idx="59">
                  <c:v>39213.5</c:v>
                </c:pt>
                <c:pt idx="60">
                  <c:v>39387</c:v>
                </c:pt>
                <c:pt idx="61">
                  <c:v>39393</c:v>
                </c:pt>
                <c:pt idx="62">
                  <c:v>39448</c:v>
                </c:pt>
                <c:pt idx="63">
                  <c:v>39448</c:v>
                </c:pt>
                <c:pt idx="64">
                  <c:v>39925.5</c:v>
                </c:pt>
                <c:pt idx="65">
                  <c:v>39947.5</c:v>
                </c:pt>
                <c:pt idx="66">
                  <c:v>40062</c:v>
                </c:pt>
                <c:pt idx="67">
                  <c:v>40125</c:v>
                </c:pt>
                <c:pt idx="68">
                  <c:v>40628.5</c:v>
                </c:pt>
                <c:pt idx="69">
                  <c:v>40649</c:v>
                </c:pt>
                <c:pt idx="70">
                  <c:v>40649</c:v>
                </c:pt>
                <c:pt idx="71">
                  <c:v>40655.5</c:v>
                </c:pt>
                <c:pt idx="72">
                  <c:v>40669.5</c:v>
                </c:pt>
                <c:pt idx="73">
                  <c:v>40787.5</c:v>
                </c:pt>
                <c:pt idx="74">
                  <c:v>40787.5</c:v>
                </c:pt>
                <c:pt idx="75">
                  <c:v>40818</c:v>
                </c:pt>
                <c:pt idx="76">
                  <c:v>41297.5</c:v>
                </c:pt>
                <c:pt idx="77">
                  <c:v>41379</c:v>
                </c:pt>
                <c:pt idx="78">
                  <c:v>41381</c:v>
                </c:pt>
                <c:pt idx="79">
                  <c:v>41493</c:v>
                </c:pt>
                <c:pt idx="80">
                  <c:v>41499</c:v>
                </c:pt>
                <c:pt idx="81">
                  <c:v>42288</c:v>
                </c:pt>
                <c:pt idx="82">
                  <c:v>42379.5</c:v>
                </c:pt>
                <c:pt idx="83">
                  <c:v>42836.5</c:v>
                </c:pt>
                <c:pt idx="84">
                  <c:v>42891.5</c:v>
                </c:pt>
                <c:pt idx="85">
                  <c:v>42912</c:v>
                </c:pt>
                <c:pt idx="86">
                  <c:v>42934.5</c:v>
                </c:pt>
                <c:pt idx="87">
                  <c:v>42940.5</c:v>
                </c:pt>
                <c:pt idx="88">
                  <c:v>42940.5</c:v>
                </c:pt>
                <c:pt idx="89">
                  <c:v>42940.5</c:v>
                </c:pt>
                <c:pt idx="90">
                  <c:v>42940.5</c:v>
                </c:pt>
                <c:pt idx="91">
                  <c:v>42940.5</c:v>
                </c:pt>
                <c:pt idx="92">
                  <c:v>42942.5</c:v>
                </c:pt>
                <c:pt idx="93">
                  <c:v>42975</c:v>
                </c:pt>
                <c:pt idx="94">
                  <c:v>43050.5</c:v>
                </c:pt>
                <c:pt idx="95">
                  <c:v>43058.5</c:v>
                </c:pt>
                <c:pt idx="96">
                  <c:v>43189</c:v>
                </c:pt>
                <c:pt idx="97">
                  <c:v>43621.5</c:v>
                </c:pt>
                <c:pt idx="98">
                  <c:v>43639.5</c:v>
                </c:pt>
                <c:pt idx="99">
                  <c:v>43662</c:v>
                </c:pt>
                <c:pt idx="100">
                  <c:v>43678.5</c:v>
                </c:pt>
                <c:pt idx="101">
                  <c:v>43678.5</c:v>
                </c:pt>
                <c:pt idx="102">
                  <c:v>43678.5</c:v>
                </c:pt>
                <c:pt idx="103">
                  <c:v>43690.5</c:v>
                </c:pt>
                <c:pt idx="104">
                  <c:v>43735.5</c:v>
                </c:pt>
                <c:pt idx="105">
                  <c:v>43751.5</c:v>
                </c:pt>
                <c:pt idx="106">
                  <c:v>43762</c:v>
                </c:pt>
                <c:pt idx="107">
                  <c:v>43776</c:v>
                </c:pt>
                <c:pt idx="108">
                  <c:v>43808.5</c:v>
                </c:pt>
                <c:pt idx="109">
                  <c:v>43845.5</c:v>
                </c:pt>
                <c:pt idx="110">
                  <c:v>43853.5</c:v>
                </c:pt>
                <c:pt idx="111">
                  <c:v>43925</c:v>
                </c:pt>
                <c:pt idx="112">
                  <c:v>43941</c:v>
                </c:pt>
                <c:pt idx="113">
                  <c:v>43957.5</c:v>
                </c:pt>
                <c:pt idx="114">
                  <c:v>44257.5</c:v>
                </c:pt>
                <c:pt idx="115">
                  <c:v>44257.5</c:v>
                </c:pt>
                <c:pt idx="116">
                  <c:v>44308.5</c:v>
                </c:pt>
                <c:pt idx="117">
                  <c:v>44308.5</c:v>
                </c:pt>
                <c:pt idx="118">
                  <c:v>44314.5</c:v>
                </c:pt>
                <c:pt idx="119">
                  <c:v>44314.5</c:v>
                </c:pt>
                <c:pt idx="120">
                  <c:v>44343</c:v>
                </c:pt>
                <c:pt idx="121">
                  <c:v>44343</c:v>
                </c:pt>
                <c:pt idx="122">
                  <c:v>44553</c:v>
                </c:pt>
                <c:pt idx="123">
                  <c:v>44553</c:v>
                </c:pt>
                <c:pt idx="124">
                  <c:v>45075</c:v>
                </c:pt>
                <c:pt idx="125">
                  <c:v>45075</c:v>
                </c:pt>
                <c:pt idx="126">
                  <c:v>45087</c:v>
                </c:pt>
                <c:pt idx="127">
                  <c:v>45154.5</c:v>
                </c:pt>
                <c:pt idx="128">
                  <c:v>45154.5</c:v>
                </c:pt>
                <c:pt idx="129">
                  <c:v>45160.5</c:v>
                </c:pt>
                <c:pt idx="130">
                  <c:v>45160.5</c:v>
                </c:pt>
                <c:pt idx="131">
                  <c:v>45160.5</c:v>
                </c:pt>
                <c:pt idx="132">
                  <c:v>45166.5</c:v>
                </c:pt>
                <c:pt idx="133">
                  <c:v>45223.5</c:v>
                </c:pt>
                <c:pt idx="134">
                  <c:v>45291</c:v>
                </c:pt>
                <c:pt idx="135">
                  <c:v>45291</c:v>
                </c:pt>
                <c:pt idx="136">
                  <c:v>45847.5</c:v>
                </c:pt>
                <c:pt idx="137">
                  <c:v>45853.5</c:v>
                </c:pt>
                <c:pt idx="138">
                  <c:v>45904.5</c:v>
                </c:pt>
                <c:pt idx="139">
                  <c:v>45910.5</c:v>
                </c:pt>
                <c:pt idx="140">
                  <c:v>45943.5</c:v>
                </c:pt>
                <c:pt idx="141">
                  <c:v>45943.5</c:v>
                </c:pt>
                <c:pt idx="142">
                  <c:v>46177.5</c:v>
                </c:pt>
                <c:pt idx="143">
                  <c:v>46183.5</c:v>
                </c:pt>
                <c:pt idx="144">
                  <c:v>47329.5</c:v>
                </c:pt>
                <c:pt idx="145">
                  <c:v>48067.5</c:v>
                </c:pt>
                <c:pt idx="146">
                  <c:v>48238.5</c:v>
                </c:pt>
                <c:pt idx="147">
                  <c:v>49600.5</c:v>
                </c:pt>
                <c:pt idx="148">
                  <c:v>54103.5</c:v>
                </c:pt>
                <c:pt idx="151">
                  <c:v>No minimum appeared, constant  brightness.</c:v>
                </c:pt>
                <c:pt idx="153">
                  <c:v>Constant brightness.</c:v>
                </c:pt>
                <c:pt idx="155">
                  <c:v>Constant brightness.</c:v>
                </c:pt>
                <c:pt idx="157">
                  <c:v>A part of rising branch at the beginning of measurement, then constant.</c:v>
                </c:pt>
                <c:pt idx="159">
                  <c:v>Constant brightness.</c:v>
                </c:pt>
                <c:pt idx="161">
                  <c:v>Constant brightness.</c:v>
                </c:pt>
                <c:pt idx="163">
                  <c:v>Constant brightness.</c:v>
                </c:pt>
                <c:pt idx="165">
                  <c:v>Constant brightness.</c:v>
                </c:pt>
                <c:pt idx="167">
                  <c:v>Constant brightness.</c:v>
                </c:pt>
                <c:pt idx="169">
                  <c:v>Minimum appeared - see the  table I.</c:v>
                </c:pt>
                <c:pt idx="171">
                  <c:v>Constant brightness.</c:v>
                </c:pt>
                <c:pt idx="173">
                  <c:v>Constant brightness.</c:v>
                </c:pt>
                <c:pt idx="175">
                  <c:v>A part of rising branch (uncertain measurement because of bad weather).</c:v>
                </c:pt>
                <c:pt idx="177">
                  <c:v>Constant brightness.</c:v>
                </c:pt>
                <c:pt idx="179">
                  <c:v>Constant brightness.</c:v>
                </c:pt>
                <c:pt idx="181">
                  <c:v>Falling branch.</c:v>
                </c:pt>
                <c:pt idx="183">
                  <c:v>Rising branch (a part).</c:v>
                </c:pt>
                <c:pt idx="185">
                  <c:v>Constant brightness.</c:v>
                </c:pt>
                <c:pt idx="187">
                  <c:v>Minimum appeared - see the table I.</c:v>
                </c:pt>
              </c:strCache>
            </c:strRef>
          </c:xVal>
          <c:yVal>
            <c:numRef>
              <c:f>'E2'!$N$21:$N$1005</c:f>
              <c:numCache>
                <c:formatCode>General</c:formatCode>
                <c:ptCount val="985"/>
                <c:pt idx="39">
                  <c:v>-7.9070164778386243E-2</c:v>
                </c:pt>
                <c:pt idx="86">
                  <c:v>-5.4345516036846675E-2</c:v>
                </c:pt>
                <c:pt idx="92">
                  <c:v>8.5320562189735938E-2</c:v>
                </c:pt>
                <c:pt idx="140">
                  <c:v>-4.8541840857069474E-2</c:v>
                </c:pt>
                <c:pt idx="141">
                  <c:v>-4.7841840852925088E-2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DB-4893-8FE2-6A15EFBFB402}"/>
            </c:ext>
          </c:extLst>
        </c:ser>
        <c:ser>
          <c:idx val="7"/>
          <c:order val="7"/>
          <c:tx>
            <c:strRef>
              <c:f>'E2'!$O$20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strRef>
              <c:f>'E2'!$F$21:$F$1005</c:f>
              <c:strCache>
                <c:ptCount val="188"/>
                <c:pt idx="0">
                  <c:v>0</c:v>
                </c:pt>
                <c:pt idx="1">
                  <c:v>24243</c:v>
                </c:pt>
                <c:pt idx="2">
                  <c:v>24505.5</c:v>
                </c:pt>
                <c:pt idx="3">
                  <c:v>24585</c:v>
                </c:pt>
                <c:pt idx="4">
                  <c:v>24885</c:v>
                </c:pt>
                <c:pt idx="5">
                  <c:v>24930</c:v>
                </c:pt>
                <c:pt idx="6">
                  <c:v>25072.5</c:v>
                </c:pt>
                <c:pt idx="7">
                  <c:v>25406.5</c:v>
                </c:pt>
                <c:pt idx="8">
                  <c:v>25839</c:v>
                </c:pt>
                <c:pt idx="9">
                  <c:v>25896</c:v>
                </c:pt>
                <c:pt idx="10">
                  <c:v>25908</c:v>
                </c:pt>
                <c:pt idx="11">
                  <c:v>25916.5</c:v>
                </c:pt>
                <c:pt idx="12">
                  <c:v>26083.5</c:v>
                </c:pt>
                <c:pt idx="13">
                  <c:v>26463</c:v>
                </c:pt>
                <c:pt idx="14">
                  <c:v>26520</c:v>
                </c:pt>
                <c:pt idx="15">
                  <c:v>26691</c:v>
                </c:pt>
                <c:pt idx="16">
                  <c:v>27156</c:v>
                </c:pt>
                <c:pt idx="17">
                  <c:v>27184.5</c:v>
                </c:pt>
                <c:pt idx="18">
                  <c:v>27457.5</c:v>
                </c:pt>
                <c:pt idx="19">
                  <c:v>28122</c:v>
                </c:pt>
                <c:pt idx="20">
                  <c:v>28179</c:v>
                </c:pt>
                <c:pt idx="21">
                  <c:v>28236</c:v>
                </c:pt>
                <c:pt idx="22">
                  <c:v>28797</c:v>
                </c:pt>
                <c:pt idx="23">
                  <c:v>28848</c:v>
                </c:pt>
                <c:pt idx="24">
                  <c:v>28854</c:v>
                </c:pt>
                <c:pt idx="25">
                  <c:v>29353.5</c:v>
                </c:pt>
                <c:pt idx="26">
                  <c:v>29512.5</c:v>
                </c:pt>
                <c:pt idx="27">
                  <c:v>29689.5</c:v>
                </c:pt>
                <c:pt idx="28">
                  <c:v>30909</c:v>
                </c:pt>
                <c:pt idx="29">
                  <c:v>31074</c:v>
                </c:pt>
                <c:pt idx="30">
                  <c:v>31080</c:v>
                </c:pt>
                <c:pt idx="31">
                  <c:v>31096.5</c:v>
                </c:pt>
                <c:pt idx="32">
                  <c:v>32527.5</c:v>
                </c:pt>
                <c:pt idx="33">
                  <c:v>32635.5</c:v>
                </c:pt>
                <c:pt idx="34">
                  <c:v>32829</c:v>
                </c:pt>
                <c:pt idx="35">
                  <c:v>32829</c:v>
                </c:pt>
                <c:pt idx="36">
                  <c:v>33129</c:v>
                </c:pt>
                <c:pt idx="37">
                  <c:v>33173.5</c:v>
                </c:pt>
                <c:pt idx="38">
                  <c:v>33194</c:v>
                </c:pt>
                <c:pt idx="39">
                  <c:v>33243</c:v>
                </c:pt>
                <c:pt idx="40">
                  <c:v>33357</c:v>
                </c:pt>
                <c:pt idx="41">
                  <c:v>33548.5</c:v>
                </c:pt>
                <c:pt idx="42">
                  <c:v>33856.5</c:v>
                </c:pt>
                <c:pt idx="43">
                  <c:v>33871</c:v>
                </c:pt>
                <c:pt idx="44">
                  <c:v>33918</c:v>
                </c:pt>
                <c:pt idx="45">
                  <c:v>33958.5</c:v>
                </c:pt>
                <c:pt idx="46">
                  <c:v>33975</c:v>
                </c:pt>
                <c:pt idx="47">
                  <c:v>36217.5</c:v>
                </c:pt>
                <c:pt idx="48">
                  <c:v>36378</c:v>
                </c:pt>
                <c:pt idx="49">
                  <c:v>36910.5</c:v>
                </c:pt>
                <c:pt idx="50">
                  <c:v>37646.5</c:v>
                </c:pt>
                <c:pt idx="51">
                  <c:v>37646.5</c:v>
                </c:pt>
                <c:pt idx="52">
                  <c:v>37658.5</c:v>
                </c:pt>
                <c:pt idx="53">
                  <c:v>37705.5</c:v>
                </c:pt>
                <c:pt idx="54">
                  <c:v>38301</c:v>
                </c:pt>
                <c:pt idx="55">
                  <c:v>39081.5</c:v>
                </c:pt>
                <c:pt idx="56">
                  <c:v>39153</c:v>
                </c:pt>
                <c:pt idx="57">
                  <c:v>39171</c:v>
                </c:pt>
                <c:pt idx="58">
                  <c:v>39179</c:v>
                </c:pt>
                <c:pt idx="59">
                  <c:v>39213.5</c:v>
                </c:pt>
                <c:pt idx="60">
                  <c:v>39387</c:v>
                </c:pt>
                <c:pt idx="61">
                  <c:v>39393</c:v>
                </c:pt>
                <c:pt idx="62">
                  <c:v>39448</c:v>
                </c:pt>
                <c:pt idx="63">
                  <c:v>39448</c:v>
                </c:pt>
                <c:pt idx="64">
                  <c:v>39925.5</c:v>
                </c:pt>
                <c:pt idx="65">
                  <c:v>39947.5</c:v>
                </c:pt>
                <c:pt idx="66">
                  <c:v>40062</c:v>
                </c:pt>
                <c:pt idx="67">
                  <c:v>40125</c:v>
                </c:pt>
                <c:pt idx="68">
                  <c:v>40628.5</c:v>
                </c:pt>
                <c:pt idx="69">
                  <c:v>40649</c:v>
                </c:pt>
                <c:pt idx="70">
                  <c:v>40649</c:v>
                </c:pt>
                <c:pt idx="71">
                  <c:v>40655.5</c:v>
                </c:pt>
                <c:pt idx="72">
                  <c:v>40669.5</c:v>
                </c:pt>
                <c:pt idx="73">
                  <c:v>40787.5</c:v>
                </c:pt>
                <c:pt idx="74">
                  <c:v>40787.5</c:v>
                </c:pt>
                <c:pt idx="75">
                  <c:v>40818</c:v>
                </c:pt>
                <c:pt idx="76">
                  <c:v>41297.5</c:v>
                </c:pt>
                <c:pt idx="77">
                  <c:v>41379</c:v>
                </c:pt>
                <c:pt idx="78">
                  <c:v>41381</c:v>
                </c:pt>
                <c:pt idx="79">
                  <c:v>41493</c:v>
                </c:pt>
                <c:pt idx="80">
                  <c:v>41499</c:v>
                </c:pt>
                <c:pt idx="81">
                  <c:v>42288</c:v>
                </c:pt>
                <c:pt idx="82">
                  <c:v>42379.5</c:v>
                </c:pt>
                <c:pt idx="83">
                  <c:v>42836.5</c:v>
                </c:pt>
                <c:pt idx="84">
                  <c:v>42891.5</c:v>
                </c:pt>
                <c:pt idx="85">
                  <c:v>42912</c:v>
                </c:pt>
                <c:pt idx="86">
                  <c:v>42934.5</c:v>
                </c:pt>
                <c:pt idx="87">
                  <c:v>42940.5</c:v>
                </c:pt>
                <c:pt idx="88">
                  <c:v>42940.5</c:v>
                </c:pt>
                <c:pt idx="89">
                  <c:v>42940.5</c:v>
                </c:pt>
                <c:pt idx="90">
                  <c:v>42940.5</c:v>
                </c:pt>
                <c:pt idx="91">
                  <c:v>42940.5</c:v>
                </c:pt>
                <c:pt idx="92">
                  <c:v>42942.5</c:v>
                </c:pt>
                <c:pt idx="93">
                  <c:v>42975</c:v>
                </c:pt>
                <c:pt idx="94">
                  <c:v>43050.5</c:v>
                </c:pt>
                <c:pt idx="95">
                  <c:v>43058.5</c:v>
                </c:pt>
                <c:pt idx="96">
                  <c:v>43189</c:v>
                </c:pt>
                <c:pt idx="97">
                  <c:v>43621.5</c:v>
                </c:pt>
                <c:pt idx="98">
                  <c:v>43639.5</c:v>
                </c:pt>
                <c:pt idx="99">
                  <c:v>43662</c:v>
                </c:pt>
                <c:pt idx="100">
                  <c:v>43678.5</c:v>
                </c:pt>
                <c:pt idx="101">
                  <c:v>43678.5</c:v>
                </c:pt>
                <c:pt idx="102">
                  <c:v>43678.5</c:v>
                </c:pt>
                <c:pt idx="103">
                  <c:v>43690.5</c:v>
                </c:pt>
                <c:pt idx="104">
                  <c:v>43735.5</c:v>
                </c:pt>
                <c:pt idx="105">
                  <c:v>43751.5</c:v>
                </c:pt>
                <c:pt idx="106">
                  <c:v>43762</c:v>
                </c:pt>
                <c:pt idx="107">
                  <c:v>43776</c:v>
                </c:pt>
                <c:pt idx="108">
                  <c:v>43808.5</c:v>
                </c:pt>
                <c:pt idx="109">
                  <c:v>43845.5</c:v>
                </c:pt>
                <c:pt idx="110">
                  <c:v>43853.5</c:v>
                </c:pt>
                <c:pt idx="111">
                  <c:v>43925</c:v>
                </c:pt>
                <c:pt idx="112">
                  <c:v>43941</c:v>
                </c:pt>
                <c:pt idx="113">
                  <c:v>43957.5</c:v>
                </c:pt>
                <c:pt idx="114">
                  <c:v>44257.5</c:v>
                </c:pt>
                <c:pt idx="115">
                  <c:v>44257.5</c:v>
                </c:pt>
                <c:pt idx="116">
                  <c:v>44308.5</c:v>
                </c:pt>
                <c:pt idx="117">
                  <c:v>44308.5</c:v>
                </c:pt>
                <c:pt idx="118">
                  <c:v>44314.5</c:v>
                </c:pt>
                <c:pt idx="119">
                  <c:v>44314.5</c:v>
                </c:pt>
                <c:pt idx="120">
                  <c:v>44343</c:v>
                </c:pt>
                <c:pt idx="121">
                  <c:v>44343</c:v>
                </c:pt>
                <c:pt idx="122">
                  <c:v>44553</c:v>
                </c:pt>
                <c:pt idx="123">
                  <c:v>44553</c:v>
                </c:pt>
                <c:pt idx="124">
                  <c:v>45075</c:v>
                </c:pt>
                <c:pt idx="125">
                  <c:v>45075</c:v>
                </c:pt>
                <c:pt idx="126">
                  <c:v>45087</c:v>
                </c:pt>
                <c:pt idx="127">
                  <c:v>45154.5</c:v>
                </c:pt>
                <c:pt idx="128">
                  <c:v>45154.5</c:v>
                </c:pt>
                <c:pt idx="129">
                  <c:v>45160.5</c:v>
                </c:pt>
                <c:pt idx="130">
                  <c:v>45160.5</c:v>
                </c:pt>
                <c:pt idx="131">
                  <c:v>45160.5</c:v>
                </c:pt>
                <c:pt idx="132">
                  <c:v>45166.5</c:v>
                </c:pt>
                <c:pt idx="133">
                  <c:v>45223.5</c:v>
                </c:pt>
                <c:pt idx="134">
                  <c:v>45291</c:v>
                </c:pt>
                <c:pt idx="135">
                  <c:v>45291</c:v>
                </c:pt>
                <c:pt idx="136">
                  <c:v>45847.5</c:v>
                </c:pt>
                <c:pt idx="137">
                  <c:v>45853.5</c:v>
                </c:pt>
                <c:pt idx="138">
                  <c:v>45904.5</c:v>
                </c:pt>
                <c:pt idx="139">
                  <c:v>45910.5</c:v>
                </c:pt>
                <c:pt idx="140">
                  <c:v>45943.5</c:v>
                </c:pt>
                <c:pt idx="141">
                  <c:v>45943.5</c:v>
                </c:pt>
                <c:pt idx="142">
                  <c:v>46177.5</c:v>
                </c:pt>
                <c:pt idx="143">
                  <c:v>46183.5</c:v>
                </c:pt>
                <c:pt idx="144">
                  <c:v>47329.5</c:v>
                </c:pt>
                <c:pt idx="145">
                  <c:v>48067.5</c:v>
                </c:pt>
                <c:pt idx="146">
                  <c:v>48238.5</c:v>
                </c:pt>
                <c:pt idx="147">
                  <c:v>49600.5</c:v>
                </c:pt>
                <c:pt idx="148">
                  <c:v>54103.5</c:v>
                </c:pt>
                <c:pt idx="151">
                  <c:v>No minimum appeared, constant  brightness.</c:v>
                </c:pt>
                <c:pt idx="153">
                  <c:v>Constant brightness.</c:v>
                </c:pt>
                <c:pt idx="155">
                  <c:v>Constant brightness.</c:v>
                </c:pt>
                <c:pt idx="157">
                  <c:v>A part of rising branch at the beginning of measurement, then constant.</c:v>
                </c:pt>
                <c:pt idx="159">
                  <c:v>Constant brightness.</c:v>
                </c:pt>
                <c:pt idx="161">
                  <c:v>Constant brightness.</c:v>
                </c:pt>
                <c:pt idx="163">
                  <c:v>Constant brightness.</c:v>
                </c:pt>
                <c:pt idx="165">
                  <c:v>Constant brightness.</c:v>
                </c:pt>
                <c:pt idx="167">
                  <c:v>Constant brightness.</c:v>
                </c:pt>
                <c:pt idx="169">
                  <c:v>Minimum appeared - see the  table I.</c:v>
                </c:pt>
                <c:pt idx="171">
                  <c:v>Constant brightness.</c:v>
                </c:pt>
                <c:pt idx="173">
                  <c:v>Constant brightness.</c:v>
                </c:pt>
                <c:pt idx="175">
                  <c:v>A part of rising branch (uncertain measurement because of bad weather).</c:v>
                </c:pt>
                <c:pt idx="177">
                  <c:v>Constant brightness.</c:v>
                </c:pt>
                <c:pt idx="179">
                  <c:v>Constant brightness.</c:v>
                </c:pt>
                <c:pt idx="181">
                  <c:v>Falling branch.</c:v>
                </c:pt>
                <c:pt idx="183">
                  <c:v>Rising branch (a part).</c:v>
                </c:pt>
                <c:pt idx="185">
                  <c:v>Constant brightness.</c:v>
                </c:pt>
                <c:pt idx="187">
                  <c:v>Minimum appeared - see the table I.</c:v>
                </c:pt>
              </c:strCache>
            </c:strRef>
          </c:xVal>
          <c:yVal>
            <c:numRef>
              <c:f>'E2'!$O$21:$O$1005</c:f>
              <c:numCache>
                <c:formatCode>General</c:formatCode>
                <c:ptCount val="985"/>
                <c:pt idx="0">
                  <c:v>-4.0076113516571248E-2</c:v>
                </c:pt>
                <c:pt idx="1">
                  <c:v>-3.7981270255304171E-2</c:v>
                </c:pt>
                <c:pt idx="2">
                  <c:v>-3.7958587569329551E-2</c:v>
                </c:pt>
                <c:pt idx="3">
                  <c:v>-3.7951717955862954E-2</c:v>
                </c:pt>
                <c:pt idx="4">
                  <c:v>-3.7925794886177679E-2</c:v>
                </c:pt>
                <c:pt idx="5">
                  <c:v>-3.7921906425724891E-2</c:v>
                </c:pt>
                <c:pt idx="6">
                  <c:v>-3.7909592967624382E-2</c:v>
                </c:pt>
                <c:pt idx="7">
                  <c:v>-3.7880731950041442E-2</c:v>
                </c:pt>
                <c:pt idx="8">
                  <c:v>-3.7843359524578506E-2</c:v>
                </c:pt>
                <c:pt idx="9">
                  <c:v>-3.7838434141338306E-2</c:v>
                </c:pt>
                <c:pt idx="10">
                  <c:v>-3.7837397218550894E-2</c:v>
                </c:pt>
                <c:pt idx="11">
                  <c:v>-3.7836662731576473E-2</c:v>
                </c:pt>
                <c:pt idx="12">
                  <c:v>-3.782223222278501E-2</c:v>
                </c:pt>
                <c:pt idx="13">
                  <c:v>-3.7789439539633131E-2</c:v>
                </c:pt>
                <c:pt idx="14">
                  <c:v>-3.7784514156392932E-2</c:v>
                </c:pt>
                <c:pt idx="15">
                  <c:v>-3.7769738006672327E-2</c:v>
                </c:pt>
                <c:pt idx="16">
                  <c:v>-3.7729557248660145E-2</c:v>
                </c:pt>
                <c:pt idx="17">
                  <c:v>-3.7727094557040049E-2</c:v>
                </c:pt>
                <c:pt idx="18">
                  <c:v>-3.770350456362645E-2</c:v>
                </c:pt>
                <c:pt idx="19">
                  <c:v>-3.764608496427356E-2</c:v>
                </c:pt>
                <c:pt idx="20">
                  <c:v>-3.7641159581033361E-2</c:v>
                </c:pt>
                <c:pt idx="21">
                  <c:v>-3.7636234197793161E-2</c:v>
                </c:pt>
                <c:pt idx="22">
                  <c:v>-3.7587758057481692E-2</c:v>
                </c:pt>
                <c:pt idx="23">
                  <c:v>-3.7583351135635198E-2</c:v>
                </c:pt>
                <c:pt idx="24">
                  <c:v>-3.7582832674241493E-2</c:v>
                </c:pt>
                <c:pt idx="25">
                  <c:v>-3.7539670763215509E-2</c:v>
                </c:pt>
                <c:pt idx="26">
                  <c:v>-3.7525931536282309E-2</c:v>
                </c:pt>
                <c:pt idx="27">
                  <c:v>-3.7510636925167998E-2</c:v>
                </c:pt>
                <c:pt idx="28">
                  <c:v>-3.7405259646897358E-2</c:v>
                </c:pt>
                <c:pt idx="29">
                  <c:v>-3.7391001958570452E-2</c:v>
                </c:pt>
                <c:pt idx="30">
                  <c:v>-3.7390483497176753E-2</c:v>
                </c:pt>
                <c:pt idx="31">
                  <c:v>-3.7389057728344062E-2</c:v>
                </c:pt>
                <c:pt idx="32">
                  <c:v>-3.7265404685945296E-2</c:v>
                </c:pt>
                <c:pt idx="33">
                  <c:v>-3.7256072380858596E-2</c:v>
                </c:pt>
                <c:pt idx="34">
                  <c:v>-3.7239352000911594E-2</c:v>
                </c:pt>
                <c:pt idx="35">
                  <c:v>-3.7239352000911594E-2</c:v>
                </c:pt>
                <c:pt idx="36">
                  <c:v>-3.7213428931226325E-2</c:v>
                </c:pt>
                <c:pt idx="37">
                  <c:v>-3.7209583675889675E-2</c:v>
                </c:pt>
                <c:pt idx="38">
                  <c:v>-3.7207812266127849E-2</c:v>
                </c:pt>
                <c:pt idx="39">
                  <c:v>-3.7203578164745919E-2</c:v>
                </c:pt>
                <c:pt idx="40">
                  <c:v>-3.7193727398265514E-2</c:v>
                </c:pt>
                <c:pt idx="41">
                  <c:v>-3.7177179838783075E-2</c:v>
                </c:pt>
                <c:pt idx="42">
                  <c:v>-3.715056548723953E-2</c:v>
                </c:pt>
                <c:pt idx="43">
                  <c:v>-3.714931253887141E-2</c:v>
                </c:pt>
                <c:pt idx="44">
                  <c:v>-3.7145251257954051E-2</c:v>
                </c:pt>
                <c:pt idx="45">
                  <c:v>-3.7141751643546536E-2</c:v>
                </c:pt>
                <c:pt idx="46">
                  <c:v>-3.7140325874713845E-2</c:v>
                </c:pt>
                <c:pt idx="47">
                  <c:v>-3.6946550928816414E-2</c:v>
                </c:pt>
                <c:pt idx="48">
                  <c:v>-3.6932682086534795E-2</c:v>
                </c:pt>
                <c:pt idx="49">
                  <c:v>-3.6886668637843428E-2</c:v>
                </c:pt>
                <c:pt idx="50">
                  <c:v>-3.6823070706882219E-2</c:v>
                </c:pt>
                <c:pt idx="51">
                  <c:v>-3.6823070706882219E-2</c:v>
                </c:pt>
                <c:pt idx="52">
                  <c:v>-3.6822033784094807E-2</c:v>
                </c:pt>
                <c:pt idx="53">
                  <c:v>-3.6817972503177449E-2</c:v>
                </c:pt>
                <c:pt idx="54">
                  <c:v>-3.6766515209852177E-2</c:v>
                </c:pt>
                <c:pt idx="55">
                  <c:v>-3.6699072023554324E-2</c:v>
                </c:pt>
                <c:pt idx="56">
                  <c:v>-3.6692893691945998E-2</c:v>
                </c:pt>
                <c:pt idx="57">
                  <c:v>-3.669133830776488E-2</c:v>
                </c:pt>
                <c:pt idx="58">
                  <c:v>-3.669064702590661E-2</c:v>
                </c:pt>
                <c:pt idx="59">
                  <c:v>-3.6687665872892801E-2</c:v>
                </c:pt>
                <c:pt idx="60">
                  <c:v>-3.667267369759148E-2</c:v>
                </c:pt>
                <c:pt idx="61">
                  <c:v>-3.6672155236197782E-2</c:v>
                </c:pt>
                <c:pt idx="62">
                  <c:v>-3.6667402673422146E-2</c:v>
                </c:pt>
                <c:pt idx="63">
                  <c:v>-3.6667402673422146E-2</c:v>
                </c:pt>
                <c:pt idx="64">
                  <c:v>-3.6626141787506415E-2</c:v>
                </c:pt>
                <c:pt idx="65">
                  <c:v>-3.6624240762396162E-2</c:v>
                </c:pt>
                <c:pt idx="66">
                  <c:v>-3.6614346790799612E-2</c:v>
                </c:pt>
                <c:pt idx="67">
                  <c:v>-3.6608902946165707E-2</c:v>
                </c:pt>
                <c:pt idx="68">
                  <c:v>-3.6565395394210588E-2</c:v>
                </c:pt>
                <c:pt idx="69">
                  <c:v>-3.6563623984448762E-2</c:v>
                </c:pt>
                <c:pt idx="70">
                  <c:v>-3.6563623984448762E-2</c:v>
                </c:pt>
                <c:pt idx="71">
                  <c:v>-3.6563062317938912E-2</c:v>
                </c:pt>
                <c:pt idx="72">
                  <c:v>-3.6561852574686929E-2</c:v>
                </c:pt>
                <c:pt idx="73">
                  <c:v>-3.6551656167277388E-2</c:v>
                </c:pt>
                <c:pt idx="74">
                  <c:v>-3.6551656167277388E-2</c:v>
                </c:pt>
                <c:pt idx="75">
                  <c:v>-3.6549020655192721E-2</c:v>
                </c:pt>
                <c:pt idx="76">
                  <c:v>-3.6507586948812426E-2</c:v>
                </c:pt>
                <c:pt idx="77">
                  <c:v>-3.6500544514881259E-2</c:v>
                </c:pt>
                <c:pt idx="78">
                  <c:v>-3.6500371694416688E-2</c:v>
                </c:pt>
                <c:pt idx="79">
                  <c:v>-3.6490693748400853E-2</c:v>
                </c:pt>
                <c:pt idx="80">
                  <c:v>-3.6490175287007147E-2</c:v>
                </c:pt>
                <c:pt idx="81">
                  <c:v>-3.6421997613734873E-2</c:v>
                </c:pt>
                <c:pt idx="82">
                  <c:v>-3.6414091077480865E-2</c:v>
                </c:pt>
                <c:pt idx="83">
                  <c:v>-3.637460160132696E-2</c:v>
                </c:pt>
                <c:pt idx="84">
                  <c:v>-3.6369849038551331E-2</c:v>
                </c:pt>
                <c:pt idx="85">
                  <c:v>-3.6368077628789498E-2</c:v>
                </c:pt>
                <c:pt idx="86">
                  <c:v>-3.6366133398563108E-2</c:v>
                </c:pt>
                <c:pt idx="87">
                  <c:v>-3.6365614937169402E-2</c:v>
                </c:pt>
                <c:pt idx="88">
                  <c:v>-3.6365614937169402E-2</c:v>
                </c:pt>
                <c:pt idx="89">
                  <c:v>-3.6365614937169402E-2</c:v>
                </c:pt>
                <c:pt idx="90">
                  <c:v>-3.6365614937169402E-2</c:v>
                </c:pt>
                <c:pt idx="91">
                  <c:v>-3.6365614937169402E-2</c:v>
                </c:pt>
                <c:pt idx="92">
                  <c:v>-3.6365442116704831E-2</c:v>
                </c:pt>
                <c:pt idx="93">
                  <c:v>-3.6362633784155593E-2</c:v>
                </c:pt>
                <c:pt idx="94">
                  <c:v>-3.6356109811618131E-2</c:v>
                </c:pt>
                <c:pt idx="95">
                  <c:v>-3.6355418529759861E-2</c:v>
                </c:pt>
                <c:pt idx="96">
                  <c:v>-3.6344141994446764E-2</c:v>
                </c:pt>
                <c:pt idx="97">
                  <c:v>-3.6306769568983828E-2</c:v>
                </c:pt>
                <c:pt idx="98">
                  <c:v>-3.630521418480271E-2</c:v>
                </c:pt>
                <c:pt idx="99">
                  <c:v>-3.6303269954576313E-2</c:v>
                </c:pt>
                <c:pt idx="100">
                  <c:v>-3.6301844185743622E-2</c:v>
                </c:pt>
                <c:pt idx="101">
                  <c:v>-3.6301844185743622E-2</c:v>
                </c:pt>
                <c:pt idx="102">
                  <c:v>-3.6301844185743622E-2</c:v>
                </c:pt>
                <c:pt idx="103">
                  <c:v>-3.630080726295621E-2</c:v>
                </c:pt>
                <c:pt idx="104">
                  <c:v>-3.6296918802503422E-2</c:v>
                </c:pt>
                <c:pt idx="105">
                  <c:v>-3.6295536238786875E-2</c:v>
                </c:pt>
                <c:pt idx="106">
                  <c:v>-3.629462893134789E-2</c:v>
                </c:pt>
                <c:pt idx="107">
                  <c:v>-3.6293419188095907E-2</c:v>
                </c:pt>
                <c:pt idx="108">
                  <c:v>-3.6290610855546669E-2</c:v>
                </c:pt>
                <c:pt idx="109">
                  <c:v>-3.6287413676952152E-2</c:v>
                </c:pt>
                <c:pt idx="110">
                  <c:v>-3.6286722395093882E-2</c:v>
                </c:pt>
                <c:pt idx="111">
                  <c:v>-3.6280544063485555E-2</c:v>
                </c:pt>
                <c:pt idx="112">
                  <c:v>-3.6279161499769008E-2</c:v>
                </c:pt>
                <c:pt idx="113">
                  <c:v>-3.6277735730936317E-2</c:v>
                </c:pt>
                <c:pt idx="114">
                  <c:v>-3.6251812661251041E-2</c:v>
                </c:pt>
                <c:pt idx="115">
                  <c:v>-3.6251812661251041E-2</c:v>
                </c:pt>
                <c:pt idx="116">
                  <c:v>-3.6247405739404548E-2</c:v>
                </c:pt>
                <c:pt idx="117">
                  <c:v>-3.6247405739404548E-2</c:v>
                </c:pt>
                <c:pt idx="118">
                  <c:v>-3.6246887278010842E-2</c:v>
                </c:pt>
                <c:pt idx="119">
                  <c:v>-3.6246887278010842E-2</c:v>
                </c:pt>
                <c:pt idx="120">
                  <c:v>-3.6244424586390739E-2</c:v>
                </c:pt>
                <c:pt idx="121">
                  <c:v>-3.6244424586390739E-2</c:v>
                </c:pt>
                <c:pt idx="122">
                  <c:v>-3.6226278437611045E-2</c:v>
                </c:pt>
                <c:pt idx="123">
                  <c:v>-3.6226278437611045E-2</c:v>
                </c:pt>
                <c:pt idx="124">
                  <c:v>-3.6181172296358671E-2</c:v>
                </c:pt>
                <c:pt idx="125">
                  <c:v>-3.6181172296358671E-2</c:v>
                </c:pt>
                <c:pt idx="126">
                  <c:v>-3.6180135373571259E-2</c:v>
                </c:pt>
                <c:pt idx="127">
                  <c:v>-3.6174302682892068E-2</c:v>
                </c:pt>
                <c:pt idx="128">
                  <c:v>-3.6174302682892068E-2</c:v>
                </c:pt>
                <c:pt idx="129">
                  <c:v>-3.6173784221498362E-2</c:v>
                </c:pt>
                <c:pt idx="130">
                  <c:v>-3.6173784221498362E-2</c:v>
                </c:pt>
                <c:pt idx="131">
                  <c:v>-3.6173784221498362E-2</c:v>
                </c:pt>
                <c:pt idx="132">
                  <c:v>-3.6173265760104656E-2</c:v>
                </c:pt>
                <c:pt idx="133">
                  <c:v>-3.6168340376864457E-2</c:v>
                </c:pt>
                <c:pt idx="134">
                  <c:v>-3.6162507686185272E-2</c:v>
                </c:pt>
                <c:pt idx="135">
                  <c:v>-3.6162507686185272E-2</c:v>
                </c:pt>
                <c:pt idx="136">
                  <c:v>-3.6114420391919082E-2</c:v>
                </c:pt>
                <c:pt idx="137">
                  <c:v>-3.6113901930525383E-2</c:v>
                </c:pt>
                <c:pt idx="138">
                  <c:v>-3.6109495008678882E-2</c:v>
                </c:pt>
                <c:pt idx="139">
                  <c:v>-3.6108976547285176E-2</c:v>
                </c:pt>
                <c:pt idx="140">
                  <c:v>-3.6106125009619794E-2</c:v>
                </c:pt>
                <c:pt idx="141">
                  <c:v>-3.6106125009619794E-2</c:v>
                </c:pt>
                <c:pt idx="142">
                  <c:v>-3.6085905015265284E-2</c:v>
                </c:pt>
                <c:pt idx="143">
                  <c:v>-3.6085386553871578E-2</c:v>
                </c:pt>
                <c:pt idx="144">
                  <c:v>-3.5986360427673829E-2</c:v>
                </c:pt>
                <c:pt idx="145">
                  <c:v>-3.5922589676248048E-2</c:v>
                </c:pt>
                <c:pt idx="146">
                  <c:v>-3.5907813526527443E-2</c:v>
                </c:pt>
                <c:pt idx="147">
                  <c:v>-3.5790122790156295E-2</c:v>
                </c:pt>
                <c:pt idx="148">
                  <c:v>-3.5401017514180316E-2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DB-4893-8FE2-6A15EFBFB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1656016"/>
        <c:axId val="1"/>
      </c:scatterChart>
      <c:valAx>
        <c:axId val="891656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21821148760906"/>
              <c:y val="0.86604623020253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307312709506818E-2"/>
              <c:y val="0.383178878341141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1656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2.9962546816479401E-2"/>
          <c:y val="0.91900605882208652"/>
          <c:w val="0.99251113273762126"/>
          <c:h val="0.981311681834163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 Cep - O-C Diagr.  P = 1.4716242 d</a:t>
            </a:r>
          </a:p>
        </c:rich>
      </c:tx>
      <c:layout>
        <c:manualLayout>
          <c:xMode val="edge"/>
          <c:yMode val="edge"/>
          <c:x val="0.26588646318875692"/>
          <c:y val="3.45911949685534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5161561619429"/>
          <c:y val="0.15094385976765112"/>
          <c:w val="0.81605417803336811"/>
          <c:h val="0.650945395247995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'C2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'C2 (2)'!$F$21:$F$169</c:f>
              <c:numCache>
                <c:formatCode>General</c:formatCode>
                <c:ptCount val="149"/>
                <c:pt idx="0">
                  <c:v>-14769.5</c:v>
                </c:pt>
                <c:pt idx="1">
                  <c:v>-6688.5</c:v>
                </c:pt>
                <c:pt idx="2">
                  <c:v>-6601</c:v>
                </c:pt>
                <c:pt idx="3">
                  <c:v>-6574.5</c:v>
                </c:pt>
                <c:pt idx="4">
                  <c:v>-6474.5</c:v>
                </c:pt>
                <c:pt idx="5">
                  <c:v>-6459.5</c:v>
                </c:pt>
                <c:pt idx="6">
                  <c:v>-6412</c:v>
                </c:pt>
                <c:pt idx="7">
                  <c:v>-6300.5</c:v>
                </c:pt>
                <c:pt idx="8">
                  <c:v>-6156.5</c:v>
                </c:pt>
                <c:pt idx="9">
                  <c:v>-6137.5</c:v>
                </c:pt>
                <c:pt idx="10">
                  <c:v>-6133.5</c:v>
                </c:pt>
                <c:pt idx="11">
                  <c:v>-6130.5</c:v>
                </c:pt>
                <c:pt idx="12">
                  <c:v>-6075</c:v>
                </c:pt>
                <c:pt idx="13">
                  <c:v>-5948.5</c:v>
                </c:pt>
                <c:pt idx="14">
                  <c:v>-5929.5</c:v>
                </c:pt>
                <c:pt idx="15">
                  <c:v>-5872.5</c:v>
                </c:pt>
                <c:pt idx="16">
                  <c:v>-5717.5</c:v>
                </c:pt>
                <c:pt idx="17">
                  <c:v>-5708</c:v>
                </c:pt>
                <c:pt idx="18">
                  <c:v>-5617</c:v>
                </c:pt>
                <c:pt idx="19">
                  <c:v>-5395.5</c:v>
                </c:pt>
                <c:pt idx="20">
                  <c:v>-5376.5</c:v>
                </c:pt>
                <c:pt idx="21">
                  <c:v>-5357.5</c:v>
                </c:pt>
                <c:pt idx="22">
                  <c:v>-5170.5</c:v>
                </c:pt>
                <c:pt idx="23">
                  <c:v>-5153.5</c:v>
                </c:pt>
                <c:pt idx="24">
                  <c:v>-5151.5</c:v>
                </c:pt>
                <c:pt idx="25">
                  <c:v>-4985</c:v>
                </c:pt>
                <c:pt idx="26">
                  <c:v>-4932</c:v>
                </c:pt>
                <c:pt idx="27">
                  <c:v>-4873</c:v>
                </c:pt>
                <c:pt idx="28">
                  <c:v>-4466.5</c:v>
                </c:pt>
                <c:pt idx="29">
                  <c:v>-4411.5</c:v>
                </c:pt>
                <c:pt idx="30">
                  <c:v>-4409.5</c:v>
                </c:pt>
                <c:pt idx="31">
                  <c:v>-4404</c:v>
                </c:pt>
                <c:pt idx="32">
                  <c:v>-3927</c:v>
                </c:pt>
                <c:pt idx="33">
                  <c:v>-3891</c:v>
                </c:pt>
                <c:pt idx="34">
                  <c:v>-3826.5</c:v>
                </c:pt>
                <c:pt idx="35">
                  <c:v>-3826.5</c:v>
                </c:pt>
                <c:pt idx="36">
                  <c:v>-3726.5</c:v>
                </c:pt>
                <c:pt idx="37">
                  <c:v>-3711.5</c:v>
                </c:pt>
                <c:pt idx="38">
                  <c:v>-3705</c:v>
                </c:pt>
                <c:pt idx="39">
                  <c:v>-3688.5</c:v>
                </c:pt>
                <c:pt idx="40">
                  <c:v>-3650.5</c:v>
                </c:pt>
                <c:pt idx="41">
                  <c:v>-3586.5</c:v>
                </c:pt>
                <c:pt idx="42">
                  <c:v>-3484</c:v>
                </c:pt>
                <c:pt idx="43">
                  <c:v>-3479</c:v>
                </c:pt>
                <c:pt idx="44">
                  <c:v>-3463.5</c:v>
                </c:pt>
                <c:pt idx="45">
                  <c:v>-3450</c:v>
                </c:pt>
                <c:pt idx="46">
                  <c:v>-3444.5</c:v>
                </c:pt>
                <c:pt idx="47">
                  <c:v>-2697</c:v>
                </c:pt>
                <c:pt idx="48">
                  <c:v>-2643.5</c:v>
                </c:pt>
                <c:pt idx="49">
                  <c:v>-2466</c:v>
                </c:pt>
                <c:pt idx="50">
                  <c:v>-2220.5</c:v>
                </c:pt>
                <c:pt idx="51">
                  <c:v>-2220.5</c:v>
                </c:pt>
                <c:pt idx="52">
                  <c:v>-2216.5</c:v>
                </c:pt>
                <c:pt idx="53">
                  <c:v>-2201</c:v>
                </c:pt>
                <c:pt idx="54">
                  <c:v>-2002.5</c:v>
                </c:pt>
                <c:pt idx="55">
                  <c:v>-1742.5</c:v>
                </c:pt>
                <c:pt idx="56">
                  <c:v>-1718.5</c:v>
                </c:pt>
                <c:pt idx="57">
                  <c:v>-1712.5</c:v>
                </c:pt>
                <c:pt idx="58">
                  <c:v>-1710</c:v>
                </c:pt>
                <c:pt idx="59">
                  <c:v>-1698</c:v>
                </c:pt>
                <c:pt idx="60">
                  <c:v>-1640.5</c:v>
                </c:pt>
                <c:pt idx="61">
                  <c:v>-1638.5</c:v>
                </c:pt>
                <c:pt idx="62">
                  <c:v>-1620</c:v>
                </c:pt>
                <c:pt idx="63">
                  <c:v>-1620</c:v>
                </c:pt>
                <c:pt idx="64">
                  <c:v>-1461</c:v>
                </c:pt>
                <c:pt idx="65">
                  <c:v>-1453.5</c:v>
                </c:pt>
                <c:pt idx="66">
                  <c:v>-1415.5</c:v>
                </c:pt>
                <c:pt idx="67">
                  <c:v>-1394.5</c:v>
                </c:pt>
                <c:pt idx="68">
                  <c:v>-1226.5</c:v>
                </c:pt>
                <c:pt idx="69">
                  <c:v>-1220</c:v>
                </c:pt>
                <c:pt idx="70">
                  <c:v>-1220</c:v>
                </c:pt>
                <c:pt idx="71">
                  <c:v>-1217.5</c:v>
                </c:pt>
                <c:pt idx="72">
                  <c:v>-1213</c:v>
                </c:pt>
                <c:pt idx="73">
                  <c:v>-1173.5</c:v>
                </c:pt>
                <c:pt idx="74">
                  <c:v>-1173.5</c:v>
                </c:pt>
                <c:pt idx="75">
                  <c:v>-1163.5</c:v>
                </c:pt>
                <c:pt idx="76">
                  <c:v>-1003.5</c:v>
                </c:pt>
                <c:pt idx="77">
                  <c:v>-976.5</c:v>
                </c:pt>
                <c:pt idx="78">
                  <c:v>-976</c:v>
                </c:pt>
                <c:pt idx="79">
                  <c:v>-938.5</c:v>
                </c:pt>
                <c:pt idx="80">
                  <c:v>-936.5</c:v>
                </c:pt>
                <c:pt idx="81">
                  <c:v>-673.5</c:v>
                </c:pt>
                <c:pt idx="82">
                  <c:v>-643</c:v>
                </c:pt>
                <c:pt idx="83">
                  <c:v>-490.5</c:v>
                </c:pt>
                <c:pt idx="84">
                  <c:v>-472.5</c:v>
                </c:pt>
                <c:pt idx="85">
                  <c:v>-465.5</c:v>
                </c:pt>
                <c:pt idx="86">
                  <c:v>-458</c:v>
                </c:pt>
                <c:pt idx="87">
                  <c:v>-456</c:v>
                </c:pt>
                <c:pt idx="88">
                  <c:v>-456</c:v>
                </c:pt>
                <c:pt idx="89">
                  <c:v>-456</c:v>
                </c:pt>
                <c:pt idx="90">
                  <c:v>-456</c:v>
                </c:pt>
                <c:pt idx="91">
                  <c:v>-456</c:v>
                </c:pt>
                <c:pt idx="92">
                  <c:v>-455</c:v>
                </c:pt>
                <c:pt idx="93">
                  <c:v>-444.5</c:v>
                </c:pt>
                <c:pt idx="94">
                  <c:v>-419.5</c:v>
                </c:pt>
                <c:pt idx="95">
                  <c:v>-416.5</c:v>
                </c:pt>
                <c:pt idx="96">
                  <c:v>-373</c:v>
                </c:pt>
                <c:pt idx="97">
                  <c:v>-229</c:v>
                </c:pt>
                <c:pt idx="98">
                  <c:v>-223</c:v>
                </c:pt>
                <c:pt idx="99">
                  <c:v>-215.5</c:v>
                </c:pt>
                <c:pt idx="100">
                  <c:v>-210</c:v>
                </c:pt>
                <c:pt idx="101">
                  <c:v>-210</c:v>
                </c:pt>
                <c:pt idx="102">
                  <c:v>-210</c:v>
                </c:pt>
                <c:pt idx="103">
                  <c:v>-206</c:v>
                </c:pt>
                <c:pt idx="104">
                  <c:v>-191</c:v>
                </c:pt>
                <c:pt idx="105">
                  <c:v>-185.5</c:v>
                </c:pt>
                <c:pt idx="106">
                  <c:v>-182</c:v>
                </c:pt>
                <c:pt idx="107">
                  <c:v>-177.5</c:v>
                </c:pt>
                <c:pt idx="108">
                  <c:v>-166.5</c:v>
                </c:pt>
                <c:pt idx="109">
                  <c:v>-154.5</c:v>
                </c:pt>
                <c:pt idx="110">
                  <c:v>-151.5</c:v>
                </c:pt>
                <c:pt idx="111">
                  <c:v>-128</c:v>
                </c:pt>
                <c:pt idx="112">
                  <c:v>-122.5</c:v>
                </c:pt>
                <c:pt idx="113">
                  <c:v>-117</c:v>
                </c:pt>
                <c:pt idx="114">
                  <c:v>-17</c:v>
                </c:pt>
                <c:pt idx="115">
                  <c:v>-17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2</c:v>
                </c:pt>
                <c:pt idx="120">
                  <c:v>11.5</c:v>
                </c:pt>
                <c:pt idx="121">
                  <c:v>11.5</c:v>
                </c:pt>
                <c:pt idx="122">
                  <c:v>81.5</c:v>
                </c:pt>
                <c:pt idx="123">
                  <c:v>81.5</c:v>
                </c:pt>
                <c:pt idx="124">
                  <c:v>255.5</c:v>
                </c:pt>
                <c:pt idx="125">
                  <c:v>255.5</c:v>
                </c:pt>
                <c:pt idx="126">
                  <c:v>259.5</c:v>
                </c:pt>
                <c:pt idx="127">
                  <c:v>282</c:v>
                </c:pt>
                <c:pt idx="128">
                  <c:v>282</c:v>
                </c:pt>
                <c:pt idx="129">
                  <c:v>284</c:v>
                </c:pt>
                <c:pt idx="130">
                  <c:v>284</c:v>
                </c:pt>
                <c:pt idx="131">
                  <c:v>284</c:v>
                </c:pt>
                <c:pt idx="132">
                  <c:v>286</c:v>
                </c:pt>
                <c:pt idx="133">
                  <c:v>305</c:v>
                </c:pt>
                <c:pt idx="134">
                  <c:v>327.5</c:v>
                </c:pt>
                <c:pt idx="135">
                  <c:v>327.5</c:v>
                </c:pt>
                <c:pt idx="136">
                  <c:v>513</c:v>
                </c:pt>
                <c:pt idx="137">
                  <c:v>515</c:v>
                </c:pt>
                <c:pt idx="138">
                  <c:v>532</c:v>
                </c:pt>
                <c:pt idx="139">
                  <c:v>534</c:v>
                </c:pt>
                <c:pt idx="140">
                  <c:v>545</c:v>
                </c:pt>
                <c:pt idx="141">
                  <c:v>545</c:v>
                </c:pt>
                <c:pt idx="142">
                  <c:v>623</c:v>
                </c:pt>
                <c:pt idx="143">
                  <c:v>625</c:v>
                </c:pt>
                <c:pt idx="144">
                  <c:v>1007</c:v>
                </c:pt>
                <c:pt idx="145">
                  <c:v>1253</c:v>
                </c:pt>
                <c:pt idx="146">
                  <c:v>1310</c:v>
                </c:pt>
                <c:pt idx="147">
                  <c:v>1764</c:v>
                </c:pt>
                <c:pt idx="148">
                  <c:v>3265</c:v>
                </c:pt>
              </c:numCache>
            </c:numRef>
          </c:xVal>
          <c:yVal>
            <c:numRef>
              <c:f>'C2 (2)'!$H$21:$H$169</c:f>
              <c:numCache>
                <c:formatCode>General</c:formatCode>
                <c:ptCount val="1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24-4FBE-B9AD-F3BA8FFF8126}"/>
            </c:ext>
          </c:extLst>
        </c:ser>
        <c:ser>
          <c:idx val="1"/>
          <c:order val="1"/>
          <c:tx>
            <c:strRef>
              <c:f>'C2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'C2 (2)'!$D$21:$D$993</c:f>
                <c:numCache>
                  <c:formatCode>General</c:formatCode>
                  <c:ptCount val="973"/>
                  <c:pt idx="0">
                    <c:v>0</c:v>
                  </c:pt>
                  <c:pt idx="126">
                    <c:v>4.0000000000000001E-3</c:v>
                  </c:pt>
                  <c:pt idx="131">
                    <c:v>7.0000000000000001E-3</c:v>
                  </c:pt>
                  <c:pt idx="132">
                    <c:v>6.0000000000000001E-3</c:v>
                  </c:pt>
                  <c:pt idx="133">
                    <c:v>5.0000000000000001E-3</c:v>
                  </c:pt>
                  <c:pt idx="136">
                    <c:v>7.0000000000000001E-3</c:v>
                  </c:pt>
                  <c:pt idx="137">
                    <c:v>6.0000000000000001E-3</c:v>
                  </c:pt>
                  <c:pt idx="138">
                    <c:v>5.0000000000000001E-3</c:v>
                  </c:pt>
                  <c:pt idx="139">
                    <c:v>4.0000000000000001E-3</c:v>
                  </c:pt>
                  <c:pt idx="142">
                    <c:v>6.0000000000000001E-3</c:v>
                  </c:pt>
                  <c:pt idx="143">
                    <c:v>6.0000000000000001E-3</c:v>
                  </c:pt>
                  <c:pt idx="144">
                    <c:v>6.0000000000000001E-3</c:v>
                  </c:pt>
                  <c:pt idx="145">
                    <c:v>6.0000000000000001E-3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50">
                    <c:v>0</c:v>
                  </c:pt>
                  <c:pt idx="151">
                    <c:v>0.6203155366597457</c:v>
                  </c:pt>
                  <c:pt idx="152">
                    <c:v>0.76437405865192432</c:v>
                  </c:pt>
                  <c:pt idx="153">
                    <c:v>0.28556691887922625</c:v>
                  </c:pt>
                  <c:pt idx="154">
                    <c:v>0.44525443146562793</c:v>
                  </c:pt>
                  <c:pt idx="155">
                    <c:v>0.33364420795777505</c:v>
                  </c:pt>
                  <c:pt idx="156">
                    <c:v>0.48245937926441229</c:v>
                  </c:pt>
                  <c:pt idx="157">
                    <c:v>1.5204102104235062E-2</c:v>
                  </c:pt>
                  <c:pt idx="158">
                    <c:v>0.16333975207811591</c:v>
                  </c:pt>
                  <c:pt idx="159">
                    <c:v>0.69676399624574969</c:v>
                  </c:pt>
                  <c:pt idx="160">
                    <c:v>0.7966536317813393</c:v>
                  </c:pt>
                  <c:pt idx="161">
                    <c:v>0.19901693185653357</c:v>
                  </c:pt>
                  <c:pt idx="162">
                    <c:v>0.23707012634298508</c:v>
                  </c:pt>
                  <c:pt idx="163">
                    <c:v>0.12206229619113174</c:v>
                  </c:pt>
                  <c:pt idx="164">
                    <c:v>0.1601154906775264</c:v>
                  </c:pt>
                  <c:pt idx="165">
                    <c:v>0.94275533765539876</c:v>
                  </c:pt>
                  <c:pt idx="166">
                    <c:v>0.97265427618327749</c:v>
                  </c:pt>
                  <c:pt idx="167">
                    <c:v>0.29398581261131085</c:v>
                  </c:pt>
                  <c:pt idx="168">
                    <c:v>0.30893528187277752</c:v>
                  </c:pt>
                  <c:pt idx="169">
                    <c:v>0.96535288680098574</c:v>
                  </c:pt>
                  <c:pt idx="170">
                    <c:v>6.9319650318277581E-2</c:v>
                  </c:pt>
                  <c:pt idx="171">
                    <c:v>0.47236709161484214</c:v>
                  </c:pt>
                  <c:pt idx="172">
                    <c:v>0.52333119137927042</c:v>
                  </c:pt>
                  <c:pt idx="173">
                    <c:v>0.2116862988237358</c:v>
                  </c:pt>
                  <c:pt idx="174">
                    <c:v>0.23343098138815321</c:v>
                  </c:pt>
                  <c:pt idx="175">
                    <c:v>5.0297617215164792E-3</c:v>
                  </c:pt>
                  <c:pt idx="176">
                    <c:v>3.0172050939825112E-2</c:v>
                  </c:pt>
                  <c:pt idx="177">
                    <c:v>2.6779064179436318E-2</c:v>
                  </c:pt>
                  <c:pt idx="178">
                    <c:v>0.14705433961881909</c:v>
                  </c:pt>
                  <c:pt idx="179">
                    <c:v>0.21272637033388264</c:v>
                  </c:pt>
                  <c:pt idx="180">
                    <c:v>0.25349765014641434</c:v>
                  </c:pt>
                  <c:pt idx="181">
                    <c:v>0.22088635152650227</c:v>
                  </c:pt>
                  <c:pt idx="182">
                    <c:v>0.30990364577741047</c:v>
                  </c:pt>
                  <c:pt idx="183">
                    <c:v>0.99894289444321771</c:v>
                  </c:pt>
                  <c:pt idx="184">
                    <c:v>6.2817899480734241E-2</c:v>
                  </c:pt>
                  <c:pt idx="185">
                    <c:v>0.81107141628325508</c:v>
                  </c:pt>
                  <c:pt idx="186">
                    <c:v>0.83825226948997056</c:v>
                  </c:pt>
                  <c:pt idx="187">
                    <c:v>0.9547924875558067</c:v>
                  </c:pt>
                  <c:pt idx="188">
                    <c:v>5.8079729740342145E-2</c:v>
                  </c:pt>
                </c:numCache>
              </c:numRef>
            </c:plus>
            <c:minus>
              <c:numRef>
                <c:f>'C2 (2)'!$D$21:$D$993</c:f>
                <c:numCache>
                  <c:formatCode>General</c:formatCode>
                  <c:ptCount val="973"/>
                  <c:pt idx="0">
                    <c:v>0</c:v>
                  </c:pt>
                  <c:pt idx="126">
                    <c:v>4.0000000000000001E-3</c:v>
                  </c:pt>
                  <c:pt idx="131">
                    <c:v>7.0000000000000001E-3</c:v>
                  </c:pt>
                  <c:pt idx="132">
                    <c:v>6.0000000000000001E-3</c:v>
                  </c:pt>
                  <c:pt idx="133">
                    <c:v>5.0000000000000001E-3</c:v>
                  </c:pt>
                  <c:pt idx="136">
                    <c:v>7.0000000000000001E-3</c:v>
                  </c:pt>
                  <c:pt idx="137">
                    <c:v>6.0000000000000001E-3</c:v>
                  </c:pt>
                  <c:pt idx="138">
                    <c:v>5.0000000000000001E-3</c:v>
                  </c:pt>
                  <c:pt idx="139">
                    <c:v>4.0000000000000001E-3</c:v>
                  </c:pt>
                  <c:pt idx="142">
                    <c:v>6.0000000000000001E-3</c:v>
                  </c:pt>
                  <c:pt idx="143">
                    <c:v>6.0000000000000001E-3</c:v>
                  </c:pt>
                  <c:pt idx="144">
                    <c:v>6.0000000000000001E-3</c:v>
                  </c:pt>
                  <c:pt idx="145">
                    <c:v>6.0000000000000001E-3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50">
                    <c:v>0</c:v>
                  </c:pt>
                  <c:pt idx="151">
                    <c:v>0.6203155366597457</c:v>
                  </c:pt>
                  <c:pt idx="152">
                    <c:v>0.76437405865192432</c:v>
                  </c:pt>
                  <c:pt idx="153">
                    <c:v>0.28556691887922625</c:v>
                  </c:pt>
                  <c:pt idx="154">
                    <c:v>0.44525443146562793</c:v>
                  </c:pt>
                  <c:pt idx="155">
                    <c:v>0.33364420795777505</c:v>
                  </c:pt>
                  <c:pt idx="156">
                    <c:v>0.48245937926441229</c:v>
                  </c:pt>
                  <c:pt idx="157">
                    <c:v>1.5204102104235062E-2</c:v>
                  </c:pt>
                  <c:pt idx="158">
                    <c:v>0.16333975207811591</c:v>
                  </c:pt>
                  <c:pt idx="159">
                    <c:v>0.69676399624574969</c:v>
                  </c:pt>
                  <c:pt idx="160">
                    <c:v>0.7966536317813393</c:v>
                  </c:pt>
                  <c:pt idx="161">
                    <c:v>0.19901693185653357</c:v>
                  </c:pt>
                  <c:pt idx="162">
                    <c:v>0.23707012634298508</c:v>
                  </c:pt>
                  <c:pt idx="163">
                    <c:v>0.12206229619113174</c:v>
                  </c:pt>
                  <c:pt idx="164">
                    <c:v>0.1601154906775264</c:v>
                  </c:pt>
                  <c:pt idx="165">
                    <c:v>0.94275533765539876</c:v>
                  </c:pt>
                  <c:pt idx="166">
                    <c:v>0.97265427618327749</c:v>
                  </c:pt>
                  <c:pt idx="167">
                    <c:v>0.29398581261131085</c:v>
                  </c:pt>
                  <c:pt idx="168">
                    <c:v>0.30893528187277752</c:v>
                  </c:pt>
                  <c:pt idx="169">
                    <c:v>0.96535288680098574</c:v>
                  </c:pt>
                  <c:pt idx="170">
                    <c:v>6.9319650318277581E-2</c:v>
                  </c:pt>
                  <c:pt idx="171">
                    <c:v>0.47236709161484214</c:v>
                  </c:pt>
                  <c:pt idx="172">
                    <c:v>0.52333119137927042</c:v>
                  </c:pt>
                  <c:pt idx="173">
                    <c:v>0.2116862988237358</c:v>
                  </c:pt>
                  <c:pt idx="174">
                    <c:v>0.23343098138815321</c:v>
                  </c:pt>
                  <c:pt idx="175">
                    <c:v>5.0297617215164792E-3</c:v>
                  </c:pt>
                  <c:pt idx="176">
                    <c:v>3.0172050939825112E-2</c:v>
                  </c:pt>
                  <c:pt idx="177">
                    <c:v>2.6779064179436318E-2</c:v>
                  </c:pt>
                  <c:pt idx="178">
                    <c:v>0.14705433961881909</c:v>
                  </c:pt>
                  <c:pt idx="179">
                    <c:v>0.21272637033388264</c:v>
                  </c:pt>
                  <c:pt idx="180">
                    <c:v>0.25349765014641434</c:v>
                  </c:pt>
                  <c:pt idx="181">
                    <c:v>0.22088635152650227</c:v>
                  </c:pt>
                  <c:pt idx="182">
                    <c:v>0.30990364577741047</c:v>
                  </c:pt>
                  <c:pt idx="183">
                    <c:v>0.99894289444321771</c:v>
                  </c:pt>
                  <c:pt idx="184">
                    <c:v>6.2817899480734241E-2</c:v>
                  </c:pt>
                  <c:pt idx="185">
                    <c:v>0.81107141628325508</c:v>
                  </c:pt>
                  <c:pt idx="186">
                    <c:v>0.83825226948997056</c:v>
                  </c:pt>
                  <c:pt idx="187">
                    <c:v>0.9547924875558067</c:v>
                  </c:pt>
                  <c:pt idx="188">
                    <c:v>5.8079729740342145E-2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'C2 (2)'!$F$21:$F$169</c:f>
              <c:numCache>
                <c:formatCode>General</c:formatCode>
                <c:ptCount val="149"/>
                <c:pt idx="0">
                  <c:v>-14769.5</c:v>
                </c:pt>
                <c:pt idx="1">
                  <c:v>-6688.5</c:v>
                </c:pt>
                <c:pt idx="2">
                  <c:v>-6601</c:v>
                </c:pt>
                <c:pt idx="3">
                  <c:v>-6574.5</c:v>
                </c:pt>
                <c:pt idx="4">
                  <c:v>-6474.5</c:v>
                </c:pt>
                <c:pt idx="5">
                  <c:v>-6459.5</c:v>
                </c:pt>
                <c:pt idx="6">
                  <c:v>-6412</c:v>
                </c:pt>
                <c:pt idx="7">
                  <c:v>-6300.5</c:v>
                </c:pt>
                <c:pt idx="8">
                  <c:v>-6156.5</c:v>
                </c:pt>
                <c:pt idx="9">
                  <c:v>-6137.5</c:v>
                </c:pt>
                <c:pt idx="10">
                  <c:v>-6133.5</c:v>
                </c:pt>
                <c:pt idx="11">
                  <c:v>-6130.5</c:v>
                </c:pt>
                <c:pt idx="12">
                  <c:v>-6075</c:v>
                </c:pt>
                <c:pt idx="13">
                  <c:v>-5948.5</c:v>
                </c:pt>
                <c:pt idx="14">
                  <c:v>-5929.5</c:v>
                </c:pt>
                <c:pt idx="15">
                  <c:v>-5872.5</c:v>
                </c:pt>
                <c:pt idx="16">
                  <c:v>-5717.5</c:v>
                </c:pt>
                <c:pt idx="17">
                  <c:v>-5708</c:v>
                </c:pt>
                <c:pt idx="18">
                  <c:v>-5617</c:v>
                </c:pt>
                <c:pt idx="19">
                  <c:v>-5395.5</c:v>
                </c:pt>
                <c:pt idx="20">
                  <c:v>-5376.5</c:v>
                </c:pt>
                <c:pt idx="21">
                  <c:v>-5357.5</c:v>
                </c:pt>
                <c:pt idx="22">
                  <c:v>-5170.5</c:v>
                </c:pt>
                <c:pt idx="23">
                  <c:v>-5153.5</c:v>
                </c:pt>
                <c:pt idx="24">
                  <c:v>-5151.5</c:v>
                </c:pt>
                <c:pt idx="25">
                  <c:v>-4985</c:v>
                </c:pt>
                <c:pt idx="26">
                  <c:v>-4932</c:v>
                </c:pt>
                <c:pt idx="27">
                  <c:v>-4873</c:v>
                </c:pt>
                <c:pt idx="28">
                  <c:v>-4466.5</c:v>
                </c:pt>
                <c:pt idx="29">
                  <c:v>-4411.5</c:v>
                </c:pt>
                <c:pt idx="30">
                  <c:v>-4409.5</c:v>
                </c:pt>
                <c:pt idx="31">
                  <c:v>-4404</c:v>
                </c:pt>
                <c:pt idx="32">
                  <c:v>-3927</c:v>
                </c:pt>
                <c:pt idx="33">
                  <c:v>-3891</c:v>
                </c:pt>
                <c:pt idx="34">
                  <c:v>-3826.5</c:v>
                </c:pt>
                <c:pt idx="35">
                  <c:v>-3826.5</c:v>
                </c:pt>
                <c:pt idx="36">
                  <c:v>-3726.5</c:v>
                </c:pt>
                <c:pt idx="37">
                  <c:v>-3711.5</c:v>
                </c:pt>
                <c:pt idx="38">
                  <c:v>-3705</c:v>
                </c:pt>
                <c:pt idx="39">
                  <c:v>-3688.5</c:v>
                </c:pt>
                <c:pt idx="40">
                  <c:v>-3650.5</c:v>
                </c:pt>
                <c:pt idx="41">
                  <c:v>-3586.5</c:v>
                </c:pt>
                <c:pt idx="42">
                  <c:v>-3484</c:v>
                </c:pt>
                <c:pt idx="43">
                  <c:v>-3479</c:v>
                </c:pt>
                <c:pt idx="44">
                  <c:v>-3463.5</c:v>
                </c:pt>
                <c:pt idx="45">
                  <c:v>-3450</c:v>
                </c:pt>
                <c:pt idx="46">
                  <c:v>-3444.5</c:v>
                </c:pt>
                <c:pt idx="47">
                  <c:v>-2697</c:v>
                </c:pt>
                <c:pt idx="48">
                  <c:v>-2643.5</c:v>
                </c:pt>
                <c:pt idx="49">
                  <c:v>-2466</c:v>
                </c:pt>
                <c:pt idx="50">
                  <c:v>-2220.5</c:v>
                </c:pt>
                <c:pt idx="51">
                  <c:v>-2220.5</c:v>
                </c:pt>
                <c:pt idx="52">
                  <c:v>-2216.5</c:v>
                </c:pt>
                <c:pt idx="53">
                  <c:v>-2201</c:v>
                </c:pt>
                <c:pt idx="54">
                  <c:v>-2002.5</c:v>
                </c:pt>
                <c:pt idx="55">
                  <c:v>-1742.5</c:v>
                </c:pt>
                <c:pt idx="56">
                  <c:v>-1718.5</c:v>
                </c:pt>
                <c:pt idx="57">
                  <c:v>-1712.5</c:v>
                </c:pt>
                <c:pt idx="58">
                  <c:v>-1710</c:v>
                </c:pt>
                <c:pt idx="59">
                  <c:v>-1698</c:v>
                </c:pt>
                <c:pt idx="60">
                  <c:v>-1640.5</c:v>
                </c:pt>
                <c:pt idx="61">
                  <c:v>-1638.5</c:v>
                </c:pt>
                <c:pt idx="62">
                  <c:v>-1620</c:v>
                </c:pt>
                <c:pt idx="63">
                  <c:v>-1620</c:v>
                </c:pt>
                <c:pt idx="64">
                  <c:v>-1461</c:v>
                </c:pt>
                <c:pt idx="65">
                  <c:v>-1453.5</c:v>
                </c:pt>
                <c:pt idx="66">
                  <c:v>-1415.5</c:v>
                </c:pt>
                <c:pt idx="67">
                  <c:v>-1394.5</c:v>
                </c:pt>
                <c:pt idx="68">
                  <c:v>-1226.5</c:v>
                </c:pt>
                <c:pt idx="69">
                  <c:v>-1220</c:v>
                </c:pt>
                <c:pt idx="70">
                  <c:v>-1220</c:v>
                </c:pt>
                <c:pt idx="71">
                  <c:v>-1217.5</c:v>
                </c:pt>
                <c:pt idx="72">
                  <c:v>-1213</c:v>
                </c:pt>
                <c:pt idx="73">
                  <c:v>-1173.5</c:v>
                </c:pt>
                <c:pt idx="74">
                  <c:v>-1173.5</c:v>
                </c:pt>
                <c:pt idx="75">
                  <c:v>-1163.5</c:v>
                </c:pt>
                <c:pt idx="76">
                  <c:v>-1003.5</c:v>
                </c:pt>
                <c:pt idx="77">
                  <c:v>-976.5</c:v>
                </c:pt>
                <c:pt idx="78">
                  <c:v>-976</c:v>
                </c:pt>
                <c:pt idx="79">
                  <c:v>-938.5</c:v>
                </c:pt>
                <c:pt idx="80">
                  <c:v>-936.5</c:v>
                </c:pt>
                <c:pt idx="81">
                  <c:v>-673.5</c:v>
                </c:pt>
                <c:pt idx="82">
                  <c:v>-643</c:v>
                </c:pt>
                <c:pt idx="83">
                  <c:v>-490.5</c:v>
                </c:pt>
                <c:pt idx="84">
                  <c:v>-472.5</c:v>
                </c:pt>
                <c:pt idx="85">
                  <c:v>-465.5</c:v>
                </c:pt>
                <c:pt idx="86">
                  <c:v>-458</c:v>
                </c:pt>
                <c:pt idx="87">
                  <c:v>-456</c:v>
                </c:pt>
                <c:pt idx="88">
                  <c:v>-456</c:v>
                </c:pt>
                <c:pt idx="89">
                  <c:v>-456</c:v>
                </c:pt>
                <c:pt idx="90">
                  <c:v>-456</c:v>
                </c:pt>
                <c:pt idx="91">
                  <c:v>-456</c:v>
                </c:pt>
                <c:pt idx="92">
                  <c:v>-455</c:v>
                </c:pt>
                <c:pt idx="93">
                  <c:v>-444.5</c:v>
                </c:pt>
                <c:pt idx="94">
                  <c:v>-419.5</c:v>
                </c:pt>
                <c:pt idx="95">
                  <c:v>-416.5</c:v>
                </c:pt>
                <c:pt idx="96">
                  <c:v>-373</c:v>
                </c:pt>
                <c:pt idx="97">
                  <c:v>-229</c:v>
                </c:pt>
                <c:pt idx="98">
                  <c:v>-223</c:v>
                </c:pt>
                <c:pt idx="99">
                  <c:v>-215.5</c:v>
                </c:pt>
                <c:pt idx="100">
                  <c:v>-210</c:v>
                </c:pt>
                <c:pt idx="101">
                  <c:v>-210</c:v>
                </c:pt>
                <c:pt idx="102">
                  <c:v>-210</c:v>
                </c:pt>
                <c:pt idx="103">
                  <c:v>-206</c:v>
                </c:pt>
                <c:pt idx="104">
                  <c:v>-191</c:v>
                </c:pt>
                <c:pt idx="105">
                  <c:v>-185.5</c:v>
                </c:pt>
                <c:pt idx="106">
                  <c:v>-182</c:v>
                </c:pt>
                <c:pt idx="107">
                  <c:v>-177.5</c:v>
                </c:pt>
                <c:pt idx="108">
                  <c:v>-166.5</c:v>
                </c:pt>
                <c:pt idx="109">
                  <c:v>-154.5</c:v>
                </c:pt>
                <c:pt idx="110">
                  <c:v>-151.5</c:v>
                </c:pt>
                <c:pt idx="111">
                  <c:v>-128</c:v>
                </c:pt>
                <c:pt idx="112">
                  <c:v>-122.5</c:v>
                </c:pt>
                <c:pt idx="113">
                  <c:v>-117</c:v>
                </c:pt>
                <c:pt idx="114">
                  <c:v>-17</c:v>
                </c:pt>
                <c:pt idx="115">
                  <c:v>-17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2</c:v>
                </c:pt>
                <c:pt idx="120">
                  <c:v>11.5</c:v>
                </c:pt>
                <c:pt idx="121">
                  <c:v>11.5</c:v>
                </c:pt>
                <c:pt idx="122">
                  <c:v>81.5</c:v>
                </c:pt>
                <c:pt idx="123">
                  <c:v>81.5</c:v>
                </c:pt>
                <c:pt idx="124">
                  <c:v>255.5</c:v>
                </c:pt>
                <c:pt idx="125">
                  <c:v>255.5</c:v>
                </c:pt>
                <c:pt idx="126">
                  <c:v>259.5</c:v>
                </c:pt>
                <c:pt idx="127">
                  <c:v>282</c:v>
                </c:pt>
                <c:pt idx="128">
                  <c:v>282</c:v>
                </c:pt>
                <c:pt idx="129">
                  <c:v>284</c:v>
                </c:pt>
                <c:pt idx="130">
                  <c:v>284</c:v>
                </c:pt>
                <c:pt idx="131">
                  <c:v>284</c:v>
                </c:pt>
                <c:pt idx="132">
                  <c:v>286</c:v>
                </c:pt>
                <c:pt idx="133">
                  <c:v>305</c:v>
                </c:pt>
                <c:pt idx="134">
                  <c:v>327.5</c:v>
                </c:pt>
                <c:pt idx="135">
                  <c:v>327.5</c:v>
                </c:pt>
                <c:pt idx="136">
                  <c:v>513</c:v>
                </c:pt>
                <c:pt idx="137">
                  <c:v>515</c:v>
                </c:pt>
                <c:pt idx="138">
                  <c:v>532</c:v>
                </c:pt>
                <c:pt idx="139">
                  <c:v>534</c:v>
                </c:pt>
                <c:pt idx="140">
                  <c:v>545</c:v>
                </c:pt>
                <c:pt idx="141">
                  <c:v>545</c:v>
                </c:pt>
                <c:pt idx="142">
                  <c:v>623</c:v>
                </c:pt>
                <c:pt idx="143">
                  <c:v>625</c:v>
                </c:pt>
                <c:pt idx="144">
                  <c:v>1007</c:v>
                </c:pt>
                <c:pt idx="145">
                  <c:v>1253</c:v>
                </c:pt>
                <c:pt idx="146">
                  <c:v>1310</c:v>
                </c:pt>
                <c:pt idx="147">
                  <c:v>1764</c:v>
                </c:pt>
                <c:pt idx="148">
                  <c:v>3265</c:v>
                </c:pt>
              </c:numCache>
            </c:numRef>
          </c:xVal>
          <c:yVal>
            <c:numRef>
              <c:f>'C2 (2)'!$I$21:$I$169</c:f>
              <c:numCache>
                <c:formatCode>General</c:formatCode>
                <c:ptCount val="149"/>
                <c:pt idx="37">
                  <c:v>-0.20656669315212639</c:v>
                </c:pt>
                <c:pt idx="38">
                  <c:v>0.24587633083137916</c:v>
                </c:pt>
                <c:pt idx="67">
                  <c:v>5.2773936185985804E-3</c:v>
                </c:pt>
                <c:pt idx="83">
                  <c:v>-0.20895434810518054</c:v>
                </c:pt>
                <c:pt idx="84">
                  <c:v>0.21881094907439547</c:v>
                </c:pt>
                <c:pt idx="85">
                  <c:v>-2.5558102024660911E-2</c:v>
                </c:pt>
                <c:pt idx="93">
                  <c:v>-6.6652553214225918E-3</c:v>
                </c:pt>
                <c:pt idx="94">
                  <c:v>0.25573099076427752</c:v>
                </c:pt>
                <c:pt idx="95">
                  <c:v>-0.25214145970676327</c:v>
                </c:pt>
                <c:pt idx="96">
                  <c:v>-0.2357919915302773</c:v>
                </c:pt>
                <c:pt idx="97">
                  <c:v>2.1330385898181703E-2</c:v>
                </c:pt>
                <c:pt idx="98">
                  <c:v>1.2585484961164184E-2</c:v>
                </c:pt>
                <c:pt idx="99">
                  <c:v>1.140435878187418E-2</c:v>
                </c:pt>
                <c:pt idx="103">
                  <c:v>6.9749322938150726E-3</c:v>
                </c:pt>
                <c:pt idx="104">
                  <c:v>1.461267994454829E-2</c:v>
                </c:pt>
                <c:pt idx="105">
                  <c:v>-0.11032014592638006</c:v>
                </c:pt>
                <c:pt idx="106">
                  <c:v>-0.28700467146700248</c:v>
                </c:pt>
                <c:pt idx="107">
                  <c:v>1.2686652822594624E-2</c:v>
                </c:pt>
                <c:pt idx="108">
                  <c:v>-0.13817899889545515</c:v>
                </c:pt>
                <c:pt idx="109">
                  <c:v>0.1883311992205563</c:v>
                </c:pt>
                <c:pt idx="110">
                  <c:v>-0.24854125124693383</c:v>
                </c:pt>
                <c:pt idx="111">
                  <c:v>0.24129122005979298</c:v>
                </c:pt>
                <c:pt idx="112">
                  <c:v>4.9358394200680777E-2</c:v>
                </c:pt>
                <c:pt idx="113">
                  <c:v>1.9425568338192534E-2</c:v>
                </c:pt>
                <c:pt idx="126">
                  <c:v>3.9330343133769929E-3</c:v>
                </c:pt>
                <c:pt idx="131">
                  <c:v>1.3141355469997507E-2</c:v>
                </c:pt>
                <c:pt idx="132">
                  <c:v>4.8930551638477482E-3</c:v>
                </c:pt>
                <c:pt idx="133">
                  <c:v>6.0342021824908443E-3</c:v>
                </c:pt>
                <c:pt idx="136">
                  <c:v>-2.7890304263564758E-3</c:v>
                </c:pt>
                <c:pt idx="137">
                  <c:v>1.4962669258238748E-2</c:v>
                </c:pt>
                <c:pt idx="138">
                  <c:v>6.3521166011923924E-3</c:v>
                </c:pt>
                <c:pt idx="139">
                  <c:v>1.1103816279501189E-2</c:v>
                </c:pt>
                <c:pt idx="142">
                  <c:v>-6.4455476676812395E-3</c:v>
                </c:pt>
                <c:pt idx="143">
                  <c:v>9.3061520165065303E-3</c:v>
                </c:pt>
                <c:pt idx="144">
                  <c:v>7.8807921381667256E-3</c:v>
                </c:pt>
                <c:pt idx="145">
                  <c:v>1.1339853561366908E-2</c:v>
                </c:pt>
                <c:pt idx="146">
                  <c:v>2.76329462940339E-3</c:v>
                </c:pt>
                <c:pt idx="147">
                  <c:v>1.5399123454699293E-2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24-4FBE-B9AD-F3BA8FFF8126}"/>
            </c:ext>
          </c:extLst>
        </c:ser>
        <c:ser>
          <c:idx val="3"/>
          <c:order val="2"/>
          <c:tx>
            <c:strRef>
              <c:f>'C2 (2)'!$J$20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'C2 (2)'!$D$21:$D$44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'C2 (2)'!$D$21:$D$44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'C2 (2)'!$F$21:$F$169</c:f>
              <c:numCache>
                <c:formatCode>General</c:formatCode>
                <c:ptCount val="149"/>
                <c:pt idx="0">
                  <c:v>-14769.5</c:v>
                </c:pt>
                <c:pt idx="1">
                  <c:v>-6688.5</c:v>
                </c:pt>
                <c:pt idx="2">
                  <c:v>-6601</c:v>
                </c:pt>
                <c:pt idx="3">
                  <c:v>-6574.5</c:v>
                </c:pt>
                <c:pt idx="4">
                  <c:v>-6474.5</c:v>
                </c:pt>
                <c:pt idx="5">
                  <c:v>-6459.5</c:v>
                </c:pt>
                <c:pt idx="6">
                  <c:v>-6412</c:v>
                </c:pt>
                <c:pt idx="7">
                  <c:v>-6300.5</c:v>
                </c:pt>
                <c:pt idx="8">
                  <c:v>-6156.5</c:v>
                </c:pt>
                <c:pt idx="9">
                  <c:v>-6137.5</c:v>
                </c:pt>
                <c:pt idx="10">
                  <c:v>-6133.5</c:v>
                </c:pt>
                <c:pt idx="11">
                  <c:v>-6130.5</c:v>
                </c:pt>
                <c:pt idx="12">
                  <c:v>-6075</c:v>
                </c:pt>
                <c:pt idx="13">
                  <c:v>-5948.5</c:v>
                </c:pt>
                <c:pt idx="14">
                  <c:v>-5929.5</c:v>
                </c:pt>
                <c:pt idx="15">
                  <c:v>-5872.5</c:v>
                </c:pt>
                <c:pt idx="16">
                  <c:v>-5717.5</c:v>
                </c:pt>
                <c:pt idx="17">
                  <c:v>-5708</c:v>
                </c:pt>
                <c:pt idx="18">
                  <c:v>-5617</c:v>
                </c:pt>
                <c:pt idx="19">
                  <c:v>-5395.5</c:v>
                </c:pt>
                <c:pt idx="20">
                  <c:v>-5376.5</c:v>
                </c:pt>
                <c:pt idx="21">
                  <c:v>-5357.5</c:v>
                </c:pt>
                <c:pt idx="22">
                  <c:v>-5170.5</c:v>
                </c:pt>
                <c:pt idx="23">
                  <c:v>-5153.5</c:v>
                </c:pt>
                <c:pt idx="24">
                  <c:v>-5151.5</c:v>
                </c:pt>
                <c:pt idx="25">
                  <c:v>-4985</c:v>
                </c:pt>
                <c:pt idx="26">
                  <c:v>-4932</c:v>
                </c:pt>
                <c:pt idx="27">
                  <c:v>-4873</c:v>
                </c:pt>
                <c:pt idx="28">
                  <c:v>-4466.5</c:v>
                </c:pt>
                <c:pt idx="29">
                  <c:v>-4411.5</c:v>
                </c:pt>
                <c:pt idx="30">
                  <c:v>-4409.5</c:v>
                </c:pt>
                <c:pt idx="31">
                  <c:v>-4404</c:v>
                </c:pt>
                <c:pt idx="32">
                  <c:v>-3927</c:v>
                </c:pt>
                <c:pt idx="33">
                  <c:v>-3891</c:v>
                </c:pt>
                <c:pt idx="34">
                  <c:v>-3826.5</c:v>
                </c:pt>
                <c:pt idx="35">
                  <c:v>-3826.5</c:v>
                </c:pt>
                <c:pt idx="36">
                  <c:v>-3726.5</c:v>
                </c:pt>
                <c:pt idx="37">
                  <c:v>-3711.5</c:v>
                </c:pt>
                <c:pt idx="38">
                  <c:v>-3705</c:v>
                </c:pt>
                <c:pt idx="39">
                  <c:v>-3688.5</c:v>
                </c:pt>
                <c:pt idx="40">
                  <c:v>-3650.5</c:v>
                </c:pt>
                <c:pt idx="41">
                  <c:v>-3586.5</c:v>
                </c:pt>
                <c:pt idx="42">
                  <c:v>-3484</c:v>
                </c:pt>
                <c:pt idx="43">
                  <c:v>-3479</c:v>
                </c:pt>
                <c:pt idx="44">
                  <c:v>-3463.5</c:v>
                </c:pt>
                <c:pt idx="45">
                  <c:v>-3450</c:v>
                </c:pt>
                <c:pt idx="46">
                  <c:v>-3444.5</c:v>
                </c:pt>
                <c:pt idx="47">
                  <c:v>-2697</c:v>
                </c:pt>
                <c:pt idx="48">
                  <c:v>-2643.5</c:v>
                </c:pt>
                <c:pt idx="49">
                  <c:v>-2466</c:v>
                </c:pt>
                <c:pt idx="50">
                  <c:v>-2220.5</c:v>
                </c:pt>
                <c:pt idx="51">
                  <c:v>-2220.5</c:v>
                </c:pt>
                <c:pt idx="52">
                  <c:v>-2216.5</c:v>
                </c:pt>
                <c:pt idx="53">
                  <c:v>-2201</c:v>
                </c:pt>
                <c:pt idx="54">
                  <c:v>-2002.5</c:v>
                </c:pt>
                <c:pt idx="55">
                  <c:v>-1742.5</c:v>
                </c:pt>
                <c:pt idx="56">
                  <c:v>-1718.5</c:v>
                </c:pt>
                <c:pt idx="57">
                  <c:v>-1712.5</c:v>
                </c:pt>
                <c:pt idx="58">
                  <c:v>-1710</c:v>
                </c:pt>
                <c:pt idx="59">
                  <c:v>-1698</c:v>
                </c:pt>
                <c:pt idx="60">
                  <c:v>-1640.5</c:v>
                </c:pt>
                <c:pt idx="61">
                  <c:v>-1638.5</c:v>
                </c:pt>
                <c:pt idx="62">
                  <c:v>-1620</c:v>
                </c:pt>
                <c:pt idx="63">
                  <c:v>-1620</c:v>
                </c:pt>
                <c:pt idx="64">
                  <c:v>-1461</c:v>
                </c:pt>
                <c:pt idx="65">
                  <c:v>-1453.5</c:v>
                </c:pt>
                <c:pt idx="66">
                  <c:v>-1415.5</c:v>
                </c:pt>
                <c:pt idx="67">
                  <c:v>-1394.5</c:v>
                </c:pt>
                <c:pt idx="68">
                  <c:v>-1226.5</c:v>
                </c:pt>
                <c:pt idx="69">
                  <c:v>-1220</c:v>
                </c:pt>
                <c:pt idx="70">
                  <c:v>-1220</c:v>
                </c:pt>
                <c:pt idx="71">
                  <c:v>-1217.5</c:v>
                </c:pt>
                <c:pt idx="72">
                  <c:v>-1213</c:v>
                </c:pt>
                <c:pt idx="73">
                  <c:v>-1173.5</c:v>
                </c:pt>
                <c:pt idx="74">
                  <c:v>-1173.5</c:v>
                </c:pt>
                <c:pt idx="75">
                  <c:v>-1163.5</c:v>
                </c:pt>
                <c:pt idx="76">
                  <c:v>-1003.5</c:v>
                </c:pt>
                <c:pt idx="77">
                  <c:v>-976.5</c:v>
                </c:pt>
                <c:pt idx="78">
                  <c:v>-976</c:v>
                </c:pt>
                <c:pt idx="79">
                  <c:v>-938.5</c:v>
                </c:pt>
                <c:pt idx="80">
                  <c:v>-936.5</c:v>
                </c:pt>
                <c:pt idx="81">
                  <c:v>-673.5</c:v>
                </c:pt>
                <c:pt idx="82">
                  <c:v>-643</c:v>
                </c:pt>
                <c:pt idx="83">
                  <c:v>-490.5</c:v>
                </c:pt>
                <c:pt idx="84">
                  <c:v>-472.5</c:v>
                </c:pt>
                <c:pt idx="85">
                  <c:v>-465.5</c:v>
                </c:pt>
                <c:pt idx="86">
                  <c:v>-458</c:v>
                </c:pt>
                <c:pt idx="87">
                  <c:v>-456</c:v>
                </c:pt>
                <c:pt idx="88">
                  <c:v>-456</c:v>
                </c:pt>
                <c:pt idx="89">
                  <c:v>-456</c:v>
                </c:pt>
                <c:pt idx="90">
                  <c:v>-456</c:v>
                </c:pt>
                <c:pt idx="91">
                  <c:v>-456</c:v>
                </c:pt>
                <c:pt idx="92">
                  <c:v>-455</c:v>
                </c:pt>
                <c:pt idx="93">
                  <c:v>-444.5</c:v>
                </c:pt>
                <c:pt idx="94">
                  <c:v>-419.5</c:v>
                </c:pt>
                <c:pt idx="95">
                  <c:v>-416.5</c:v>
                </c:pt>
                <c:pt idx="96">
                  <c:v>-373</c:v>
                </c:pt>
                <c:pt idx="97">
                  <c:v>-229</c:v>
                </c:pt>
                <c:pt idx="98">
                  <c:v>-223</c:v>
                </c:pt>
                <c:pt idx="99">
                  <c:v>-215.5</c:v>
                </c:pt>
                <c:pt idx="100">
                  <c:v>-210</c:v>
                </c:pt>
                <c:pt idx="101">
                  <c:v>-210</c:v>
                </c:pt>
                <c:pt idx="102">
                  <c:v>-210</c:v>
                </c:pt>
                <c:pt idx="103">
                  <c:v>-206</c:v>
                </c:pt>
                <c:pt idx="104">
                  <c:v>-191</c:v>
                </c:pt>
                <c:pt idx="105">
                  <c:v>-185.5</c:v>
                </c:pt>
                <c:pt idx="106">
                  <c:v>-182</c:v>
                </c:pt>
                <c:pt idx="107">
                  <c:v>-177.5</c:v>
                </c:pt>
                <c:pt idx="108">
                  <c:v>-166.5</c:v>
                </c:pt>
                <c:pt idx="109">
                  <c:v>-154.5</c:v>
                </c:pt>
                <c:pt idx="110">
                  <c:v>-151.5</c:v>
                </c:pt>
                <c:pt idx="111">
                  <c:v>-128</c:v>
                </c:pt>
                <c:pt idx="112">
                  <c:v>-122.5</c:v>
                </c:pt>
                <c:pt idx="113">
                  <c:v>-117</c:v>
                </c:pt>
                <c:pt idx="114">
                  <c:v>-17</c:v>
                </c:pt>
                <c:pt idx="115">
                  <c:v>-17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2</c:v>
                </c:pt>
                <c:pt idx="120">
                  <c:v>11.5</c:v>
                </c:pt>
                <c:pt idx="121">
                  <c:v>11.5</c:v>
                </c:pt>
                <c:pt idx="122">
                  <c:v>81.5</c:v>
                </c:pt>
                <c:pt idx="123">
                  <c:v>81.5</c:v>
                </c:pt>
                <c:pt idx="124">
                  <c:v>255.5</c:v>
                </c:pt>
                <c:pt idx="125">
                  <c:v>255.5</c:v>
                </c:pt>
                <c:pt idx="126">
                  <c:v>259.5</c:v>
                </c:pt>
                <c:pt idx="127">
                  <c:v>282</c:v>
                </c:pt>
                <c:pt idx="128">
                  <c:v>282</c:v>
                </c:pt>
                <c:pt idx="129">
                  <c:v>284</c:v>
                </c:pt>
                <c:pt idx="130">
                  <c:v>284</c:v>
                </c:pt>
                <c:pt idx="131">
                  <c:v>284</c:v>
                </c:pt>
                <c:pt idx="132">
                  <c:v>286</c:v>
                </c:pt>
                <c:pt idx="133">
                  <c:v>305</c:v>
                </c:pt>
                <c:pt idx="134">
                  <c:v>327.5</c:v>
                </c:pt>
                <c:pt idx="135">
                  <c:v>327.5</c:v>
                </c:pt>
                <c:pt idx="136">
                  <c:v>513</c:v>
                </c:pt>
                <c:pt idx="137">
                  <c:v>515</c:v>
                </c:pt>
                <c:pt idx="138">
                  <c:v>532</c:v>
                </c:pt>
                <c:pt idx="139">
                  <c:v>534</c:v>
                </c:pt>
                <c:pt idx="140">
                  <c:v>545</c:v>
                </c:pt>
                <c:pt idx="141">
                  <c:v>545</c:v>
                </c:pt>
                <c:pt idx="142">
                  <c:v>623</c:v>
                </c:pt>
                <c:pt idx="143">
                  <c:v>625</c:v>
                </c:pt>
                <c:pt idx="144">
                  <c:v>1007</c:v>
                </c:pt>
                <c:pt idx="145">
                  <c:v>1253</c:v>
                </c:pt>
                <c:pt idx="146">
                  <c:v>1310</c:v>
                </c:pt>
                <c:pt idx="147">
                  <c:v>1764</c:v>
                </c:pt>
                <c:pt idx="148">
                  <c:v>3265</c:v>
                </c:pt>
              </c:numCache>
            </c:numRef>
          </c:xVal>
          <c:yVal>
            <c:numRef>
              <c:f>'C2 (2)'!$J$21:$J$169</c:f>
              <c:numCache>
                <c:formatCode>General</c:formatCode>
                <c:ptCount val="149"/>
                <c:pt idx="34">
                  <c:v>-1.7894251213874668E-3</c:v>
                </c:pt>
                <c:pt idx="35">
                  <c:v>7.2105748768080957E-3</c:v>
                </c:pt>
                <c:pt idx="42">
                  <c:v>9.193914618663257E-2</c:v>
                </c:pt>
                <c:pt idx="43">
                  <c:v>-0.30918160459987121</c:v>
                </c:pt>
                <c:pt idx="50">
                  <c:v>-0.28817457689729054</c:v>
                </c:pt>
                <c:pt idx="51">
                  <c:v>-0.28717457690072479</c:v>
                </c:pt>
                <c:pt idx="55">
                  <c:v>0.30648164817102952</c:v>
                </c:pt>
                <c:pt idx="57">
                  <c:v>0.12775714346207678</c:v>
                </c:pt>
                <c:pt idx="58">
                  <c:v>0.34269676807161886</c:v>
                </c:pt>
                <c:pt idx="59">
                  <c:v>-0.32079303380305646</c:v>
                </c:pt>
                <c:pt idx="60">
                  <c:v>-2.7181667821423616E-2</c:v>
                </c:pt>
                <c:pt idx="62">
                  <c:v>-9.0476746030617505E-2</c:v>
                </c:pt>
                <c:pt idx="63">
                  <c:v>-8.7476746033644304E-2</c:v>
                </c:pt>
                <c:pt idx="66">
                  <c:v>2.0384546907735057E-2</c:v>
                </c:pt>
                <c:pt idx="68">
                  <c:v>-0.1725798327170196</c:v>
                </c:pt>
                <c:pt idx="69">
                  <c:v>0.27586319125839509</c:v>
                </c:pt>
                <c:pt idx="70">
                  <c:v>0.30586319125723094</c:v>
                </c:pt>
                <c:pt idx="71">
                  <c:v>-0.30819718413113151</c:v>
                </c:pt>
                <c:pt idx="72">
                  <c:v>2.6494140161958057E-2</c:v>
                </c:pt>
                <c:pt idx="73">
                  <c:v>-0.17965979103610152</c:v>
                </c:pt>
                <c:pt idx="74">
                  <c:v>-0.17865979103225982</c:v>
                </c:pt>
                <c:pt idx="76">
                  <c:v>-0.23776531768089626</c:v>
                </c:pt>
                <c:pt idx="78">
                  <c:v>0.19857055300963111</c:v>
                </c:pt>
                <c:pt idx="91">
                  <c:v>1.3012471492402256E-2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24-4FBE-B9AD-F3BA8FFF8126}"/>
            </c:ext>
          </c:extLst>
        </c:ser>
        <c:ser>
          <c:idx val="4"/>
          <c:order val="3"/>
          <c:tx>
            <c:strRef>
              <c:f>'C2 (2)'!$K$20</c:f>
              <c:strCache>
                <c:ptCount val="1"/>
                <c:pt idx="0">
                  <c:v>IBVS pg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'C2 (2)'!$D$21:$D$89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plus>
            <c:minus>
              <c:numRef>
                <c:f>'C2 (2)'!$D$21:$D$89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'C2 (2)'!$F$21:$F$169</c:f>
              <c:numCache>
                <c:formatCode>General</c:formatCode>
                <c:ptCount val="149"/>
                <c:pt idx="0">
                  <c:v>-14769.5</c:v>
                </c:pt>
                <c:pt idx="1">
                  <c:v>-6688.5</c:v>
                </c:pt>
                <c:pt idx="2">
                  <c:v>-6601</c:v>
                </c:pt>
                <c:pt idx="3">
                  <c:v>-6574.5</c:v>
                </c:pt>
                <c:pt idx="4">
                  <c:v>-6474.5</c:v>
                </c:pt>
                <c:pt idx="5">
                  <c:v>-6459.5</c:v>
                </c:pt>
                <c:pt idx="6">
                  <c:v>-6412</c:v>
                </c:pt>
                <c:pt idx="7">
                  <c:v>-6300.5</c:v>
                </c:pt>
                <c:pt idx="8">
                  <c:v>-6156.5</c:v>
                </c:pt>
                <c:pt idx="9">
                  <c:v>-6137.5</c:v>
                </c:pt>
                <c:pt idx="10">
                  <c:v>-6133.5</c:v>
                </c:pt>
                <c:pt idx="11">
                  <c:v>-6130.5</c:v>
                </c:pt>
                <c:pt idx="12">
                  <c:v>-6075</c:v>
                </c:pt>
                <c:pt idx="13">
                  <c:v>-5948.5</c:v>
                </c:pt>
                <c:pt idx="14">
                  <c:v>-5929.5</c:v>
                </c:pt>
                <c:pt idx="15">
                  <c:v>-5872.5</c:v>
                </c:pt>
                <c:pt idx="16">
                  <c:v>-5717.5</c:v>
                </c:pt>
                <c:pt idx="17">
                  <c:v>-5708</c:v>
                </c:pt>
                <c:pt idx="18">
                  <c:v>-5617</c:v>
                </c:pt>
                <c:pt idx="19">
                  <c:v>-5395.5</c:v>
                </c:pt>
                <c:pt idx="20">
                  <c:v>-5376.5</c:v>
                </c:pt>
                <c:pt idx="21">
                  <c:v>-5357.5</c:v>
                </c:pt>
                <c:pt idx="22">
                  <c:v>-5170.5</c:v>
                </c:pt>
                <c:pt idx="23">
                  <c:v>-5153.5</c:v>
                </c:pt>
                <c:pt idx="24">
                  <c:v>-5151.5</c:v>
                </c:pt>
                <c:pt idx="25">
                  <c:v>-4985</c:v>
                </c:pt>
                <c:pt idx="26">
                  <c:v>-4932</c:v>
                </c:pt>
                <c:pt idx="27">
                  <c:v>-4873</c:v>
                </c:pt>
                <c:pt idx="28">
                  <c:v>-4466.5</c:v>
                </c:pt>
                <c:pt idx="29">
                  <c:v>-4411.5</c:v>
                </c:pt>
                <c:pt idx="30">
                  <c:v>-4409.5</c:v>
                </c:pt>
                <c:pt idx="31">
                  <c:v>-4404</c:v>
                </c:pt>
                <c:pt idx="32">
                  <c:v>-3927</c:v>
                </c:pt>
                <c:pt idx="33">
                  <c:v>-3891</c:v>
                </c:pt>
                <c:pt idx="34">
                  <c:v>-3826.5</c:v>
                </c:pt>
                <c:pt idx="35">
                  <c:v>-3826.5</c:v>
                </c:pt>
                <c:pt idx="36">
                  <c:v>-3726.5</c:v>
                </c:pt>
                <c:pt idx="37">
                  <c:v>-3711.5</c:v>
                </c:pt>
                <c:pt idx="38">
                  <c:v>-3705</c:v>
                </c:pt>
                <c:pt idx="39">
                  <c:v>-3688.5</c:v>
                </c:pt>
                <c:pt idx="40">
                  <c:v>-3650.5</c:v>
                </c:pt>
                <c:pt idx="41">
                  <c:v>-3586.5</c:v>
                </c:pt>
                <c:pt idx="42">
                  <c:v>-3484</c:v>
                </c:pt>
                <c:pt idx="43">
                  <c:v>-3479</c:v>
                </c:pt>
                <c:pt idx="44">
                  <c:v>-3463.5</c:v>
                </c:pt>
                <c:pt idx="45">
                  <c:v>-3450</c:v>
                </c:pt>
                <c:pt idx="46">
                  <c:v>-3444.5</c:v>
                </c:pt>
                <c:pt idx="47">
                  <c:v>-2697</c:v>
                </c:pt>
                <c:pt idx="48">
                  <c:v>-2643.5</c:v>
                </c:pt>
                <c:pt idx="49">
                  <c:v>-2466</c:v>
                </c:pt>
                <c:pt idx="50">
                  <c:v>-2220.5</c:v>
                </c:pt>
                <c:pt idx="51">
                  <c:v>-2220.5</c:v>
                </c:pt>
                <c:pt idx="52">
                  <c:v>-2216.5</c:v>
                </c:pt>
                <c:pt idx="53">
                  <c:v>-2201</c:v>
                </c:pt>
                <c:pt idx="54">
                  <c:v>-2002.5</c:v>
                </c:pt>
                <c:pt idx="55">
                  <c:v>-1742.5</c:v>
                </c:pt>
                <c:pt idx="56">
                  <c:v>-1718.5</c:v>
                </c:pt>
                <c:pt idx="57">
                  <c:v>-1712.5</c:v>
                </c:pt>
                <c:pt idx="58">
                  <c:v>-1710</c:v>
                </c:pt>
                <c:pt idx="59">
                  <c:v>-1698</c:v>
                </c:pt>
                <c:pt idx="60">
                  <c:v>-1640.5</c:v>
                </c:pt>
                <c:pt idx="61">
                  <c:v>-1638.5</c:v>
                </c:pt>
                <c:pt idx="62">
                  <c:v>-1620</c:v>
                </c:pt>
                <c:pt idx="63">
                  <c:v>-1620</c:v>
                </c:pt>
                <c:pt idx="64">
                  <c:v>-1461</c:v>
                </c:pt>
                <c:pt idx="65">
                  <c:v>-1453.5</c:v>
                </c:pt>
                <c:pt idx="66">
                  <c:v>-1415.5</c:v>
                </c:pt>
                <c:pt idx="67">
                  <c:v>-1394.5</c:v>
                </c:pt>
                <c:pt idx="68">
                  <c:v>-1226.5</c:v>
                </c:pt>
                <c:pt idx="69">
                  <c:v>-1220</c:v>
                </c:pt>
                <c:pt idx="70">
                  <c:v>-1220</c:v>
                </c:pt>
                <c:pt idx="71">
                  <c:v>-1217.5</c:v>
                </c:pt>
                <c:pt idx="72">
                  <c:v>-1213</c:v>
                </c:pt>
                <c:pt idx="73">
                  <c:v>-1173.5</c:v>
                </c:pt>
                <c:pt idx="74">
                  <c:v>-1173.5</c:v>
                </c:pt>
                <c:pt idx="75">
                  <c:v>-1163.5</c:v>
                </c:pt>
                <c:pt idx="76">
                  <c:v>-1003.5</c:v>
                </c:pt>
                <c:pt idx="77">
                  <c:v>-976.5</c:v>
                </c:pt>
                <c:pt idx="78">
                  <c:v>-976</c:v>
                </c:pt>
                <c:pt idx="79">
                  <c:v>-938.5</c:v>
                </c:pt>
                <c:pt idx="80">
                  <c:v>-936.5</c:v>
                </c:pt>
                <c:pt idx="81">
                  <c:v>-673.5</c:v>
                </c:pt>
                <c:pt idx="82">
                  <c:v>-643</c:v>
                </c:pt>
                <c:pt idx="83">
                  <c:v>-490.5</c:v>
                </c:pt>
                <c:pt idx="84">
                  <c:v>-472.5</c:v>
                </c:pt>
                <c:pt idx="85">
                  <c:v>-465.5</c:v>
                </c:pt>
                <c:pt idx="86">
                  <c:v>-458</c:v>
                </c:pt>
                <c:pt idx="87">
                  <c:v>-456</c:v>
                </c:pt>
                <c:pt idx="88">
                  <c:v>-456</c:v>
                </c:pt>
                <c:pt idx="89">
                  <c:v>-456</c:v>
                </c:pt>
                <c:pt idx="90">
                  <c:v>-456</c:v>
                </c:pt>
                <c:pt idx="91">
                  <c:v>-456</c:v>
                </c:pt>
                <c:pt idx="92">
                  <c:v>-455</c:v>
                </c:pt>
                <c:pt idx="93">
                  <c:v>-444.5</c:v>
                </c:pt>
                <c:pt idx="94">
                  <c:v>-419.5</c:v>
                </c:pt>
                <c:pt idx="95">
                  <c:v>-416.5</c:v>
                </c:pt>
                <c:pt idx="96">
                  <c:v>-373</c:v>
                </c:pt>
                <c:pt idx="97">
                  <c:v>-229</c:v>
                </c:pt>
                <c:pt idx="98">
                  <c:v>-223</c:v>
                </c:pt>
                <c:pt idx="99">
                  <c:v>-215.5</c:v>
                </c:pt>
                <c:pt idx="100">
                  <c:v>-210</c:v>
                </c:pt>
                <c:pt idx="101">
                  <c:v>-210</c:v>
                </c:pt>
                <c:pt idx="102">
                  <c:v>-210</c:v>
                </c:pt>
                <c:pt idx="103">
                  <c:v>-206</c:v>
                </c:pt>
                <c:pt idx="104">
                  <c:v>-191</c:v>
                </c:pt>
                <c:pt idx="105">
                  <c:v>-185.5</c:v>
                </c:pt>
                <c:pt idx="106">
                  <c:v>-182</c:v>
                </c:pt>
                <c:pt idx="107">
                  <c:v>-177.5</c:v>
                </c:pt>
                <c:pt idx="108">
                  <c:v>-166.5</c:v>
                </c:pt>
                <c:pt idx="109">
                  <c:v>-154.5</c:v>
                </c:pt>
                <c:pt idx="110">
                  <c:v>-151.5</c:v>
                </c:pt>
                <c:pt idx="111">
                  <c:v>-128</c:v>
                </c:pt>
                <c:pt idx="112">
                  <c:v>-122.5</c:v>
                </c:pt>
                <c:pt idx="113">
                  <c:v>-117</c:v>
                </c:pt>
                <c:pt idx="114">
                  <c:v>-17</c:v>
                </c:pt>
                <c:pt idx="115">
                  <c:v>-17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2</c:v>
                </c:pt>
                <c:pt idx="120">
                  <c:v>11.5</c:v>
                </c:pt>
                <c:pt idx="121">
                  <c:v>11.5</c:v>
                </c:pt>
                <c:pt idx="122">
                  <c:v>81.5</c:v>
                </c:pt>
                <c:pt idx="123">
                  <c:v>81.5</c:v>
                </c:pt>
                <c:pt idx="124">
                  <c:v>255.5</c:v>
                </c:pt>
                <c:pt idx="125">
                  <c:v>255.5</c:v>
                </c:pt>
                <c:pt idx="126">
                  <c:v>259.5</c:v>
                </c:pt>
                <c:pt idx="127">
                  <c:v>282</c:v>
                </c:pt>
                <c:pt idx="128">
                  <c:v>282</c:v>
                </c:pt>
                <c:pt idx="129">
                  <c:v>284</c:v>
                </c:pt>
                <c:pt idx="130">
                  <c:v>284</c:v>
                </c:pt>
                <c:pt idx="131">
                  <c:v>284</c:v>
                </c:pt>
                <c:pt idx="132">
                  <c:v>286</c:v>
                </c:pt>
                <c:pt idx="133">
                  <c:v>305</c:v>
                </c:pt>
                <c:pt idx="134">
                  <c:v>327.5</c:v>
                </c:pt>
                <c:pt idx="135">
                  <c:v>327.5</c:v>
                </c:pt>
                <c:pt idx="136">
                  <c:v>513</c:v>
                </c:pt>
                <c:pt idx="137">
                  <c:v>515</c:v>
                </c:pt>
                <c:pt idx="138">
                  <c:v>532</c:v>
                </c:pt>
                <c:pt idx="139">
                  <c:v>534</c:v>
                </c:pt>
                <c:pt idx="140">
                  <c:v>545</c:v>
                </c:pt>
                <c:pt idx="141">
                  <c:v>545</c:v>
                </c:pt>
                <c:pt idx="142">
                  <c:v>623</c:v>
                </c:pt>
                <c:pt idx="143">
                  <c:v>625</c:v>
                </c:pt>
                <c:pt idx="144">
                  <c:v>1007</c:v>
                </c:pt>
                <c:pt idx="145">
                  <c:v>1253</c:v>
                </c:pt>
                <c:pt idx="146">
                  <c:v>1310</c:v>
                </c:pt>
                <c:pt idx="147">
                  <c:v>1764</c:v>
                </c:pt>
                <c:pt idx="148">
                  <c:v>3265</c:v>
                </c:pt>
              </c:numCache>
            </c:numRef>
          </c:xVal>
          <c:yVal>
            <c:numRef>
              <c:f>'C2 (2)'!$K$21:$K$169</c:f>
              <c:numCache>
                <c:formatCode>General</c:formatCode>
                <c:ptCount val="149"/>
                <c:pt idx="1">
                  <c:v>-1.1471676451037638E-2</c:v>
                </c:pt>
                <c:pt idx="2">
                  <c:v>-3.1584815165842883E-2</c:v>
                </c:pt>
                <c:pt idx="3">
                  <c:v>-3.6247943207854405E-3</c:v>
                </c:pt>
                <c:pt idx="4">
                  <c:v>4.3960189999779686E-2</c:v>
                </c:pt>
                <c:pt idx="5">
                  <c:v>-6.402062346751336E-3</c:v>
                </c:pt>
                <c:pt idx="6">
                  <c:v>-6.4549194794381037E-2</c:v>
                </c:pt>
                <c:pt idx="7">
                  <c:v>-0.24655000077473233</c:v>
                </c:pt>
                <c:pt idx="8">
                  <c:v>1.4804401507717557E-3</c:v>
                </c:pt>
                <c:pt idx="9">
                  <c:v>-1.1378412826161366E-2</c:v>
                </c:pt>
                <c:pt idx="10">
                  <c:v>9.1124986538488884E-2</c:v>
                </c:pt>
                <c:pt idx="11">
                  <c:v>-0.24030000075435964</c:v>
                </c:pt>
                <c:pt idx="12">
                  <c:v>-8.887797623174265E-3</c:v>
                </c:pt>
                <c:pt idx="13">
                  <c:v>-3.3427924572606571E-3</c:v>
                </c:pt>
                <c:pt idx="14">
                  <c:v>-2.9201645440480206E-2</c:v>
                </c:pt>
                <c:pt idx="15">
                  <c:v>-1.7778204375645146E-2</c:v>
                </c:pt>
                <c:pt idx="16">
                  <c:v>-1.5521478671871591E-2</c:v>
                </c:pt>
                <c:pt idx="17">
                  <c:v>1.9049094844376668E-2</c:v>
                </c:pt>
                <c:pt idx="18">
                  <c:v>-7.4856942956103012E-4</c:v>
                </c:pt>
                <c:pt idx="19">
                  <c:v>3.6502170842140913E-2</c:v>
                </c:pt>
                <c:pt idx="20">
                  <c:v>4.6433178722509183E-3</c:v>
                </c:pt>
                <c:pt idx="21">
                  <c:v>-7.2155351081164554E-3</c:v>
                </c:pt>
                <c:pt idx="22">
                  <c:v>6.8385576014406979E-5</c:v>
                </c:pt>
                <c:pt idx="23">
                  <c:v>-3.6542167086736299E-2</c:v>
                </c:pt>
                <c:pt idx="24">
                  <c:v>4.2095325989066623E-3</c:v>
                </c:pt>
                <c:pt idx="25">
                  <c:v>4.8788531494210474E-2</c:v>
                </c:pt>
                <c:pt idx="26">
                  <c:v>4.7085731857805513E-3</c:v>
                </c:pt>
                <c:pt idx="27">
                  <c:v>2.7883713933988474E-2</c:v>
                </c:pt>
                <c:pt idx="28">
                  <c:v>-1.33332479163073E-3</c:v>
                </c:pt>
                <c:pt idx="29">
                  <c:v>3.5338416586455423E-2</c:v>
                </c:pt>
                <c:pt idx="30">
                  <c:v>1.8090116274834145E-2</c:v>
                </c:pt>
                <c:pt idx="31">
                  <c:v>-1.1842709587654099E-2</c:v>
                </c:pt>
                <c:pt idx="32">
                  <c:v>-1.7562334367539734E-2</c:v>
                </c:pt>
                <c:pt idx="33">
                  <c:v>-4.1031740016478579E-2</c:v>
                </c:pt>
                <c:pt idx="36">
                  <c:v>1.9795559201156721E-2</c:v>
                </c:pt>
                <c:pt idx="40">
                  <c:v>3.2360147284634877E-2</c:v>
                </c:pt>
                <c:pt idx="41">
                  <c:v>-0.24558546274784021</c:v>
                </c:pt>
                <c:pt idx="44">
                  <c:v>-1.7355932031932753E-2</c:v>
                </c:pt>
                <c:pt idx="45">
                  <c:v>3.7180408544372767E-3</c:v>
                </c:pt>
                <c:pt idx="46">
                  <c:v>5.7852149911923334E-3</c:v>
                </c:pt>
                <c:pt idx="47">
                  <c:v>-3.1267027196008712E-2</c:v>
                </c:pt>
                <c:pt idx="48">
                  <c:v>2.4840939418936614E-2</c:v>
                </c:pt>
                <c:pt idx="49">
                  <c:v>-2.2445713402703404E-2</c:v>
                </c:pt>
                <c:pt idx="52">
                  <c:v>-0.15667117751581827</c:v>
                </c:pt>
                <c:pt idx="53">
                  <c:v>-1.8845504950149916E-2</c:v>
                </c:pt>
                <c:pt idx="54">
                  <c:v>-6.4239311068376992E-2</c:v>
                </c:pt>
                <c:pt idx="56">
                  <c:v>-1.1497955594677478E-2</c:v>
                </c:pt>
                <c:pt idx="61">
                  <c:v>3.3570031868293881E-2</c:v>
                </c:pt>
                <c:pt idx="64">
                  <c:v>-1.4716620957187843E-2</c:v>
                </c:pt>
                <c:pt idx="65">
                  <c:v>-0.1138977471346152</c:v>
                </c:pt>
                <c:pt idx="75">
                  <c:v>3.0098707393335644E-2</c:v>
                </c:pt>
                <c:pt idx="77">
                  <c:v>1.1382628086721525E-2</c:v>
                </c:pt>
                <c:pt idx="79">
                  <c:v>-2.4335077876457945E-2</c:v>
                </c:pt>
                <c:pt idx="80">
                  <c:v>2.8416621811629739E-2</c:v>
                </c:pt>
                <c:pt idx="81">
                  <c:v>-1.2734869422274642E-2</c:v>
                </c:pt>
                <c:pt idx="82">
                  <c:v>-1.5271449199644849E-2</c:v>
                </c:pt>
                <c:pt idx="87">
                  <c:v>1.6124714893521741E-3</c:v>
                </c:pt>
                <c:pt idx="101">
                  <c:v>1.7715329158818349E-3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24-4FBE-B9AD-F3BA8FFF8126}"/>
            </c:ext>
          </c:extLst>
        </c:ser>
        <c:ser>
          <c:idx val="2"/>
          <c:order val="4"/>
          <c:tx>
            <c:strRef>
              <c:f>'C2 (2)'!$L$20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'C2 (2)'!$D$21:$D$89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plus>
            <c:minus>
              <c:numRef>
                <c:f>'C2 (2)'!$D$21:$D$89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'C2 (2)'!$F$21:$F$169</c:f>
              <c:numCache>
                <c:formatCode>General</c:formatCode>
                <c:ptCount val="149"/>
                <c:pt idx="0">
                  <c:v>-14769.5</c:v>
                </c:pt>
                <c:pt idx="1">
                  <c:v>-6688.5</c:v>
                </c:pt>
                <c:pt idx="2">
                  <c:v>-6601</c:v>
                </c:pt>
                <c:pt idx="3">
                  <c:v>-6574.5</c:v>
                </c:pt>
                <c:pt idx="4">
                  <c:v>-6474.5</c:v>
                </c:pt>
                <c:pt idx="5">
                  <c:v>-6459.5</c:v>
                </c:pt>
                <c:pt idx="6">
                  <c:v>-6412</c:v>
                </c:pt>
                <c:pt idx="7">
                  <c:v>-6300.5</c:v>
                </c:pt>
                <c:pt idx="8">
                  <c:v>-6156.5</c:v>
                </c:pt>
                <c:pt idx="9">
                  <c:v>-6137.5</c:v>
                </c:pt>
                <c:pt idx="10">
                  <c:v>-6133.5</c:v>
                </c:pt>
                <c:pt idx="11">
                  <c:v>-6130.5</c:v>
                </c:pt>
                <c:pt idx="12">
                  <c:v>-6075</c:v>
                </c:pt>
                <c:pt idx="13">
                  <c:v>-5948.5</c:v>
                </c:pt>
                <c:pt idx="14">
                  <c:v>-5929.5</c:v>
                </c:pt>
                <c:pt idx="15">
                  <c:v>-5872.5</c:v>
                </c:pt>
                <c:pt idx="16">
                  <c:v>-5717.5</c:v>
                </c:pt>
                <c:pt idx="17">
                  <c:v>-5708</c:v>
                </c:pt>
                <c:pt idx="18">
                  <c:v>-5617</c:v>
                </c:pt>
                <c:pt idx="19">
                  <c:v>-5395.5</c:v>
                </c:pt>
                <c:pt idx="20">
                  <c:v>-5376.5</c:v>
                </c:pt>
                <c:pt idx="21">
                  <c:v>-5357.5</c:v>
                </c:pt>
                <c:pt idx="22">
                  <c:v>-5170.5</c:v>
                </c:pt>
                <c:pt idx="23">
                  <c:v>-5153.5</c:v>
                </c:pt>
                <c:pt idx="24">
                  <c:v>-5151.5</c:v>
                </c:pt>
                <c:pt idx="25">
                  <c:v>-4985</c:v>
                </c:pt>
                <c:pt idx="26">
                  <c:v>-4932</c:v>
                </c:pt>
                <c:pt idx="27">
                  <c:v>-4873</c:v>
                </c:pt>
                <c:pt idx="28">
                  <c:v>-4466.5</c:v>
                </c:pt>
                <c:pt idx="29">
                  <c:v>-4411.5</c:v>
                </c:pt>
                <c:pt idx="30">
                  <c:v>-4409.5</c:v>
                </c:pt>
                <c:pt idx="31">
                  <c:v>-4404</c:v>
                </c:pt>
                <c:pt idx="32">
                  <c:v>-3927</c:v>
                </c:pt>
                <c:pt idx="33">
                  <c:v>-3891</c:v>
                </c:pt>
                <c:pt idx="34">
                  <c:v>-3826.5</c:v>
                </c:pt>
                <c:pt idx="35">
                  <c:v>-3826.5</c:v>
                </c:pt>
                <c:pt idx="36">
                  <c:v>-3726.5</c:v>
                </c:pt>
                <c:pt idx="37">
                  <c:v>-3711.5</c:v>
                </c:pt>
                <c:pt idx="38">
                  <c:v>-3705</c:v>
                </c:pt>
                <c:pt idx="39">
                  <c:v>-3688.5</c:v>
                </c:pt>
                <c:pt idx="40">
                  <c:v>-3650.5</c:v>
                </c:pt>
                <c:pt idx="41">
                  <c:v>-3586.5</c:v>
                </c:pt>
                <c:pt idx="42">
                  <c:v>-3484</c:v>
                </c:pt>
                <c:pt idx="43">
                  <c:v>-3479</c:v>
                </c:pt>
                <c:pt idx="44">
                  <c:v>-3463.5</c:v>
                </c:pt>
                <c:pt idx="45">
                  <c:v>-3450</c:v>
                </c:pt>
                <c:pt idx="46">
                  <c:v>-3444.5</c:v>
                </c:pt>
                <c:pt idx="47">
                  <c:v>-2697</c:v>
                </c:pt>
                <c:pt idx="48">
                  <c:v>-2643.5</c:v>
                </c:pt>
                <c:pt idx="49">
                  <c:v>-2466</c:v>
                </c:pt>
                <c:pt idx="50">
                  <c:v>-2220.5</c:v>
                </c:pt>
                <c:pt idx="51">
                  <c:v>-2220.5</c:v>
                </c:pt>
                <c:pt idx="52">
                  <c:v>-2216.5</c:v>
                </c:pt>
                <c:pt idx="53">
                  <c:v>-2201</c:v>
                </c:pt>
                <c:pt idx="54">
                  <c:v>-2002.5</c:v>
                </c:pt>
                <c:pt idx="55">
                  <c:v>-1742.5</c:v>
                </c:pt>
                <c:pt idx="56">
                  <c:v>-1718.5</c:v>
                </c:pt>
                <c:pt idx="57">
                  <c:v>-1712.5</c:v>
                </c:pt>
                <c:pt idx="58">
                  <c:v>-1710</c:v>
                </c:pt>
                <c:pt idx="59">
                  <c:v>-1698</c:v>
                </c:pt>
                <c:pt idx="60">
                  <c:v>-1640.5</c:v>
                </c:pt>
                <c:pt idx="61">
                  <c:v>-1638.5</c:v>
                </c:pt>
                <c:pt idx="62">
                  <c:v>-1620</c:v>
                </c:pt>
                <c:pt idx="63">
                  <c:v>-1620</c:v>
                </c:pt>
                <c:pt idx="64">
                  <c:v>-1461</c:v>
                </c:pt>
                <c:pt idx="65">
                  <c:v>-1453.5</c:v>
                </c:pt>
                <c:pt idx="66">
                  <c:v>-1415.5</c:v>
                </c:pt>
                <c:pt idx="67">
                  <c:v>-1394.5</c:v>
                </c:pt>
                <c:pt idx="68">
                  <c:v>-1226.5</c:v>
                </c:pt>
                <c:pt idx="69">
                  <c:v>-1220</c:v>
                </c:pt>
                <c:pt idx="70">
                  <c:v>-1220</c:v>
                </c:pt>
                <c:pt idx="71">
                  <c:v>-1217.5</c:v>
                </c:pt>
                <c:pt idx="72">
                  <c:v>-1213</c:v>
                </c:pt>
                <c:pt idx="73">
                  <c:v>-1173.5</c:v>
                </c:pt>
                <c:pt idx="74">
                  <c:v>-1173.5</c:v>
                </c:pt>
                <c:pt idx="75">
                  <c:v>-1163.5</c:v>
                </c:pt>
                <c:pt idx="76">
                  <c:v>-1003.5</c:v>
                </c:pt>
                <c:pt idx="77">
                  <c:v>-976.5</c:v>
                </c:pt>
                <c:pt idx="78">
                  <c:v>-976</c:v>
                </c:pt>
                <c:pt idx="79">
                  <c:v>-938.5</c:v>
                </c:pt>
                <c:pt idx="80">
                  <c:v>-936.5</c:v>
                </c:pt>
                <c:pt idx="81">
                  <c:v>-673.5</c:v>
                </c:pt>
                <c:pt idx="82">
                  <c:v>-643</c:v>
                </c:pt>
                <c:pt idx="83">
                  <c:v>-490.5</c:v>
                </c:pt>
                <c:pt idx="84">
                  <c:v>-472.5</c:v>
                </c:pt>
                <c:pt idx="85">
                  <c:v>-465.5</c:v>
                </c:pt>
                <c:pt idx="86">
                  <c:v>-458</c:v>
                </c:pt>
                <c:pt idx="87">
                  <c:v>-456</c:v>
                </c:pt>
                <c:pt idx="88">
                  <c:v>-456</c:v>
                </c:pt>
                <c:pt idx="89">
                  <c:v>-456</c:v>
                </c:pt>
                <c:pt idx="90">
                  <c:v>-456</c:v>
                </c:pt>
                <c:pt idx="91">
                  <c:v>-456</c:v>
                </c:pt>
                <c:pt idx="92">
                  <c:v>-455</c:v>
                </c:pt>
                <c:pt idx="93">
                  <c:v>-444.5</c:v>
                </c:pt>
                <c:pt idx="94">
                  <c:v>-419.5</c:v>
                </c:pt>
                <c:pt idx="95">
                  <c:v>-416.5</c:v>
                </c:pt>
                <c:pt idx="96">
                  <c:v>-373</c:v>
                </c:pt>
                <c:pt idx="97">
                  <c:v>-229</c:v>
                </c:pt>
                <c:pt idx="98">
                  <c:v>-223</c:v>
                </c:pt>
                <c:pt idx="99">
                  <c:v>-215.5</c:v>
                </c:pt>
                <c:pt idx="100">
                  <c:v>-210</c:v>
                </c:pt>
                <c:pt idx="101">
                  <c:v>-210</c:v>
                </c:pt>
                <c:pt idx="102">
                  <c:v>-210</c:v>
                </c:pt>
                <c:pt idx="103">
                  <c:v>-206</c:v>
                </c:pt>
                <c:pt idx="104">
                  <c:v>-191</c:v>
                </c:pt>
                <c:pt idx="105">
                  <c:v>-185.5</c:v>
                </c:pt>
                <c:pt idx="106">
                  <c:v>-182</c:v>
                </c:pt>
                <c:pt idx="107">
                  <c:v>-177.5</c:v>
                </c:pt>
                <c:pt idx="108">
                  <c:v>-166.5</c:v>
                </c:pt>
                <c:pt idx="109">
                  <c:v>-154.5</c:v>
                </c:pt>
                <c:pt idx="110">
                  <c:v>-151.5</c:v>
                </c:pt>
                <c:pt idx="111">
                  <c:v>-128</c:v>
                </c:pt>
                <c:pt idx="112">
                  <c:v>-122.5</c:v>
                </c:pt>
                <c:pt idx="113">
                  <c:v>-117</c:v>
                </c:pt>
                <c:pt idx="114">
                  <c:v>-17</c:v>
                </c:pt>
                <c:pt idx="115">
                  <c:v>-17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2</c:v>
                </c:pt>
                <c:pt idx="120">
                  <c:v>11.5</c:v>
                </c:pt>
                <c:pt idx="121">
                  <c:v>11.5</c:v>
                </c:pt>
                <c:pt idx="122">
                  <c:v>81.5</c:v>
                </c:pt>
                <c:pt idx="123">
                  <c:v>81.5</c:v>
                </c:pt>
                <c:pt idx="124">
                  <c:v>255.5</c:v>
                </c:pt>
                <c:pt idx="125">
                  <c:v>255.5</c:v>
                </c:pt>
                <c:pt idx="126">
                  <c:v>259.5</c:v>
                </c:pt>
                <c:pt idx="127">
                  <c:v>282</c:v>
                </c:pt>
                <c:pt idx="128">
                  <c:v>282</c:v>
                </c:pt>
                <c:pt idx="129">
                  <c:v>284</c:v>
                </c:pt>
                <c:pt idx="130">
                  <c:v>284</c:v>
                </c:pt>
                <c:pt idx="131">
                  <c:v>284</c:v>
                </c:pt>
                <c:pt idx="132">
                  <c:v>286</c:v>
                </c:pt>
                <c:pt idx="133">
                  <c:v>305</c:v>
                </c:pt>
                <c:pt idx="134">
                  <c:v>327.5</c:v>
                </c:pt>
                <c:pt idx="135">
                  <c:v>327.5</c:v>
                </c:pt>
                <c:pt idx="136">
                  <c:v>513</c:v>
                </c:pt>
                <c:pt idx="137">
                  <c:v>515</c:v>
                </c:pt>
                <c:pt idx="138">
                  <c:v>532</c:v>
                </c:pt>
                <c:pt idx="139">
                  <c:v>534</c:v>
                </c:pt>
                <c:pt idx="140">
                  <c:v>545</c:v>
                </c:pt>
                <c:pt idx="141">
                  <c:v>545</c:v>
                </c:pt>
                <c:pt idx="142">
                  <c:v>623</c:v>
                </c:pt>
                <c:pt idx="143">
                  <c:v>625</c:v>
                </c:pt>
                <c:pt idx="144">
                  <c:v>1007</c:v>
                </c:pt>
                <c:pt idx="145">
                  <c:v>1253</c:v>
                </c:pt>
                <c:pt idx="146">
                  <c:v>1310</c:v>
                </c:pt>
                <c:pt idx="147">
                  <c:v>1764</c:v>
                </c:pt>
                <c:pt idx="148">
                  <c:v>3265</c:v>
                </c:pt>
              </c:numCache>
            </c:numRef>
          </c:xVal>
          <c:yVal>
            <c:numRef>
              <c:f>'C2 (2)'!$L$21:$L$169</c:f>
              <c:numCache>
                <c:formatCode>General</c:formatCode>
                <c:ptCount val="149"/>
                <c:pt idx="88">
                  <c:v>1.6124714893521741E-3</c:v>
                </c:pt>
                <c:pt idx="89">
                  <c:v>1.6124714893521741E-3</c:v>
                </c:pt>
                <c:pt idx="90">
                  <c:v>2.9124714856152423E-3</c:v>
                </c:pt>
                <c:pt idx="100">
                  <c:v>1.3715329187107272E-3</c:v>
                </c:pt>
                <c:pt idx="102">
                  <c:v>2.0715329155791551E-3</c:v>
                </c:pt>
                <c:pt idx="114">
                  <c:v>7.8105526627041399E-3</c:v>
                </c:pt>
                <c:pt idx="115">
                  <c:v>8.5105526595725678E-3</c:v>
                </c:pt>
                <c:pt idx="116">
                  <c:v>0</c:v>
                </c:pt>
                <c:pt idx="117">
                  <c:v>0</c:v>
                </c:pt>
                <c:pt idx="118">
                  <c:v>-1.0483003134140745E-3</c:v>
                </c:pt>
                <c:pt idx="119">
                  <c:v>-3.4830030926968902E-4</c:v>
                </c:pt>
                <c:pt idx="120">
                  <c:v>2.5222732001566328E-3</c:v>
                </c:pt>
                <c:pt idx="121">
                  <c:v>3.2222731970250607E-3</c:v>
                </c:pt>
                <c:pt idx="122">
                  <c:v>-1.6682377754477784E-3</c:v>
                </c:pt>
                <c:pt idx="123">
                  <c:v>-9.6823777857935056E-4</c:v>
                </c:pt>
                <c:pt idx="124">
                  <c:v>3.2296349454554729E-3</c:v>
                </c:pt>
                <c:pt idx="125">
                  <c:v>3.3296349429292604E-3</c:v>
                </c:pt>
                <c:pt idx="127">
                  <c:v>3.2896557895583101E-3</c:v>
                </c:pt>
                <c:pt idx="128">
                  <c:v>4.089655791176483E-3</c:v>
                </c:pt>
                <c:pt idx="129">
                  <c:v>4.5413554762490094E-3</c:v>
                </c:pt>
                <c:pt idx="130">
                  <c:v>4.8413554759463295E-3</c:v>
                </c:pt>
                <c:pt idx="134">
                  <c:v>-3.3091763398260809E-3</c:v>
                </c:pt>
                <c:pt idx="135">
                  <c:v>-2.1091763410368003E-3</c:v>
                </c:pt>
                <c:pt idx="148">
                  <c:v>4.3497381484485231E-3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24-4FBE-B9AD-F3BA8FFF8126}"/>
            </c:ext>
          </c:extLst>
        </c:ser>
        <c:ser>
          <c:idx val="5"/>
          <c:order val="5"/>
          <c:tx>
            <c:strRef>
              <c:f>'C2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'C2 (2)'!$D$21:$D$89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plus>
            <c:minus>
              <c:numRef>
                <c:f>'C2 (2)'!$D$21:$D$89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'C2 (2)'!$F$21:$F$169</c:f>
              <c:numCache>
                <c:formatCode>General</c:formatCode>
                <c:ptCount val="149"/>
                <c:pt idx="0">
                  <c:v>-14769.5</c:v>
                </c:pt>
                <c:pt idx="1">
                  <c:v>-6688.5</c:v>
                </c:pt>
                <c:pt idx="2">
                  <c:v>-6601</c:v>
                </c:pt>
                <c:pt idx="3">
                  <c:v>-6574.5</c:v>
                </c:pt>
                <c:pt idx="4">
                  <c:v>-6474.5</c:v>
                </c:pt>
                <c:pt idx="5">
                  <c:v>-6459.5</c:v>
                </c:pt>
                <c:pt idx="6">
                  <c:v>-6412</c:v>
                </c:pt>
                <c:pt idx="7">
                  <c:v>-6300.5</c:v>
                </c:pt>
                <c:pt idx="8">
                  <c:v>-6156.5</c:v>
                </c:pt>
                <c:pt idx="9">
                  <c:v>-6137.5</c:v>
                </c:pt>
                <c:pt idx="10">
                  <c:v>-6133.5</c:v>
                </c:pt>
                <c:pt idx="11">
                  <c:v>-6130.5</c:v>
                </c:pt>
                <c:pt idx="12">
                  <c:v>-6075</c:v>
                </c:pt>
                <c:pt idx="13">
                  <c:v>-5948.5</c:v>
                </c:pt>
                <c:pt idx="14">
                  <c:v>-5929.5</c:v>
                </c:pt>
                <c:pt idx="15">
                  <c:v>-5872.5</c:v>
                </c:pt>
                <c:pt idx="16">
                  <c:v>-5717.5</c:v>
                </c:pt>
                <c:pt idx="17">
                  <c:v>-5708</c:v>
                </c:pt>
                <c:pt idx="18">
                  <c:v>-5617</c:v>
                </c:pt>
                <c:pt idx="19">
                  <c:v>-5395.5</c:v>
                </c:pt>
                <c:pt idx="20">
                  <c:v>-5376.5</c:v>
                </c:pt>
                <c:pt idx="21">
                  <c:v>-5357.5</c:v>
                </c:pt>
                <c:pt idx="22">
                  <c:v>-5170.5</c:v>
                </c:pt>
                <c:pt idx="23">
                  <c:v>-5153.5</c:v>
                </c:pt>
                <c:pt idx="24">
                  <c:v>-5151.5</c:v>
                </c:pt>
                <c:pt idx="25">
                  <c:v>-4985</c:v>
                </c:pt>
                <c:pt idx="26">
                  <c:v>-4932</c:v>
                </c:pt>
                <c:pt idx="27">
                  <c:v>-4873</c:v>
                </c:pt>
                <c:pt idx="28">
                  <c:v>-4466.5</c:v>
                </c:pt>
                <c:pt idx="29">
                  <c:v>-4411.5</c:v>
                </c:pt>
                <c:pt idx="30">
                  <c:v>-4409.5</c:v>
                </c:pt>
                <c:pt idx="31">
                  <c:v>-4404</c:v>
                </c:pt>
                <c:pt idx="32">
                  <c:v>-3927</c:v>
                </c:pt>
                <c:pt idx="33">
                  <c:v>-3891</c:v>
                </c:pt>
                <c:pt idx="34">
                  <c:v>-3826.5</c:v>
                </c:pt>
                <c:pt idx="35">
                  <c:v>-3826.5</c:v>
                </c:pt>
                <c:pt idx="36">
                  <c:v>-3726.5</c:v>
                </c:pt>
                <c:pt idx="37">
                  <c:v>-3711.5</c:v>
                </c:pt>
                <c:pt idx="38">
                  <c:v>-3705</c:v>
                </c:pt>
                <c:pt idx="39">
                  <c:v>-3688.5</c:v>
                </c:pt>
                <c:pt idx="40">
                  <c:v>-3650.5</c:v>
                </c:pt>
                <c:pt idx="41">
                  <c:v>-3586.5</c:v>
                </c:pt>
                <c:pt idx="42">
                  <c:v>-3484</c:v>
                </c:pt>
                <c:pt idx="43">
                  <c:v>-3479</c:v>
                </c:pt>
                <c:pt idx="44">
                  <c:v>-3463.5</c:v>
                </c:pt>
                <c:pt idx="45">
                  <c:v>-3450</c:v>
                </c:pt>
                <c:pt idx="46">
                  <c:v>-3444.5</c:v>
                </c:pt>
                <c:pt idx="47">
                  <c:v>-2697</c:v>
                </c:pt>
                <c:pt idx="48">
                  <c:v>-2643.5</c:v>
                </c:pt>
                <c:pt idx="49">
                  <c:v>-2466</c:v>
                </c:pt>
                <c:pt idx="50">
                  <c:v>-2220.5</c:v>
                </c:pt>
                <c:pt idx="51">
                  <c:v>-2220.5</c:v>
                </c:pt>
                <c:pt idx="52">
                  <c:v>-2216.5</c:v>
                </c:pt>
                <c:pt idx="53">
                  <c:v>-2201</c:v>
                </c:pt>
                <c:pt idx="54">
                  <c:v>-2002.5</c:v>
                </c:pt>
                <c:pt idx="55">
                  <c:v>-1742.5</c:v>
                </c:pt>
                <c:pt idx="56">
                  <c:v>-1718.5</c:v>
                </c:pt>
                <c:pt idx="57">
                  <c:v>-1712.5</c:v>
                </c:pt>
                <c:pt idx="58">
                  <c:v>-1710</c:v>
                </c:pt>
                <c:pt idx="59">
                  <c:v>-1698</c:v>
                </c:pt>
                <c:pt idx="60">
                  <c:v>-1640.5</c:v>
                </c:pt>
                <c:pt idx="61">
                  <c:v>-1638.5</c:v>
                </c:pt>
                <c:pt idx="62">
                  <c:v>-1620</c:v>
                </c:pt>
                <c:pt idx="63">
                  <c:v>-1620</c:v>
                </c:pt>
                <c:pt idx="64">
                  <c:v>-1461</c:v>
                </c:pt>
                <c:pt idx="65">
                  <c:v>-1453.5</c:v>
                </c:pt>
                <c:pt idx="66">
                  <c:v>-1415.5</c:v>
                </c:pt>
                <c:pt idx="67">
                  <c:v>-1394.5</c:v>
                </c:pt>
                <c:pt idx="68">
                  <c:v>-1226.5</c:v>
                </c:pt>
                <c:pt idx="69">
                  <c:v>-1220</c:v>
                </c:pt>
                <c:pt idx="70">
                  <c:v>-1220</c:v>
                </c:pt>
                <c:pt idx="71">
                  <c:v>-1217.5</c:v>
                </c:pt>
                <c:pt idx="72">
                  <c:v>-1213</c:v>
                </c:pt>
                <c:pt idx="73">
                  <c:v>-1173.5</c:v>
                </c:pt>
                <c:pt idx="74">
                  <c:v>-1173.5</c:v>
                </c:pt>
                <c:pt idx="75">
                  <c:v>-1163.5</c:v>
                </c:pt>
                <c:pt idx="76">
                  <c:v>-1003.5</c:v>
                </c:pt>
                <c:pt idx="77">
                  <c:v>-976.5</c:v>
                </c:pt>
                <c:pt idx="78">
                  <c:v>-976</c:v>
                </c:pt>
                <c:pt idx="79">
                  <c:v>-938.5</c:v>
                </c:pt>
                <c:pt idx="80">
                  <c:v>-936.5</c:v>
                </c:pt>
                <c:pt idx="81">
                  <c:v>-673.5</c:v>
                </c:pt>
                <c:pt idx="82">
                  <c:v>-643</c:v>
                </c:pt>
                <c:pt idx="83">
                  <c:v>-490.5</c:v>
                </c:pt>
                <c:pt idx="84">
                  <c:v>-472.5</c:v>
                </c:pt>
                <c:pt idx="85">
                  <c:v>-465.5</c:v>
                </c:pt>
                <c:pt idx="86">
                  <c:v>-458</c:v>
                </c:pt>
                <c:pt idx="87">
                  <c:v>-456</c:v>
                </c:pt>
                <c:pt idx="88">
                  <c:v>-456</c:v>
                </c:pt>
                <c:pt idx="89">
                  <c:v>-456</c:v>
                </c:pt>
                <c:pt idx="90">
                  <c:v>-456</c:v>
                </c:pt>
                <c:pt idx="91">
                  <c:v>-456</c:v>
                </c:pt>
                <c:pt idx="92">
                  <c:v>-455</c:v>
                </c:pt>
                <c:pt idx="93">
                  <c:v>-444.5</c:v>
                </c:pt>
                <c:pt idx="94">
                  <c:v>-419.5</c:v>
                </c:pt>
                <c:pt idx="95">
                  <c:v>-416.5</c:v>
                </c:pt>
                <c:pt idx="96">
                  <c:v>-373</c:v>
                </c:pt>
                <c:pt idx="97">
                  <c:v>-229</c:v>
                </c:pt>
                <c:pt idx="98">
                  <c:v>-223</c:v>
                </c:pt>
                <c:pt idx="99">
                  <c:v>-215.5</c:v>
                </c:pt>
                <c:pt idx="100">
                  <c:v>-210</c:v>
                </c:pt>
                <c:pt idx="101">
                  <c:v>-210</c:v>
                </c:pt>
                <c:pt idx="102">
                  <c:v>-210</c:v>
                </c:pt>
                <c:pt idx="103">
                  <c:v>-206</c:v>
                </c:pt>
                <c:pt idx="104">
                  <c:v>-191</c:v>
                </c:pt>
                <c:pt idx="105">
                  <c:v>-185.5</c:v>
                </c:pt>
                <c:pt idx="106">
                  <c:v>-182</c:v>
                </c:pt>
                <c:pt idx="107">
                  <c:v>-177.5</c:v>
                </c:pt>
                <c:pt idx="108">
                  <c:v>-166.5</c:v>
                </c:pt>
                <c:pt idx="109">
                  <c:v>-154.5</c:v>
                </c:pt>
                <c:pt idx="110">
                  <c:v>-151.5</c:v>
                </c:pt>
                <c:pt idx="111">
                  <c:v>-128</c:v>
                </c:pt>
                <c:pt idx="112">
                  <c:v>-122.5</c:v>
                </c:pt>
                <c:pt idx="113">
                  <c:v>-117</c:v>
                </c:pt>
                <c:pt idx="114">
                  <c:v>-17</c:v>
                </c:pt>
                <c:pt idx="115">
                  <c:v>-17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2</c:v>
                </c:pt>
                <c:pt idx="120">
                  <c:v>11.5</c:v>
                </c:pt>
                <c:pt idx="121">
                  <c:v>11.5</c:v>
                </c:pt>
                <c:pt idx="122">
                  <c:v>81.5</c:v>
                </c:pt>
                <c:pt idx="123">
                  <c:v>81.5</c:v>
                </c:pt>
                <c:pt idx="124">
                  <c:v>255.5</c:v>
                </c:pt>
                <c:pt idx="125">
                  <c:v>255.5</c:v>
                </c:pt>
                <c:pt idx="126">
                  <c:v>259.5</c:v>
                </c:pt>
                <c:pt idx="127">
                  <c:v>282</c:v>
                </c:pt>
                <c:pt idx="128">
                  <c:v>282</c:v>
                </c:pt>
                <c:pt idx="129">
                  <c:v>284</c:v>
                </c:pt>
                <c:pt idx="130">
                  <c:v>284</c:v>
                </c:pt>
                <c:pt idx="131">
                  <c:v>284</c:v>
                </c:pt>
                <c:pt idx="132">
                  <c:v>286</c:v>
                </c:pt>
                <c:pt idx="133">
                  <c:v>305</c:v>
                </c:pt>
                <c:pt idx="134">
                  <c:v>327.5</c:v>
                </c:pt>
                <c:pt idx="135">
                  <c:v>327.5</c:v>
                </c:pt>
                <c:pt idx="136">
                  <c:v>513</c:v>
                </c:pt>
                <c:pt idx="137">
                  <c:v>515</c:v>
                </c:pt>
                <c:pt idx="138">
                  <c:v>532</c:v>
                </c:pt>
                <c:pt idx="139">
                  <c:v>534</c:v>
                </c:pt>
                <c:pt idx="140">
                  <c:v>545</c:v>
                </c:pt>
                <c:pt idx="141">
                  <c:v>545</c:v>
                </c:pt>
                <c:pt idx="142">
                  <c:v>623</c:v>
                </c:pt>
                <c:pt idx="143">
                  <c:v>625</c:v>
                </c:pt>
                <c:pt idx="144">
                  <c:v>1007</c:v>
                </c:pt>
                <c:pt idx="145">
                  <c:v>1253</c:v>
                </c:pt>
                <c:pt idx="146">
                  <c:v>1310</c:v>
                </c:pt>
                <c:pt idx="147">
                  <c:v>1764</c:v>
                </c:pt>
                <c:pt idx="148">
                  <c:v>3265</c:v>
                </c:pt>
              </c:numCache>
            </c:numRef>
          </c:xVal>
          <c:yVal>
            <c:numRef>
              <c:f>'C2 (2)'!$M$21:$M$169</c:f>
              <c:numCache>
                <c:formatCode>General</c:formatCode>
                <c:ptCount val="1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24-4FBE-B9AD-F3BA8FFF8126}"/>
            </c:ext>
          </c:extLst>
        </c:ser>
        <c:ser>
          <c:idx val="6"/>
          <c:order val="6"/>
          <c:tx>
            <c:strRef>
              <c:f>'C2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'C2 (2)'!$D$21:$D$89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plus>
            <c:minus>
              <c:numRef>
                <c:f>'C2 (2)'!$D$21:$D$89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'C2 (2)'!$F$21:$F$169</c:f>
              <c:numCache>
                <c:formatCode>General</c:formatCode>
                <c:ptCount val="149"/>
                <c:pt idx="0">
                  <c:v>-14769.5</c:v>
                </c:pt>
                <c:pt idx="1">
                  <c:v>-6688.5</c:v>
                </c:pt>
                <c:pt idx="2">
                  <c:v>-6601</c:v>
                </c:pt>
                <c:pt idx="3">
                  <c:v>-6574.5</c:v>
                </c:pt>
                <c:pt idx="4">
                  <c:v>-6474.5</c:v>
                </c:pt>
                <c:pt idx="5">
                  <c:v>-6459.5</c:v>
                </c:pt>
                <c:pt idx="6">
                  <c:v>-6412</c:v>
                </c:pt>
                <c:pt idx="7">
                  <c:v>-6300.5</c:v>
                </c:pt>
                <c:pt idx="8">
                  <c:v>-6156.5</c:v>
                </c:pt>
                <c:pt idx="9">
                  <c:v>-6137.5</c:v>
                </c:pt>
                <c:pt idx="10">
                  <c:v>-6133.5</c:v>
                </c:pt>
                <c:pt idx="11">
                  <c:v>-6130.5</c:v>
                </c:pt>
                <c:pt idx="12">
                  <c:v>-6075</c:v>
                </c:pt>
                <c:pt idx="13">
                  <c:v>-5948.5</c:v>
                </c:pt>
                <c:pt idx="14">
                  <c:v>-5929.5</c:v>
                </c:pt>
                <c:pt idx="15">
                  <c:v>-5872.5</c:v>
                </c:pt>
                <c:pt idx="16">
                  <c:v>-5717.5</c:v>
                </c:pt>
                <c:pt idx="17">
                  <c:v>-5708</c:v>
                </c:pt>
                <c:pt idx="18">
                  <c:v>-5617</c:v>
                </c:pt>
                <c:pt idx="19">
                  <c:v>-5395.5</c:v>
                </c:pt>
                <c:pt idx="20">
                  <c:v>-5376.5</c:v>
                </c:pt>
                <c:pt idx="21">
                  <c:v>-5357.5</c:v>
                </c:pt>
                <c:pt idx="22">
                  <c:v>-5170.5</c:v>
                </c:pt>
                <c:pt idx="23">
                  <c:v>-5153.5</c:v>
                </c:pt>
                <c:pt idx="24">
                  <c:v>-5151.5</c:v>
                </c:pt>
                <c:pt idx="25">
                  <c:v>-4985</c:v>
                </c:pt>
                <c:pt idx="26">
                  <c:v>-4932</c:v>
                </c:pt>
                <c:pt idx="27">
                  <c:v>-4873</c:v>
                </c:pt>
                <c:pt idx="28">
                  <c:v>-4466.5</c:v>
                </c:pt>
                <c:pt idx="29">
                  <c:v>-4411.5</c:v>
                </c:pt>
                <c:pt idx="30">
                  <c:v>-4409.5</c:v>
                </c:pt>
                <c:pt idx="31">
                  <c:v>-4404</c:v>
                </c:pt>
                <c:pt idx="32">
                  <c:v>-3927</c:v>
                </c:pt>
                <c:pt idx="33">
                  <c:v>-3891</c:v>
                </c:pt>
                <c:pt idx="34">
                  <c:v>-3826.5</c:v>
                </c:pt>
                <c:pt idx="35">
                  <c:v>-3826.5</c:v>
                </c:pt>
                <c:pt idx="36">
                  <c:v>-3726.5</c:v>
                </c:pt>
                <c:pt idx="37">
                  <c:v>-3711.5</c:v>
                </c:pt>
                <c:pt idx="38">
                  <c:v>-3705</c:v>
                </c:pt>
                <c:pt idx="39">
                  <c:v>-3688.5</c:v>
                </c:pt>
                <c:pt idx="40">
                  <c:v>-3650.5</c:v>
                </c:pt>
                <c:pt idx="41">
                  <c:v>-3586.5</c:v>
                </c:pt>
                <c:pt idx="42">
                  <c:v>-3484</c:v>
                </c:pt>
                <c:pt idx="43">
                  <c:v>-3479</c:v>
                </c:pt>
                <c:pt idx="44">
                  <c:v>-3463.5</c:v>
                </c:pt>
                <c:pt idx="45">
                  <c:v>-3450</c:v>
                </c:pt>
                <c:pt idx="46">
                  <c:v>-3444.5</c:v>
                </c:pt>
                <c:pt idx="47">
                  <c:v>-2697</c:v>
                </c:pt>
                <c:pt idx="48">
                  <c:v>-2643.5</c:v>
                </c:pt>
                <c:pt idx="49">
                  <c:v>-2466</c:v>
                </c:pt>
                <c:pt idx="50">
                  <c:v>-2220.5</c:v>
                </c:pt>
                <c:pt idx="51">
                  <c:v>-2220.5</c:v>
                </c:pt>
                <c:pt idx="52">
                  <c:v>-2216.5</c:v>
                </c:pt>
                <c:pt idx="53">
                  <c:v>-2201</c:v>
                </c:pt>
                <c:pt idx="54">
                  <c:v>-2002.5</c:v>
                </c:pt>
                <c:pt idx="55">
                  <c:v>-1742.5</c:v>
                </c:pt>
                <c:pt idx="56">
                  <c:v>-1718.5</c:v>
                </c:pt>
                <c:pt idx="57">
                  <c:v>-1712.5</c:v>
                </c:pt>
                <c:pt idx="58">
                  <c:v>-1710</c:v>
                </c:pt>
                <c:pt idx="59">
                  <c:v>-1698</c:v>
                </c:pt>
                <c:pt idx="60">
                  <c:v>-1640.5</c:v>
                </c:pt>
                <c:pt idx="61">
                  <c:v>-1638.5</c:v>
                </c:pt>
                <c:pt idx="62">
                  <c:v>-1620</c:v>
                </c:pt>
                <c:pt idx="63">
                  <c:v>-1620</c:v>
                </c:pt>
                <c:pt idx="64">
                  <c:v>-1461</c:v>
                </c:pt>
                <c:pt idx="65">
                  <c:v>-1453.5</c:v>
                </c:pt>
                <c:pt idx="66">
                  <c:v>-1415.5</c:v>
                </c:pt>
                <c:pt idx="67">
                  <c:v>-1394.5</c:v>
                </c:pt>
                <c:pt idx="68">
                  <c:v>-1226.5</c:v>
                </c:pt>
                <c:pt idx="69">
                  <c:v>-1220</c:v>
                </c:pt>
                <c:pt idx="70">
                  <c:v>-1220</c:v>
                </c:pt>
                <c:pt idx="71">
                  <c:v>-1217.5</c:v>
                </c:pt>
                <c:pt idx="72">
                  <c:v>-1213</c:v>
                </c:pt>
                <c:pt idx="73">
                  <c:v>-1173.5</c:v>
                </c:pt>
                <c:pt idx="74">
                  <c:v>-1173.5</c:v>
                </c:pt>
                <c:pt idx="75">
                  <c:v>-1163.5</c:v>
                </c:pt>
                <c:pt idx="76">
                  <c:v>-1003.5</c:v>
                </c:pt>
                <c:pt idx="77">
                  <c:v>-976.5</c:v>
                </c:pt>
                <c:pt idx="78">
                  <c:v>-976</c:v>
                </c:pt>
                <c:pt idx="79">
                  <c:v>-938.5</c:v>
                </c:pt>
                <c:pt idx="80">
                  <c:v>-936.5</c:v>
                </c:pt>
                <c:pt idx="81">
                  <c:v>-673.5</c:v>
                </c:pt>
                <c:pt idx="82">
                  <c:v>-643</c:v>
                </c:pt>
                <c:pt idx="83">
                  <c:v>-490.5</c:v>
                </c:pt>
                <c:pt idx="84">
                  <c:v>-472.5</c:v>
                </c:pt>
                <c:pt idx="85">
                  <c:v>-465.5</c:v>
                </c:pt>
                <c:pt idx="86">
                  <c:v>-458</c:v>
                </c:pt>
                <c:pt idx="87">
                  <c:v>-456</c:v>
                </c:pt>
                <c:pt idx="88">
                  <c:v>-456</c:v>
                </c:pt>
                <c:pt idx="89">
                  <c:v>-456</c:v>
                </c:pt>
                <c:pt idx="90">
                  <c:v>-456</c:v>
                </c:pt>
                <c:pt idx="91">
                  <c:v>-456</c:v>
                </c:pt>
                <c:pt idx="92">
                  <c:v>-455</c:v>
                </c:pt>
                <c:pt idx="93">
                  <c:v>-444.5</c:v>
                </c:pt>
                <c:pt idx="94">
                  <c:v>-419.5</c:v>
                </c:pt>
                <c:pt idx="95">
                  <c:v>-416.5</c:v>
                </c:pt>
                <c:pt idx="96">
                  <c:v>-373</c:v>
                </c:pt>
                <c:pt idx="97">
                  <c:v>-229</c:v>
                </c:pt>
                <c:pt idx="98">
                  <c:v>-223</c:v>
                </c:pt>
                <c:pt idx="99">
                  <c:v>-215.5</c:v>
                </c:pt>
                <c:pt idx="100">
                  <c:v>-210</c:v>
                </c:pt>
                <c:pt idx="101">
                  <c:v>-210</c:v>
                </c:pt>
                <c:pt idx="102">
                  <c:v>-210</c:v>
                </c:pt>
                <c:pt idx="103">
                  <c:v>-206</c:v>
                </c:pt>
                <c:pt idx="104">
                  <c:v>-191</c:v>
                </c:pt>
                <c:pt idx="105">
                  <c:v>-185.5</c:v>
                </c:pt>
                <c:pt idx="106">
                  <c:v>-182</c:v>
                </c:pt>
                <c:pt idx="107">
                  <c:v>-177.5</c:v>
                </c:pt>
                <c:pt idx="108">
                  <c:v>-166.5</c:v>
                </c:pt>
                <c:pt idx="109">
                  <c:v>-154.5</c:v>
                </c:pt>
                <c:pt idx="110">
                  <c:v>-151.5</c:v>
                </c:pt>
                <c:pt idx="111">
                  <c:v>-128</c:v>
                </c:pt>
                <c:pt idx="112">
                  <c:v>-122.5</c:v>
                </c:pt>
                <c:pt idx="113">
                  <c:v>-117</c:v>
                </c:pt>
                <c:pt idx="114">
                  <c:v>-17</c:v>
                </c:pt>
                <c:pt idx="115">
                  <c:v>-17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2</c:v>
                </c:pt>
                <c:pt idx="120">
                  <c:v>11.5</c:v>
                </c:pt>
                <c:pt idx="121">
                  <c:v>11.5</c:v>
                </c:pt>
                <c:pt idx="122">
                  <c:v>81.5</c:v>
                </c:pt>
                <c:pt idx="123">
                  <c:v>81.5</c:v>
                </c:pt>
                <c:pt idx="124">
                  <c:v>255.5</c:v>
                </c:pt>
                <c:pt idx="125">
                  <c:v>255.5</c:v>
                </c:pt>
                <c:pt idx="126">
                  <c:v>259.5</c:v>
                </c:pt>
                <c:pt idx="127">
                  <c:v>282</c:v>
                </c:pt>
                <c:pt idx="128">
                  <c:v>282</c:v>
                </c:pt>
                <c:pt idx="129">
                  <c:v>284</c:v>
                </c:pt>
                <c:pt idx="130">
                  <c:v>284</c:v>
                </c:pt>
                <c:pt idx="131">
                  <c:v>284</c:v>
                </c:pt>
                <c:pt idx="132">
                  <c:v>286</c:v>
                </c:pt>
                <c:pt idx="133">
                  <c:v>305</c:v>
                </c:pt>
                <c:pt idx="134">
                  <c:v>327.5</c:v>
                </c:pt>
                <c:pt idx="135">
                  <c:v>327.5</c:v>
                </c:pt>
                <c:pt idx="136">
                  <c:v>513</c:v>
                </c:pt>
                <c:pt idx="137">
                  <c:v>515</c:v>
                </c:pt>
                <c:pt idx="138">
                  <c:v>532</c:v>
                </c:pt>
                <c:pt idx="139">
                  <c:v>534</c:v>
                </c:pt>
                <c:pt idx="140">
                  <c:v>545</c:v>
                </c:pt>
                <c:pt idx="141">
                  <c:v>545</c:v>
                </c:pt>
                <c:pt idx="142">
                  <c:v>623</c:v>
                </c:pt>
                <c:pt idx="143">
                  <c:v>625</c:v>
                </c:pt>
                <c:pt idx="144">
                  <c:v>1007</c:v>
                </c:pt>
                <c:pt idx="145">
                  <c:v>1253</c:v>
                </c:pt>
                <c:pt idx="146">
                  <c:v>1310</c:v>
                </c:pt>
                <c:pt idx="147">
                  <c:v>1764</c:v>
                </c:pt>
                <c:pt idx="148">
                  <c:v>3265</c:v>
                </c:pt>
              </c:numCache>
            </c:numRef>
          </c:xVal>
          <c:yVal>
            <c:numRef>
              <c:f>'C2 (2)'!$N$21:$N$169</c:f>
              <c:numCache>
                <c:formatCode>General</c:formatCode>
                <c:ptCount val="149"/>
                <c:pt idx="39">
                  <c:v>-3.2922146754572168E-2</c:v>
                </c:pt>
                <c:pt idx="86">
                  <c:v>-4.7392281994689256E-3</c:v>
                </c:pt>
                <c:pt idx="92">
                  <c:v>-0.35561167867126642</c:v>
                </c:pt>
                <c:pt idx="140">
                  <c:v>2.1381645565270446E-3</c:v>
                </c:pt>
                <c:pt idx="141">
                  <c:v>2.8381645606714301E-3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24-4FBE-B9AD-F3BA8FFF8126}"/>
            </c:ext>
          </c:extLst>
        </c:ser>
        <c:ser>
          <c:idx val="7"/>
          <c:order val="7"/>
          <c:tx>
            <c:strRef>
              <c:f>'C2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'C2 (2)'!$F$21:$F$169</c:f>
              <c:numCache>
                <c:formatCode>General</c:formatCode>
                <c:ptCount val="149"/>
                <c:pt idx="0">
                  <c:v>-14769.5</c:v>
                </c:pt>
                <c:pt idx="1">
                  <c:v>-6688.5</c:v>
                </c:pt>
                <c:pt idx="2">
                  <c:v>-6601</c:v>
                </c:pt>
                <c:pt idx="3">
                  <c:v>-6574.5</c:v>
                </c:pt>
                <c:pt idx="4">
                  <c:v>-6474.5</c:v>
                </c:pt>
                <c:pt idx="5">
                  <c:v>-6459.5</c:v>
                </c:pt>
                <c:pt idx="6">
                  <c:v>-6412</c:v>
                </c:pt>
                <c:pt idx="7">
                  <c:v>-6300.5</c:v>
                </c:pt>
                <c:pt idx="8">
                  <c:v>-6156.5</c:v>
                </c:pt>
                <c:pt idx="9">
                  <c:v>-6137.5</c:v>
                </c:pt>
                <c:pt idx="10">
                  <c:v>-6133.5</c:v>
                </c:pt>
                <c:pt idx="11">
                  <c:v>-6130.5</c:v>
                </c:pt>
                <c:pt idx="12">
                  <c:v>-6075</c:v>
                </c:pt>
                <c:pt idx="13">
                  <c:v>-5948.5</c:v>
                </c:pt>
                <c:pt idx="14">
                  <c:v>-5929.5</c:v>
                </c:pt>
                <c:pt idx="15">
                  <c:v>-5872.5</c:v>
                </c:pt>
                <c:pt idx="16">
                  <c:v>-5717.5</c:v>
                </c:pt>
                <c:pt idx="17">
                  <c:v>-5708</c:v>
                </c:pt>
                <c:pt idx="18">
                  <c:v>-5617</c:v>
                </c:pt>
                <c:pt idx="19">
                  <c:v>-5395.5</c:v>
                </c:pt>
                <c:pt idx="20">
                  <c:v>-5376.5</c:v>
                </c:pt>
                <c:pt idx="21">
                  <c:v>-5357.5</c:v>
                </c:pt>
                <c:pt idx="22">
                  <c:v>-5170.5</c:v>
                </c:pt>
                <c:pt idx="23">
                  <c:v>-5153.5</c:v>
                </c:pt>
                <c:pt idx="24">
                  <c:v>-5151.5</c:v>
                </c:pt>
                <c:pt idx="25">
                  <c:v>-4985</c:v>
                </c:pt>
                <c:pt idx="26">
                  <c:v>-4932</c:v>
                </c:pt>
                <c:pt idx="27">
                  <c:v>-4873</c:v>
                </c:pt>
                <c:pt idx="28">
                  <c:v>-4466.5</c:v>
                </c:pt>
                <c:pt idx="29">
                  <c:v>-4411.5</c:v>
                </c:pt>
                <c:pt idx="30">
                  <c:v>-4409.5</c:v>
                </c:pt>
                <c:pt idx="31">
                  <c:v>-4404</c:v>
                </c:pt>
                <c:pt idx="32">
                  <c:v>-3927</c:v>
                </c:pt>
                <c:pt idx="33">
                  <c:v>-3891</c:v>
                </c:pt>
                <c:pt idx="34">
                  <c:v>-3826.5</c:v>
                </c:pt>
                <c:pt idx="35">
                  <c:v>-3826.5</c:v>
                </c:pt>
                <c:pt idx="36">
                  <c:v>-3726.5</c:v>
                </c:pt>
                <c:pt idx="37">
                  <c:v>-3711.5</c:v>
                </c:pt>
                <c:pt idx="38">
                  <c:v>-3705</c:v>
                </c:pt>
                <c:pt idx="39">
                  <c:v>-3688.5</c:v>
                </c:pt>
                <c:pt idx="40">
                  <c:v>-3650.5</c:v>
                </c:pt>
                <c:pt idx="41">
                  <c:v>-3586.5</c:v>
                </c:pt>
                <c:pt idx="42">
                  <c:v>-3484</c:v>
                </c:pt>
                <c:pt idx="43">
                  <c:v>-3479</c:v>
                </c:pt>
                <c:pt idx="44">
                  <c:v>-3463.5</c:v>
                </c:pt>
                <c:pt idx="45">
                  <c:v>-3450</c:v>
                </c:pt>
                <c:pt idx="46">
                  <c:v>-3444.5</c:v>
                </c:pt>
                <c:pt idx="47">
                  <c:v>-2697</c:v>
                </c:pt>
                <c:pt idx="48">
                  <c:v>-2643.5</c:v>
                </c:pt>
                <c:pt idx="49">
                  <c:v>-2466</c:v>
                </c:pt>
                <c:pt idx="50">
                  <c:v>-2220.5</c:v>
                </c:pt>
                <c:pt idx="51">
                  <c:v>-2220.5</c:v>
                </c:pt>
                <c:pt idx="52">
                  <c:v>-2216.5</c:v>
                </c:pt>
                <c:pt idx="53">
                  <c:v>-2201</c:v>
                </c:pt>
                <c:pt idx="54">
                  <c:v>-2002.5</c:v>
                </c:pt>
                <c:pt idx="55">
                  <c:v>-1742.5</c:v>
                </c:pt>
                <c:pt idx="56">
                  <c:v>-1718.5</c:v>
                </c:pt>
                <c:pt idx="57">
                  <c:v>-1712.5</c:v>
                </c:pt>
                <c:pt idx="58">
                  <c:v>-1710</c:v>
                </c:pt>
                <c:pt idx="59">
                  <c:v>-1698</c:v>
                </c:pt>
                <c:pt idx="60">
                  <c:v>-1640.5</c:v>
                </c:pt>
                <c:pt idx="61">
                  <c:v>-1638.5</c:v>
                </c:pt>
                <c:pt idx="62">
                  <c:v>-1620</c:v>
                </c:pt>
                <c:pt idx="63">
                  <c:v>-1620</c:v>
                </c:pt>
                <c:pt idx="64">
                  <c:v>-1461</c:v>
                </c:pt>
                <c:pt idx="65">
                  <c:v>-1453.5</c:v>
                </c:pt>
                <c:pt idx="66">
                  <c:v>-1415.5</c:v>
                </c:pt>
                <c:pt idx="67">
                  <c:v>-1394.5</c:v>
                </c:pt>
                <c:pt idx="68">
                  <c:v>-1226.5</c:v>
                </c:pt>
                <c:pt idx="69">
                  <c:v>-1220</c:v>
                </c:pt>
                <c:pt idx="70">
                  <c:v>-1220</c:v>
                </c:pt>
                <c:pt idx="71">
                  <c:v>-1217.5</c:v>
                </c:pt>
                <c:pt idx="72">
                  <c:v>-1213</c:v>
                </c:pt>
                <c:pt idx="73">
                  <c:v>-1173.5</c:v>
                </c:pt>
                <c:pt idx="74">
                  <c:v>-1173.5</c:v>
                </c:pt>
                <c:pt idx="75">
                  <c:v>-1163.5</c:v>
                </c:pt>
                <c:pt idx="76">
                  <c:v>-1003.5</c:v>
                </c:pt>
                <c:pt idx="77">
                  <c:v>-976.5</c:v>
                </c:pt>
                <c:pt idx="78">
                  <c:v>-976</c:v>
                </c:pt>
                <c:pt idx="79">
                  <c:v>-938.5</c:v>
                </c:pt>
                <c:pt idx="80">
                  <c:v>-936.5</c:v>
                </c:pt>
                <c:pt idx="81">
                  <c:v>-673.5</c:v>
                </c:pt>
                <c:pt idx="82">
                  <c:v>-643</c:v>
                </c:pt>
                <c:pt idx="83">
                  <c:v>-490.5</c:v>
                </c:pt>
                <c:pt idx="84">
                  <c:v>-472.5</c:v>
                </c:pt>
                <c:pt idx="85">
                  <c:v>-465.5</c:v>
                </c:pt>
                <c:pt idx="86">
                  <c:v>-458</c:v>
                </c:pt>
                <c:pt idx="87">
                  <c:v>-456</c:v>
                </c:pt>
                <c:pt idx="88">
                  <c:v>-456</c:v>
                </c:pt>
                <c:pt idx="89">
                  <c:v>-456</c:v>
                </c:pt>
                <c:pt idx="90">
                  <c:v>-456</c:v>
                </c:pt>
                <c:pt idx="91">
                  <c:v>-456</c:v>
                </c:pt>
                <c:pt idx="92">
                  <c:v>-455</c:v>
                </c:pt>
                <c:pt idx="93">
                  <c:v>-444.5</c:v>
                </c:pt>
                <c:pt idx="94">
                  <c:v>-419.5</c:v>
                </c:pt>
                <c:pt idx="95">
                  <c:v>-416.5</c:v>
                </c:pt>
                <c:pt idx="96">
                  <c:v>-373</c:v>
                </c:pt>
                <c:pt idx="97">
                  <c:v>-229</c:v>
                </c:pt>
                <c:pt idx="98">
                  <c:v>-223</c:v>
                </c:pt>
                <c:pt idx="99">
                  <c:v>-215.5</c:v>
                </c:pt>
                <c:pt idx="100">
                  <c:v>-210</c:v>
                </c:pt>
                <c:pt idx="101">
                  <c:v>-210</c:v>
                </c:pt>
                <c:pt idx="102">
                  <c:v>-210</c:v>
                </c:pt>
                <c:pt idx="103">
                  <c:v>-206</c:v>
                </c:pt>
                <c:pt idx="104">
                  <c:v>-191</c:v>
                </c:pt>
                <c:pt idx="105">
                  <c:v>-185.5</c:v>
                </c:pt>
                <c:pt idx="106">
                  <c:v>-182</c:v>
                </c:pt>
                <c:pt idx="107">
                  <c:v>-177.5</c:v>
                </c:pt>
                <c:pt idx="108">
                  <c:v>-166.5</c:v>
                </c:pt>
                <c:pt idx="109">
                  <c:v>-154.5</c:v>
                </c:pt>
                <c:pt idx="110">
                  <c:v>-151.5</c:v>
                </c:pt>
                <c:pt idx="111">
                  <c:v>-128</c:v>
                </c:pt>
                <c:pt idx="112">
                  <c:v>-122.5</c:v>
                </c:pt>
                <c:pt idx="113">
                  <c:v>-117</c:v>
                </c:pt>
                <c:pt idx="114">
                  <c:v>-17</c:v>
                </c:pt>
                <c:pt idx="115">
                  <c:v>-17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2</c:v>
                </c:pt>
                <c:pt idx="120">
                  <c:v>11.5</c:v>
                </c:pt>
                <c:pt idx="121">
                  <c:v>11.5</c:v>
                </c:pt>
                <c:pt idx="122">
                  <c:v>81.5</c:v>
                </c:pt>
                <c:pt idx="123">
                  <c:v>81.5</c:v>
                </c:pt>
                <c:pt idx="124">
                  <c:v>255.5</c:v>
                </c:pt>
                <c:pt idx="125">
                  <c:v>255.5</c:v>
                </c:pt>
                <c:pt idx="126">
                  <c:v>259.5</c:v>
                </c:pt>
                <c:pt idx="127">
                  <c:v>282</c:v>
                </c:pt>
                <c:pt idx="128">
                  <c:v>282</c:v>
                </c:pt>
                <c:pt idx="129">
                  <c:v>284</c:v>
                </c:pt>
                <c:pt idx="130">
                  <c:v>284</c:v>
                </c:pt>
                <c:pt idx="131">
                  <c:v>284</c:v>
                </c:pt>
                <c:pt idx="132">
                  <c:v>286</c:v>
                </c:pt>
                <c:pt idx="133">
                  <c:v>305</c:v>
                </c:pt>
                <c:pt idx="134">
                  <c:v>327.5</c:v>
                </c:pt>
                <c:pt idx="135">
                  <c:v>327.5</c:v>
                </c:pt>
                <c:pt idx="136">
                  <c:v>513</c:v>
                </c:pt>
                <c:pt idx="137">
                  <c:v>515</c:v>
                </c:pt>
                <c:pt idx="138">
                  <c:v>532</c:v>
                </c:pt>
                <c:pt idx="139">
                  <c:v>534</c:v>
                </c:pt>
                <c:pt idx="140">
                  <c:v>545</c:v>
                </c:pt>
                <c:pt idx="141">
                  <c:v>545</c:v>
                </c:pt>
                <c:pt idx="142">
                  <c:v>623</c:v>
                </c:pt>
                <c:pt idx="143">
                  <c:v>625</c:v>
                </c:pt>
                <c:pt idx="144">
                  <c:v>1007</c:v>
                </c:pt>
                <c:pt idx="145">
                  <c:v>1253</c:v>
                </c:pt>
                <c:pt idx="146">
                  <c:v>1310</c:v>
                </c:pt>
                <c:pt idx="147">
                  <c:v>1764</c:v>
                </c:pt>
                <c:pt idx="148">
                  <c:v>3265</c:v>
                </c:pt>
              </c:numCache>
            </c:numRef>
          </c:xVal>
          <c:yVal>
            <c:numRef>
              <c:f>'C2 (2)'!$O$21:$O$169</c:f>
              <c:numCache>
                <c:formatCode>General</c:formatCode>
                <c:ptCount val="149"/>
                <c:pt idx="0">
                  <c:v>2.0000000018199969E-3</c:v>
                </c:pt>
                <c:pt idx="1">
                  <c:v>2.0000000008242019E-3</c:v>
                </c:pt>
                <c:pt idx="2">
                  <c:v>2.0000000008134197E-3</c:v>
                </c:pt>
                <c:pt idx="3">
                  <c:v>2.0000000008101541E-3</c:v>
                </c:pt>
                <c:pt idx="4">
                  <c:v>2.0000000007978315E-3</c:v>
                </c:pt>
                <c:pt idx="5">
                  <c:v>2.0000000007959831E-3</c:v>
                </c:pt>
                <c:pt idx="6">
                  <c:v>2.0000000007901297E-3</c:v>
                </c:pt>
                <c:pt idx="7">
                  <c:v>2.0000000007763898E-3</c:v>
                </c:pt>
                <c:pt idx="8">
                  <c:v>2.0000000007586454E-3</c:v>
                </c:pt>
                <c:pt idx="9">
                  <c:v>2.0000000007563039E-3</c:v>
                </c:pt>
                <c:pt idx="10">
                  <c:v>2.0000000007558108E-3</c:v>
                </c:pt>
                <c:pt idx="11">
                  <c:v>2.0000000007554413E-3</c:v>
                </c:pt>
                <c:pt idx="12">
                  <c:v>2.0000000007486022E-3</c:v>
                </c:pt>
                <c:pt idx="13">
                  <c:v>2.000000000733014E-3</c:v>
                </c:pt>
                <c:pt idx="14">
                  <c:v>2.0000000007306729E-3</c:v>
                </c:pt>
                <c:pt idx="15">
                  <c:v>2.000000000723649E-3</c:v>
                </c:pt>
                <c:pt idx="16">
                  <c:v>2.0000000007045489E-3</c:v>
                </c:pt>
                <c:pt idx="17">
                  <c:v>2.0000000007033779E-3</c:v>
                </c:pt>
                <c:pt idx="18">
                  <c:v>2.0000000006921642E-3</c:v>
                </c:pt>
                <c:pt idx="19">
                  <c:v>2.0000000006648697E-3</c:v>
                </c:pt>
                <c:pt idx="20">
                  <c:v>2.0000000006625282E-3</c:v>
                </c:pt>
                <c:pt idx="21">
                  <c:v>2.0000000006601872E-3</c:v>
                </c:pt>
                <c:pt idx="22">
                  <c:v>2.0000000006371436E-3</c:v>
                </c:pt>
                <c:pt idx="23">
                  <c:v>2.0000000006350489E-3</c:v>
                </c:pt>
                <c:pt idx="24">
                  <c:v>2.0000000006348026E-3</c:v>
                </c:pt>
                <c:pt idx="25">
                  <c:v>2.0000000006142851E-3</c:v>
                </c:pt>
                <c:pt idx="26">
                  <c:v>2.0000000006077543E-3</c:v>
                </c:pt>
                <c:pt idx="27">
                  <c:v>2.0000000006004837E-3</c:v>
                </c:pt>
                <c:pt idx="28">
                  <c:v>2.0000000005503922E-3</c:v>
                </c:pt>
                <c:pt idx="29">
                  <c:v>2.0000000005436147E-3</c:v>
                </c:pt>
                <c:pt idx="30">
                  <c:v>2.0000000005433683E-3</c:v>
                </c:pt>
                <c:pt idx="31">
                  <c:v>2.0000000005426905E-3</c:v>
                </c:pt>
                <c:pt idx="32">
                  <c:v>2.0000000004839111E-3</c:v>
                </c:pt>
                <c:pt idx="33">
                  <c:v>2.000000000479475E-3</c:v>
                </c:pt>
                <c:pt idx="34">
                  <c:v>2.0000000004715269E-3</c:v>
                </c:pt>
                <c:pt idx="35">
                  <c:v>2.0000000004715269E-3</c:v>
                </c:pt>
                <c:pt idx="36">
                  <c:v>2.0000000004592043E-3</c:v>
                </c:pt>
                <c:pt idx="37">
                  <c:v>2.000000000457356E-3</c:v>
                </c:pt>
                <c:pt idx="38">
                  <c:v>2.000000000456555E-3</c:v>
                </c:pt>
                <c:pt idx="39">
                  <c:v>2.0000000004545219E-3</c:v>
                </c:pt>
                <c:pt idx="40">
                  <c:v>2.000000000449839E-3</c:v>
                </c:pt>
                <c:pt idx="41">
                  <c:v>2.0000000004419525E-3</c:v>
                </c:pt>
                <c:pt idx="42">
                  <c:v>2.000000000429322E-3</c:v>
                </c:pt>
                <c:pt idx="43">
                  <c:v>2.0000000004287057E-3</c:v>
                </c:pt>
                <c:pt idx="44">
                  <c:v>2.0000000004267958E-3</c:v>
                </c:pt>
                <c:pt idx="45">
                  <c:v>2.0000000004251322E-3</c:v>
                </c:pt>
                <c:pt idx="46">
                  <c:v>2.0000000004244544E-3</c:v>
                </c:pt>
                <c:pt idx="47">
                  <c:v>2.0000000003323423E-3</c:v>
                </c:pt>
                <c:pt idx="48">
                  <c:v>2.0000000003257499E-3</c:v>
                </c:pt>
                <c:pt idx="49">
                  <c:v>2.0000000003038772E-3</c:v>
                </c:pt>
                <c:pt idx="50">
                  <c:v>2.0000000002736249E-3</c:v>
                </c:pt>
                <c:pt idx="51">
                  <c:v>2.0000000002736249E-3</c:v>
                </c:pt>
                <c:pt idx="52">
                  <c:v>2.0000000002731318E-3</c:v>
                </c:pt>
                <c:pt idx="53">
                  <c:v>2.0000000002712219E-3</c:v>
                </c:pt>
                <c:pt idx="54">
                  <c:v>2.0000000002467614E-3</c:v>
                </c:pt>
                <c:pt idx="55">
                  <c:v>2.0000000002147224E-3</c:v>
                </c:pt>
                <c:pt idx="56">
                  <c:v>2.0000000002117651E-3</c:v>
                </c:pt>
                <c:pt idx="57">
                  <c:v>2.0000000002110257E-3</c:v>
                </c:pt>
                <c:pt idx="58">
                  <c:v>2.0000000002107178E-3</c:v>
                </c:pt>
                <c:pt idx="59">
                  <c:v>2.0000000002092389E-3</c:v>
                </c:pt>
                <c:pt idx="60">
                  <c:v>2.0000000002021534E-3</c:v>
                </c:pt>
                <c:pt idx="61">
                  <c:v>2.0000000002019071E-3</c:v>
                </c:pt>
                <c:pt idx="62">
                  <c:v>2.0000000001996272E-3</c:v>
                </c:pt>
                <c:pt idx="63">
                  <c:v>2.0000000001996272E-3</c:v>
                </c:pt>
                <c:pt idx="64">
                  <c:v>2.0000000001800344E-3</c:v>
                </c:pt>
                <c:pt idx="65">
                  <c:v>2.0000000001791102E-3</c:v>
                </c:pt>
                <c:pt idx="66">
                  <c:v>2.0000000001744274E-3</c:v>
                </c:pt>
                <c:pt idx="67">
                  <c:v>2.0000000001718396E-3</c:v>
                </c:pt>
                <c:pt idx="68">
                  <c:v>2.0000000001511374E-3</c:v>
                </c:pt>
                <c:pt idx="69">
                  <c:v>2.0000000001503368E-3</c:v>
                </c:pt>
                <c:pt idx="70">
                  <c:v>2.0000000001503368E-3</c:v>
                </c:pt>
                <c:pt idx="71">
                  <c:v>2.0000000001500285E-3</c:v>
                </c:pt>
                <c:pt idx="72">
                  <c:v>2.0000000001494742E-3</c:v>
                </c:pt>
                <c:pt idx="73">
                  <c:v>2.0000000001446066E-3</c:v>
                </c:pt>
                <c:pt idx="74">
                  <c:v>2.0000000001446066E-3</c:v>
                </c:pt>
                <c:pt idx="75">
                  <c:v>2.0000000001433745E-3</c:v>
                </c:pt>
                <c:pt idx="76">
                  <c:v>2.0000000001236581E-3</c:v>
                </c:pt>
                <c:pt idx="77">
                  <c:v>2.0000000001203309E-3</c:v>
                </c:pt>
                <c:pt idx="78">
                  <c:v>2.0000000001202693E-3</c:v>
                </c:pt>
                <c:pt idx="79">
                  <c:v>2.0000000001156484E-3</c:v>
                </c:pt>
                <c:pt idx="80">
                  <c:v>2.0000000001154017E-3</c:v>
                </c:pt>
                <c:pt idx="81">
                  <c:v>2.0000000000829931E-3</c:v>
                </c:pt>
                <c:pt idx="82">
                  <c:v>2.0000000000792348E-3</c:v>
                </c:pt>
                <c:pt idx="83">
                  <c:v>2.0000000000604426E-3</c:v>
                </c:pt>
                <c:pt idx="84">
                  <c:v>2.0000000000582247E-3</c:v>
                </c:pt>
                <c:pt idx="85">
                  <c:v>2.0000000000573621E-3</c:v>
                </c:pt>
                <c:pt idx="86">
                  <c:v>2.000000000056438E-3</c:v>
                </c:pt>
                <c:pt idx="87">
                  <c:v>2.0000000000561912E-3</c:v>
                </c:pt>
                <c:pt idx="88">
                  <c:v>2.0000000000561912E-3</c:v>
                </c:pt>
                <c:pt idx="89">
                  <c:v>2.0000000000561912E-3</c:v>
                </c:pt>
                <c:pt idx="90">
                  <c:v>2.0000000000561912E-3</c:v>
                </c:pt>
                <c:pt idx="91">
                  <c:v>2.0000000000561912E-3</c:v>
                </c:pt>
                <c:pt idx="92">
                  <c:v>2.000000000056068E-3</c:v>
                </c:pt>
                <c:pt idx="93">
                  <c:v>2.0000000000547744E-3</c:v>
                </c:pt>
                <c:pt idx="94">
                  <c:v>2.0000000000516935E-3</c:v>
                </c:pt>
                <c:pt idx="95">
                  <c:v>2.000000000051324E-3</c:v>
                </c:pt>
                <c:pt idx="96">
                  <c:v>2.0000000000459637E-3</c:v>
                </c:pt>
                <c:pt idx="97">
                  <c:v>2.0000000000282188E-3</c:v>
                </c:pt>
                <c:pt idx="98">
                  <c:v>2.0000000000274798E-3</c:v>
                </c:pt>
                <c:pt idx="99">
                  <c:v>2.0000000000265552E-3</c:v>
                </c:pt>
                <c:pt idx="100">
                  <c:v>2.0000000000258778E-3</c:v>
                </c:pt>
                <c:pt idx="101">
                  <c:v>2.0000000000258778E-3</c:v>
                </c:pt>
                <c:pt idx="102">
                  <c:v>2.0000000000258778E-3</c:v>
                </c:pt>
                <c:pt idx="103">
                  <c:v>2.0000000000253847E-3</c:v>
                </c:pt>
                <c:pt idx="104">
                  <c:v>2.0000000000235363E-3</c:v>
                </c:pt>
                <c:pt idx="105">
                  <c:v>2.0000000000228585E-3</c:v>
                </c:pt>
                <c:pt idx="106">
                  <c:v>2.0000000000224274E-3</c:v>
                </c:pt>
                <c:pt idx="107">
                  <c:v>2.0000000000218727E-3</c:v>
                </c:pt>
                <c:pt idx="108">
                  <c:v>2.0000000000205175E-3</c:v>
                </c:pt>
                <c:pt idx="109">
                  <c:v>2.0000000000190386E-3</c:v>
                </c:pt>
                <c:pt idx="110">
                  <c:v>2.0000000000186687E-3</c:v>
                </c:pt>
                <c:pt idx="111">
                  <c:v>2.000000000015773E-3</c:v>
                </c:pt>
                <c:pt idx="112">
                  <c:v>2.0000000000150952E-3</c:v>
                </c:pt>
                <c:pt idx="113">
                  <c:v>2.0000000000144178E-3</c:v>
                </c:pt>
                <c:pt idx="114">
                  <c:v>2.0000000000020947E-3</c:v>
                </c:pt>
                <c:pt idx="115">
                  <c:v>2.0000000000020947E-3</c:v>
                </c:pt>
                <c:pt idx="116">
                  <c:v>2E-3</c:v>
                </c:pt>
                <c:pt idx="117">
                  <c:v>2E-3</c:v>
                </c:pt>
                <c:pt idx="118">
                  <c:v>1.9999999999997537E-3</c:v>
                </c:pt>
                <c:pt idx="119">
                  <c:v>1.9999999999997537E-3</c:v>
                </c:pt>
                <c:pt idx="120">
                  <c:v>1.9999999999985828E-3</c:v>
                </c:pt>
                <c:pt idx="121">
                  <c:v>1.9999999999985828E-3</c:v>
                </c:pt>
                <c:pt idx="122">
                  <c:v>1.9999999999899569E-3</c:v>
                </c:pt>
                <c:pt idx="123">
                  <c:v>1.9999999999899569E-3</c:v>
                </c:pt>
                <c:pt idx="124">
                  <c:v>1.9999999999685157E-3</c:v>
                </c:pt>
                <c:pt idx="125">
                  <c:v>1.9999999999685157E-3</c:v>
                </c:pt>
                <c:pt idx="126">
                  <c:v>1.9999999999680226E-3</c:v>
                </c:pt>
                <c:pt idx="127">
                  <c:v>1.9999999999652501E-3</c:v>
                </c:pt>
                <c:pt idx="128">
                  <c:v>1.9999999999652501E-3</c:v>
                </c:pt>
                <c:pt idx="129">
                  <c:v>1.9999999999650037E-3</c:v>
                </c:pt>
                <c:pt idx="130">
                  <c:v>1.9999999999650037E-3</c:v>
                </c:pt>
                <c:pt idx="131">
                  <c:v>1.9999999999650037E-3</c:v>
                </c:pt>
                <c:pt idx="132">
                  <c:v>1.9999999999647574E-3</c:v>
                </c:pt>
                <c:pt idx="133">
                  <c:v>1.999999999962416E-3</c:v>
                </c:pt>
                <c:pt idx="134">
                  <c:v>1.9999999999596434E-3</c:v>
                </c:pt>
                <c:pt idx="135">
                  <c:v>1.9999999999596434E-3</c:v>
                </c:pt>
                <c:pt idx="136">
                  <c:v>1.9999999999367845E-3</c:v>
                </c:pt>
                <c:pt idx="137">
                  <c:v>1.9999999999365382E-3</c:v>
                </c:pt>
                <c:pt idx="138">
                  <c:v>1.9999999999344435E-3</c:v>
                </c:pt>
                <c:pt idx="139">
                  <c:v>1.9999999999341968E-3</c:v>
                </c:pt>
                <c:pt idx="140">
                  <c:v>1.9999999999328415E-3</c:v>
                </c:pt>
                <c:pt idx="141">
                  <c:v>1.9999999999328415E-3</c:v>
                </c:pt>
                <c:pt idx="142">
                  <c:v>1.9999999999232299E-3</c:v>
                </c:pt>
                <c:pt idx="143">
                  <c:v>1.9999999999229835E-3</c:v>
                </c:pt>
                <c:pt idx="144">
                  <c:v>1.9999999998759109E-3</c:v>
                </c:pt>
                <c:pt idx="145">
                  <c:v>1.9999999998455971E-3</c:v>
                </c:pt>
                <c:pt idx="146">
                  <c:v>1.9999999998385732E-3</c:v>
                </c:pt>
                <c:pt idx="147">
                  <c:v>1.9999999997826283E-3</c:v>
                </c:pt>
                <c:pt idx="148">
                  <c:v>1.9999999995976648E-3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24-4FBE-B9AD-F3BA8FFF8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5455264"/>
        <c:axId val="1"/>
      </c:scatterChart>
      <c:valAx>
        <c:axId val="795455264"/>
        <c:scaling>
          <c:orientation val="minMax"/>
          <c:min val="-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6689015879703997"/>
              <c:y val="0.86163786130507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39464882943144E-2"/>
              <c:y val="0.380504465243731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5455264"/>
        <c:crosses val="autoZero"/>
        <c:crossBetween val="midCat"/>
        <c:majorUnit val="0.1"/>
        <c:min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1371255014527866"/>
          <c:y val="0.9182419650373892"/>
          <c:w val="0.97324502497388499"/>
          <c:h val="0.9811353769458063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 Cep - O-C Diagr.  P = 1.4716242 d</a:t>
            </a:r>
          </a:p>
        </c:rich>
      </c:tx>
      <c:layout>
        <c:manualLayout>
          <c:xMode val="edge"/>
          <c:yMode val="edge"/>
          <c:x val="0.26711185308848079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4207011686144"/>
          <c:y val="0.15047044975517021"/>
          <c:w val="0.80467445742904842"/>
          <c:h val="0.652038615605737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'C2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'C2 (2)'!$F$21:$F$169</c:f>
              <c:numCache>
                <c:formatCode>General</c:formatCode>
                <c:ptCount val="149"/>
                <c:pt idx="0">
                  <c:v>-14769.5</c:v>
                </c:pt>
                <c:pt idx="1">
                  <c:v>-6688.5</c:v>
                </c:pt>
                <c:pt idx="2">
                  <c:v>-6601</c:v>
                </c:pt>
                <c:pt idx="3">
                  <c:v>-6574.5</c:v>
                </c:pt>
                <c:pt idx="4">
                  <c:v>-6474.5</c:v>
                </c:pt>
                <c:pt idx="5">
                  <c:v>-6459.5</c:v>
                </c:pt>
                <c:pt idx="6">
                  <c:v>-6412</c:v>
                </c:pt>
                <c:pt idx="7">
                  <c:v>-6300.5</c:v>
                </c:pt>
                <c:pt idx="8">
                  <c:v>-6156.5</c:v>
                </c:pt>
                <c:pt idx="9">
                  <c:v>-6137.5</c:v>
                </c:pt>
                <c:pt idx="10">
                  <c:v>-6133.5</c:v>
                </c:pt>
                <c:pt idx="11">
                  <c:v>-6130.5</c:v>
                </c:pt>
                <c:pt idx="12">
                  <c:v>-6075</c:v>
                </c:pt>
                <c:pt idx="13">
                  <c:v>-5948.5</c:v>
                </c:pt>
                <c:pt idx="14">
                  <c:v>-5929.5</c:v>
                </c:pt>
                <c:pt idx="15">
                  <c:v>-5872.5</c:v>
                </c:pt>
                <c:pt idx="16">
                  <c:v>-5717.5</c:v>
                </c:pt>
                <c:pt idx="17">
                  <c:v>-5708</c:v>
                </c:pt>
                <c:pt idx="18">
                  <c:v>-5617</c:v>
                </c:pt>
                <c:pt idx="19">
                  <c:v>-5395.5</c:v>
                </c:pt>
                <c:pt idx="20">
                  <c:v>-5376.5</c:v>
                </c:pt>
                <c:pt idx="21">
                  <c:v>-5357.5</c:v>
                </c:pt>
                <c:pt idx="22">
                  <c:v>-5170.5</c:v>
                </c:pt>
                <c:pt idx="23">
                  <c:v>-5153.5</c:v>
                </c:pt>
                <c:pt idx="24">
                  <c:v>-5151.5</c:v>
                </c:pt>
                <c:pt idx="25">
                  <c:v>-4985</c:v>
                </c:pt>
                <c:pt idx="26">
                  <c:v>-4932</c:v>
                </c:pt>
                <c:pt idx="27">
                  <c:v>-4873</c:v>
                </c:pt>
                <c:pt idx="28">
                  <c:v>-4466.5</c:v>
                </c:pt>
                <c:pt idx="29">
                  <c:v>-4411.5</c:v>
                </c:pt>
                <c:pt idx="30">
                  <c:v>-4409.5</c:v>
                </c:pt>
                <c:pt idx="31">
                  <c:v>-4404</c:v>
                </c:pt>
                <c:pt idx="32">
                  <c:v>-3927</c:v>
                </c:pt>
                <c:pt idx="33">
                  <c:v>-3891</c:v>
                </c:pt>
                <c:pt idx="34">
                  <c:v>-3826.5</c:v>
                </c:pt>
                <c:pt idx="35">
                  <c:v>-3826.5</c:v>
                </c:pt>
                <c:pt idx="36">
                  <c:v>-3726.5</c:v>
                </c:pt>
                <c:pt idx="37">
                  <c:v>-3711.5</c:v>
                </c:pt>
                <c:pt idx="38">
                  <c:v>-3705</c:v>
                </c:pt>
                <c:pt idx="39">
                  <c:v>-3688.5</c:v>
                </c:pt>
                <c:pt idx="40">
                  <c:v>-3650.5</c:v>
                </c:pt>
                <c:pt idx="41">
                  <c:v>-3586.5</c:v>
                </c:pt>
                <c:pt idx="42">
                  <c:v>-3484</c:v>
                </c:pt>
                <c:pt idx="43">
                  <c:v>-3479</c:v>
                </c:pt>
                <c:pt idx="44">
                  <c:v>-3463.5</c:v>
                </c:pt>
                <c:pt idx="45">
                  <c:v>-3450</c:v>
                </c:pt>
                <c:pt idx="46">
                  <c:v>-3444.5</c:v>
                </c:pt>
                <c:pt idx="47">
                  <c:v>-2697</c:v>
                </c:pt>
                <c:pt idx="48">
                  <c:v>-2643.5</c:v>
                </c:pt>
                <c:pt idx="49">
                  <c:v>-2466</c:v>
                </c:pt>
                <c:pt idx="50">
                  <c:v>-2220.5</c:v>
                </c:pt>
                <c:pt idx="51">
                  <c:v>-2220.5</c:v>
                </c:pt>
                <c:pt idx="52">
                  <c:v>-2216.5</c:v>
                </c:pt>
                <c:pt idx="53">
                  <c:v>-2201</c:v>
                </c:pt>
                <c:pt idx="54">
                  <c:v>-2002.5</c:v>
                </c:pt>
                <c:pt idx="55">
                  <c:v>-1742.5</c:v>
                </c:pt>
                <c:pt idx="56">
                  <c:v>-1718.5</c:v>
                </c:pt>
                <c:pt idx="57">
                  <c:v>-1712.5</c:v>
                </c:pt>
                <c:pt idx="58">
                  <c:v>-1710</c:v>
                </c:pt>
                <c:pt idx="59">
                  <c:v>-1698</c:v>
                </c:pt>
                <c:pt idx="60">
                  <c:v>-1640.5</c:v>
                </c:pt>
                <c:pt idx="61">
                  <c:v>-1638.5</c:v>
                </c:pt>
                <c:pt idx="62">
                  <c:v>-1620</c:v>
                </c:pt>
                <c:pt idx="63">
                  <c:v>-1620</c:v>
                </c:pt>
                <c:pt idx="64">
                  <c:v>-1461</c:v>
                </c:pt>
                <c:pt idx="65">
                  <c:v>-1453.5</c:v>
                </c:pt>
                <c:pt idx="66">
                  <c:v>-1415.5</c:v>
                </c:pt>
                <c:pt idx="67">
                  <c:v>-1394.5</c:v>
                </c:pt>
                <c:pt idx="68">
                  <c:v>-1226.5</c:v>
                </c:pt>
                <c:pt idx="69">
                  <c:v>-1220</c:v>
                </c:pt>
                <c:pt idx="70">
                  <c:v>-1220</c:v>
                </c:pt>
                <c:pt idx="71">
                  <c:v>-1217.5</c:v>
                </c:pt>
                <c:pt idx="72">
                  <c:v>-1213</c:v>
                </c:pt>
                <c:pt idx="73">
                  <c:v>-1173.5</c:v>
                </c:pt>
                <c:pt idx="74">
                  <c:v>-1173.5</c:v>
                </c:pt>
                <c:pt idx="75">
                  <c:v>-1163.5</c:v>
                </c:pt>
                <c:pt idx="76">
                  <c:v>-1003.5</c:v>
                </c:pt>
                <c:pt idx="77">
                  <c:v>-976.5</c:v>
                </c:pt>
                <c:pt idx="78">
                  <c:v>-976</c:v>
                </c:pt>
                <c:pt idx="79">
                  <c:v>-938.5</c:v>
                </c:pt>
                <c:pt idx="80">
                  <c:v>-936.5</c:v>
                </c:pt>
                <c:pt idx="81">
                  <c:v>-673.5</c:v>
                </c:pt>
                <c:pt idx="82">
                  <c:v>-643</c:v>
                </c:pt>
                <c:pt idx="83">
                  <c:v>-490.5</c:v>
                </c:pt>
                <c:pt idx="84">
                  <c:v>-472.5</c:v>
                </c:pt>
                <c:pt idx="85">
                  <c:v>-465.5</c:v>
                </c:pt>
                <c:pt idx="86">
                  <c:v>-458</c:v>
                </c:pt>
                <c:pt idx="87">
                  <c:v>-456</c:v>
                </c:pt>
                <c:pt idx="88">
                  <c:v>-456</c:v>
                </c:pt>
                <c:pt idx="89">
                  <c:v>-456</c:v>
                </c:pt>
                <c:pt idx="90">
                  <c:v>-456</c:v>
                </c:pt>
                <c:pt idx="91">
                  <c:v>-456</c:v>
                </c:pt>
                <c:pt idx="92">
                  <c:v>-455</c:v>
                </c:pt>
                <c:pt idx="93">
                  <c:v>-444.5</c:v>
                </c:pt>
                <c:pt idx="94">
                  <c:v>-419.5</c:v>
                </c:pt>
                <c:pt idx="95">
                  <c:v>-416.5</c:v>
                </c:pt>
                <c:pt idx="96">
                  <c:v>-373</c:v>
                </c:pt>
                <c:pt idx="97">
                  <c:v>-229</c:v>
                </c:pt>
                <c:pt idx="98">
                  <c:v>-223</c:v>
                </c:pt>
                <c:pt idx="99">
                  <c:v>-215.5</c:v>
                </c:pt>
                <c:pt idx="100">
                  <c:v>-210</c:v>
                </c:pt>
                <c:pt idx="101">
                  <c:v>-210</c:v>
                </c:pt>
                <c:pt idx="102">
                  <c:v>-210</c:v>
                </c:pt>
                <c:pt idx="103">
                  <c:v>-206</c:v>
                </c:pt>
                <c:pt idx="104">
                  <c:v>-191</c:v>
                </c:pt>
                <c:pt idx="105">
                  <c:v>-185.5</c:v>
                </c:pt>
                <c:pt idx="106">
                  <c:v>-182</c:v>
                </c:pt>
                <c:pt idx="107">
                  <c:v>-177.5</c:v>
                </c:pt>
                <c:pt idx="108">
                  <c:v>-166.5</c:v>
                </c:pt>
                <c:pt idx="109">
                  <c:v>-154.5</c:v>
                </c:pt>
                <c:pt idx="110">
                  <c:v>-151.5</c:v>
                </c:pt>
                <c:pt idx="111">
                  <c:v>-128</c:v>
                </c:pt>
                <c:pt idx="112">
                  <c:v>-122.5</c:v>
                </c:pt>
                <c:pt idx="113">
                  <c:v>-117</c:v>
                </c:pt>
                <c:pt idx="114">
                  <c:v>-17</c:v>
                </c:pt>
                <c:pt idx="115">
                  <c:v>-17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2</c:v>
                </c:pt>
                <c:pt idx="120">
                  <c:v>11.5</c:v>
                </c:pt>
                <c:pt idx="121">
                  <c:v>11.5</c:v>
                </c:pt>
                <c:pt idx="122">
                  <c:v>81.5</c:v>
                </c:pt>
                <c:pt idx="123">
                  <c:v>81.5</c:v>
                </c:pt>
                <c:pt idx="124">
                  <c:v>255.5</c:v>
                </c:pt>
                <c:pt idx="125">
                  <c:v>255.5</c:v>
                </c:pt>
                <c:pt idx="126">
                  <c:v>259.5</c:v>
                </c:pt>
                <c:pt idx="127">
                  <c:v>282</c:v>
                </c:pt>
                <c:pt idx="128">
                  <c:v>282</c:v>
                </c:pt>
                <c:pt idx="129">
                  <c:v>284</c:v>
                </c:pt>
                <c:pt idx="130">
                  <c:v>284</c:v>
                </c:pt>
                <c:pt idx="131">
                  <c:v>284</c:v>
                </c:pt>
                <c:pt idx="132">
                  <c:v>286</c:v>
                </c:pt>
                <c:pt idx="133">
                  <c:v>305</c:v>
                </c:pt>
                <c:pt idx="134">
                  <c:v>327.5</c:v>
                </c:pt>
                <c:pt idx="135">
                  <c:v>327.5</c:v>
                </c:pt>
                <c:pt idx="136">
                  <c:v>513</c:v>
                </c:pt>
                <c:pt idx="137">
                  <c:v>515</c:v>
                </c:pt>
                <c:pt idx="138">
                  <c:v>532</c:v>
                </c:pt>
                <c:pt idx="139">
                  <c:v>534</c:v>
                </c:pt>
                <c:pt idx="140">
                  <c:v>545</c:v>
                </c:pt>
                <c:pt idx="141">
                  <c:v>545</c:v>
                </c:pt>
                <c:pt idx="142">
                  <c:v>623</c:v>
                </c:pt>
                <c:pt idx="143">
                  <c:v>625</c:v>
                </c:pt>
                <c:pt idx="144">
                  <c:v>1007</c:v>
                </c:pt>
                <c:pt idx="145">
                  <c:v>1253</c:v>
                </c:pt>
                <c:pt idx="146">
                  <c:v>1310</c:v>
                </c:pt>
                <c:pt idx="147">
                  <c:v>1764</c:v>
                </c:pt>
                <c:pt idx="148">
                  <c:v>3265</c:v>
                </c:pt>
              </c:numCache>
            </c:numRef>
          </c:xVal>
          <c:yVal>
            <c:numRef>
              <c:f>'C2 (2)'!$H$21:$H$169</c:f>
              <c:numCache>
                <c:formatCode>General</c:formatCode>
                <c:ptCount val="1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25-42C3-B2F9-726FB3498EF7}"/>
            </c:ext>
          </c:extLst>
        </c:ser>
        <c:ser>
          <c:idx val="1"/>
          <c:order val="1"/>
          <c:tx>
            <c:strRef>
              <c:f>'C2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'C2 (2)'!$D$21:$D$993</c:f>
                <c:numCache>
                  <c:formatCode>General</c:formatCode>
                  <c:ptCount val="973"/>
                  <c:pt idx="0">
                    <c:v>0</c:v>
                  </c:pt>
                  <c:pt idx="126">
                    <c:v>4.0000000000000001E-3</c:v>
                  </c:pt>
                  <c:pt idx="131">
                    <c:v>7.0000000000000001E-3</c:v>
                  </c:pt>
                  <c:pt idx="132">
                    <c:v>6.0000000000000001E-3</c:v>
                  </c:pt>
                  <c:pt idx="133">
                    <c:v>5.0000000000000001E-3</c:v>
                  </c:pt>
                  <c:pt idx="136">
                    <c:v>7.0000000000000001E-3</c:v>
                  </c:pt>
                  <c:pt idx="137">
                    <c:v>6.0000000000000001E-3</c:v>
                  </c:pt>
                  <c:pt idx="138">
                    <c:v>5.0000000000000001E-3</c:v>
                  </c:pt>
                  <c:pt idx="139">
                    <c:v>4.0000000000000001E-3</c:v>
                  </c:pt>
                  <c:pt idx="142">
                    <c:v>6.0000000000000001E-3</c:v>
                  </c:pt>
                  <c:pt idx="143">
                    <c:v>6.0000000000000001E-3</c:v>
                  </c:pt>
                  <c:pt idx="144">
                    <c:v>6.0000000000000001E-3</c:v>
                  </c:pt>
                  <c:pt idx="145">
                    <c:v>6.0000000000000001E-3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50">
                    <c:v>0</c:v>
                  </c:pt>
                  <c:pt idx="151">
                    <c:v>0.6203155366597457</c:v>
                  </c:pt>
                  <c:pt idx="152">
                    <c:v>0.76437405865192432</c:v>
                  </c:pt>
                  <c:pt idx="153">
                    <c:v>0.28556691887922625</c:v>
                  </c:pt>
                  <c:pt idx="154">
                    <c:v>0.44525443146562793</c:v>
                  </c:pt>
                  <c:pt idx="155">
                    <c:v>0.33364420795777505</c:v>
                  </c:pt>
                  <c:pt idx="156">
                    <c:v>0.48245937926441229</c:v>
                  </c:pt>
                  <c:pt idx="157">
                    <c:v>1.5204102104235062E-2</c:v>
                  </c:pt>
                  <c:pt idx="158">
                    <c:v>0.16333975207811591</c:v>
                  </c:pt>
                  <c:pt idx="159">
                    <c:v>0.69676399624574969</c:v>
                  </c:pt>
                  <c:pt idx="160">
                    <c:v>0.7966536317813393</c:v>
                  </c:pt>
                  <c:pt idx="161">
                    <c:v>0.19901693185653357</c:v>
                  </c:pt>
                  <c:pt idx="162">
                    <c:v>0.23707012634298508</c:v>
                  </c:pt>
                  <c:pt idx="163">
                    <c:v>0.12206229619113174</c:v>
                  </c:pt>
                  <c:pt idx="164">
                    <c:v>0.1601154906775264</c:v>
                  </c:pt>
                  <c:pt idx="165">
                    <c:v>0.94275533765539876</c:v>
                  </c:pt>
                  <c:pt idx="166">
                    <c:v>0.97265427618327749</c:v>
                  </c:pt>
                  <c:pt idx="167">
                    <c:v>0.29398581261131085</c:v>
                  </c:pt>
                  <c:pt idx="168">
                    <c:v>0.30893528187277752</c:v>
                  </c:pt>
                  <c:pt idx="169">
                    <c:v>0.96535288680098574</c:v>
                  </c:pt>
                  <c:pt idx="170">
                    <c:v>6.9319650318277581E-2</c:v>
                  </c:pt>
                  <c:pt idx="171">
                    <c:v>0.47236709161484214</c:v>
                  </c:pt>
                  <c:pt idx="172">
                    <c:v>0.52333119137927042</c:v>
                  </c:pt>
                  <c:pt idx="173">
                    <c:v>0.2116862988237358</c:v>
                  </c:pt>
                  <c:pt idx="174">
                    <c:v>0.23343098138815321</c:v>
                  </c:pt>
                  <c:pt idx="175">
                    <c:v>5.0297617215164792E-3</c:v>
                  </c:pt>
                  <c:pt idx="176">
                    <c:v>3.0172050939825112E-2</c:v>
                  </c:pt>
                  <c:pt idx="177">
                    <c:v>2.6779064179436318E-2</c:v>
                  </c:pt>
                  <c:pt idx="178">
                    <c:v>0.14705433961881909</c:v>
                  </c:pt>
                  <c:pt idx="179">
                    <c:v>0.21272637033388264</c:v>
                  </c:pt>
                  <c:pt idx="180">
                    <c:v>0.25349765014641434</c:v>
                  </c:pt>
                  <c:pt idx="181">
                    <c:v>0.22088635152650227</c:v>
                  </c:pt>
                  <c:pt idx="182">
                    <c:v>0.30990364577741047</c:v>
                  </c:pt>
                  <c:pt idx="183">
                    <c:v>0.99894289444321771</c:v>
                  </c:pt>
                  <c:pt idx="184">
                    <c:v>6.2817899480734241E-2</c:v>
                  </c:pt>
                  <c:pt idx="185">
                    <c:v>0.81107141628325508</c:v>
                  </c:pt>
                  <c:pt idx="186">
                    <c:v>0.83825226948997056</c:v>
                  </c:pt>
                  <c:pt idx="187">
                    <c:v>0.9547924875558067</c:v>
                  </c:pt>
                  <c:pt idx="188">
                    <c:v>5.8079729740342145E-2</c:v>
                  </c:pt>
                </c:numCache>
              </c:numRef>
            </c:plus>
            <c:minus>
              <c:numRef>
                <c:f>'C2 (2)'!$D$21:$D$993</c:f>
                <c:numCache>
                  <c:formatCode>General</c:formatCode>
                  <c:ptCount val="973"/>
                  <c:pt idx="0">
                    <c:v>0</c:v>
                  </c:pt>
                  <c:pt idx="126">
                    <c:v>4.0000000000000001E-3</c:v>
                  </c:pt>
                  <c:pt idx="131">
                    <c:v>7.0000000000000001E-3</c:v>
                  </c:pt>
                  <c:pt idx="132">
                    <c:v>6.0000000000000001E-3</c:v>
                  </c:pt>
                  <c:pt idx="133">
                    <c:v>5.0000000000000001E-3</c:v>
                  </c:pt>
                  <c:pt idx="136">
                    <c:v>7.0000000000000001E-3</c:v>
                  </c:pt>
                  <c:pt idx="137">
                    <c:v>6.0000000000000001E-3</c:v>
                  </c:pt>
                  <c:pt idx="138">
                    <c:v>5.0000000000000001E-3</c:v>
                  </c:pt>
                  <c:pt idx="139">
                    <c:v>4.0000000000000001E-3</c:v>
                  </c:pt>
                  <c:pt idx="142">
                    <c:v>6.0000000000000001E-3</c:v>
                  </c:pt>
                  <c:pt idx="143">
                    <c:v>6.0000000000000001E-3</c:v>
                  </c:pt>
                  <c:pt idx="144">
                    <c:v>6.0000000000000001E-3</c:v>
                  </c:pt>
                  <c:pt idx="145">
                    <c:v>6.0000000000000001E-3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50">
                    <c:v>0</c:v>
                  </c:pt>
                  <c:pt idx="151">
                    <c:v>0.6203155366597457</c:v>
                  </c:pt>
                  <c:pt idx="152">
                    <c:v>0.76437405865192432</c:v>
                  </c:pt>
                  <c:pt idx="153">
                    <c:v>0.28556691887922625</c:v>
                  </c:pt>
                  <c:pt idx="154">
                    <c:v>0.44525443146562793</c:v>
                  </c:pt>
                  <c:pt idx="155">
                    <c:v>0.33364420795777505</c:v>
                  </c:pt>
                  <c:pt idx="156">
                    <c:v>0.48245937926441229</c:v>
                  </c:pt>
                  <c:pt idx="157">
                    <c:v>1.5204102104235062E-2</c:v>
                  </c:pt>
                  <c:pt idx="158">
                    <c:v>0.16333975207811591</c:v>
                  </c:pt>
                  <c:pt idx="159">
                    <c:v>0.69676399624574969</c:v>
                  </c:pt>
                  <c:pt idx="160">
                    <c:v>0.7966536317813393</c:v>
                  </c:pt>
                  <c:pt idx="161">
                    <c:v>0.19901693185653357</c:v>
                  </c:pt>
                  <c:pt idx="162">
                    <c:v>0.23707012634298508</c:v>
                  </c:pt>
                  <c:pt idx="163">
                    <c:v>0.12206229619113174</c:v>
                  </c:pt>
                  <c:pt idx="164">
                    <c:v>0.1601154906775264</c:v>
                  </c:pt>
                  <c:pt idx="165">
                    <c:v>0.94275533765539876</c:v>
                  </c:pt>
                  <c:pt idx="166">
                    <c:v>0.97265427618327749</c:v>
                  </c:pt>
                  <c:pt idx="167">
                    <c:v>0.29398581261131085</c:v>
                  </c:pt>
                  <c:pt idx="168">
                    <c:v>0.30893528187277752</c:v>
                  </c:pt>
                  <c:pt idx="169">
                    <c:v>0.96535288680098574</c:v>
                  </c:pt>
                  <c:pt idx="170">
                    <c:v>6.9319650318277581E-2</c:v>
                  </c:pt>
                  <c:pt idx="171">
                    <c:v>0.47236709161484214</c:v>
                  </c:pt>
                  <c:pt idx="172">
                    <c:v>0.52333119137927042</c:v>
                  </c:pt>
                  <c:pt idx="173">
                    <c:v>0.2116862988237358</c:v>
                  </c:pt>
                  <c:pt idx="174">
                    <c:v>0.23343098138815321</c:v>
                  </c:pt>
                  <c:pt idx="175">
                    <c:v>5.0297617215164792E-3</c:v>
                  </c:pt>
                  <c:pt idx="176">
                    <c:v>3.0172050939825112E-2</c:v>
                  </c:pt>
                  <c:pt idx="177">
                    <c:v>2.6779064179436318E-2</c:v>
                  </c:pt>
                  <c:pt idx="178">
                    <c:v>0.14705433961881909</c:v>
                  </c:pt>
                  <c:pt idx="179">
                    <c:v>0.21272637033388264</c:v>
                  </c:pt>
                  <c:pt idx="180">
                    <c:v>0.25349765014641434</c:v>
                  </c:pt>
                  <c:pt idx="181">
                    <c:v>0.22088635152650227</c:v>
                  </c:pt>
                  <c:pt idx="182">
                    <c:v>0.30990364577741047</c:v>
                  </c:pt>
                  <c:pt idx="183">
                    <c:v>0.99894289444321771</c:v>
                  </c:pt>
                  <c:pt idx="184">
                    <c:v>6.2817899480734241E-2</c:v>
                  </c:pt>
                  <c:pt idx="185">
                    <c:v>0.81107141628325508</c:v>
                  </c:pt>
                  <c:pt idx="186">
                    <c:v>0.83825226948997056</c:v>
                  </c:pt>
                  <c:pt idx="187">
                    <c:v>0.9547924875558067</c:v>
                  </c:pt>
                  <c:pt idx="188">
                    <c:v>5.8079729740342145E-2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'C2 (2)'!$F$21:$F$169</c:f>
              <c:numCache>
                <c:formatCode>General</c:formatCode>
                <c:ptCount val="149"/>
                <c:pt idx="0">
                  <c:v>-14769.5</c:v>
                </c:pt>
                <c:pt idx="1">
                  <c:v>-6688.5</c:v>
                </c:pt>
                <c:pt idx="2">
                  <c:v>-6601</c:v>
                </c:pt>
                <c:pt idx="3">
                  <c:v>-6574.5</c:v>
                </c:pt>
                <c:pt idx="4">
                  <c:v>-6474.5</c:v>
                </c:pt>
                <c:pt idx="5">
                  <c:v>-6459.5</c:v>
                </c:pt>
                <c:pt idx="6">
                  <c:v>-6412</c:v>
                </c:pt>
                <c:pt idx="7">
                  <c:v>-6300.5</c:v>
                </c:pt>
                <c:pt idx="8">
                  <c:v>-6156.5</c:v>
                </c:pt>
                <c:pt idx="9">
                  <c:v>-6137.5</c:v>
                </c:pt>
                <c:pt idx="10">
                  <c:v>-6133.5</c:v>
                </c:pt>
                <c:pt idx="11">
                  <c:v>-6130.5</c:v>
                </c:pt>
                <c:pt idx="12">
                  <c:v>-6075</c:v>
                </c:pt>
                <c:pt idx="13">
                  <c:v>-5948.5</c:v>
                </c:pt>
                <c:pt idx="14">
                  <c:v>-5929.5</c:v>
                </c:pt>
                <c:pt idx="15">
                  <c:v>-5872.5</c:v>
                </c:pt>
                <c:pt idx="16">
                  <c:v>-5717.5</c:v>
                </c:pt>
                <c:pt idx="17">
                  <c:v>-5708</c:v>
                </c:pt>
                <c:pt idx="18">
                  <c:v>-5617</c:v>
                </c:pt>
                <c:pt idx="19">
                  <c:v>-5395.5</c:v>
                </c:pt>
                <c:pt idx="20">
                  <c:v>-5376.5</c:v>
                </c:pt>
                <c:pt idx="21">
                  <c:v>-5357.5</c:v>
                </c:pt>
                <c:pt idx="22">
                  <c:v>-5170.5</c:v>
                </c:pt>
                <c:pt idx="23">
                  <c:v>-5153.5</c:v>
                </c:pt>
                <c:pt idx="24">
                  <c:v>-5151.5</c:v>
                </c:pt>
                <c:pt idx="25">
                  <c:v>-4985</c:v>
                </c:pt>
                <c:pt idx="26">
                  <c:v>-4932</c:v>
                </c:pt>
                <c:pt idx="27">
                  <c:v>-4873</c:v>
                </c:pt>
                <c:pt idx="28">
                  <c:v>-4466.5</c:v>
                </c:pt>
                <c:pt idx="29">
                  <c:v>-4411.5</c:v>
                </c:pt>
                <c:pt idx="30">
                  <c:v>-4409.5</c:v>
                </c:pt>
                <c:pt idx="31">
                  <c:v>-4404</c:v>
                </c:pt>
                <c:pt idx="32">
                  <c:v>-3927</c:v>
                </c:pt>
                <c:pt idx="33">
                  <c:v>-3891</c:v>
                </c:pt>
                <c:pt idx="34">
                  <c:v>-3826.5</c:v>
                </c:pt>
                <c:pt idx="35">
                  <c:v>-3826.5</c:v>
                </c:pt>
                <c:pt idx="36">
                  <c:v>-3726.5</c:v>
                </c:pt>
                <c:pt idx="37">
                  <c:v>-3711.5</c:v>
                </c:pt>
                <c:pt idx="38">
                  <c:v>-3705</c:v>
                </c:pt>
                <c:pt idx="39">
                  <c:v>-3688.5</c:v>
                </c:pt>
                <c:pt idx="40">
                  <c:v>-3650.5</c:v>
                </c:pt>
                <c:pt idx="41">
                  <c:v>-3586.5</c:v>
                </c:pt>
                <c:pt idx="42">
                  <c:v>-3484</c:v>
                </c:pt>
                <c:pt idx="43">
                  <c:v>-3479</c:v>
                </c:pt>
                <c:pt idx="44">
                  <c:v>-3463.5</c:v>
                </c:pt>
                <c:pt idx="45">
                  <c:v>-3450</c:v>
                </c:pt>
                <c:pt idx="46">
                  <c:v>-3444.5</c:v>
                </c:pt>
                <c:pt idx="47">
                  <c:v>-2697</c:v>
                </c:pt>
                <c:pt idx="48">
                  <c:v>-2643.5</c:v>
                </c:pt>
                <c:pt idx="49">
                  <c:v>-2466</c:v>
                </c:pt>
                <c:pt idx="50">
                  <c:v>-2220.5</c:v>
                </c:pt>
                <c:pt idx="51">
                  <c:v>-2220.5</c:v>
                </c:pt>
                <c:pt idx="52">
                  <c:v>-2216.5</c:v>
                </c:pt>
                <c:pt idx="53">
                  <c:v>-2201</c:v>
                </c:pt>
                <c:pt idx="54">
                  <c:v>-2002.5</c:v>
                </c:pt>
                <c:pt idx="55">
                  <c:v>-1742.5</c:v>
                </c:pt>
                <c:pt idx="56">
                  <c:v>-1718.5</c:v>
                </c:pt>
                <c:pt idx="57">
                  <c:v>-1712.5</c:v>
                </c:pt>
                <c:pt idx="58">
                  <c:v>-1710</c:v>
                </c:pt>
                <c:pt idx="59">
                  <c:v>-1698</c:v>
                </c:pt>
                <c:pt idx="60">
                  <c:v>-1640.5</c:v>
                </c:pt>
                <c:pt idx="61">
                  <c:v>-1638.5</c:v>
                </c:pt>
                <c:pt idx="62">
                  <c:v>-1620</c:v>
                </c:pt>
                <c:pt idx="63">
                  <c:v>-1620</c:v>
                </c:pt>
                <c:pt idx="64">
                  <c:v>-1461</c:v>
                </c:pt>
                <c:pt idx="65">
                  <c:v>-1453.5</c:v>
                </c:pt>
                <c:pt idx="66">
                  <c:v>-1415.5</c:v>
                </c:pt>
                <c:pt idx="67">
                  <c:v>-1394.5</c:v>
                </c:pt>
                <c:pt idx="68">
                  <c:v>-1226.5</c:v>
                </c:pt>
                <c:pt idx="69">
                  <c:v>-1220</c:v>
                </c:pt>
                <c:pt idx="70">
                  <c:v>-1220</c:v>
                </c:pt>
                <c:pt idx="71">
                  <c:v>-1217.5</c:v>
                </c:pt>
                <c:pt idx="72">
                  <c:v>-1213</c:v>
                </c:pt>
                <c:pt idx="73">
                  <c:v>-1173.5</c:v>
                </c:pt>
                <c:pt idx="74">
                  <c:v>-1173.5</c:v>
                </c:pt>
                <c:pt idx="75">
                  <c:v>-1163.5</c:v>
                </c:pt>
                <c:pt idx="76">
                  <c:v>-1003.5</c:v>
                </c:pt>
                <c:pt idx="77">
                  <c:v>-976.5</c:v>
                </c:pt>
                <c:pt idx="78">
                  <c:v>-976</c:v>
                </c:pt>
                <c:pt idx="79">
                  <c:v>-938.5</c:v>
                </c:pt>
                <c:pt idx="80">
                  <c:v>-936.5</c:v>
                </c:pt>
                <c:pt idx="81">
                  <c:v>-673.5</c:v>
                </c:pt>
                <c:pt idx="82">
                  <c:v>-643</c:v>
                </c:pt>
                <c:pt idx="83">
                  <c:v>-490.5</c:v>
                </c:pt>
                <c:pt idx="84">
                  <c:v>-472.5</c:v>
                </c:pt>
                <c:pt idx="85">
                  <c:v>-465.5</c:v>
                </c:pt>
                <c:pt idx="86">
                  <c:v>-458</c:v>
                </c:pt>
                <c:pt idx="87">
                  <c:v>-456</c:v>
                </c:pt>
                <c:pt idx="88">
                  <c:v>-456</c:v>
                </c:pt>
                <c:pt idx="89">
                  <c:v>-456</c:v>
                </c:pt>
                <c:pt idx="90">
                  <c:v>-456</c:v>
                </c:pt>
                <c:pt idx="91">
                  <c:v>-456</c:v>
                </c:pt>
                <c:pt idx="92">
                  <c:v>-455</c:v>
                </c:pt>
                <c:pt idx="93">
                  <c:v>-444.5</c:v>
                </c:pt>
                <c:pt idx="94">
                  <c:v>-419.5</c:v>
                </c:pt>
                <c:pt idx="95">
                  <c:v>-416.5</c:v>
                </c:pt>
                <c:pt idx="96">
                  <c:v>-373</c:v>
                </c:pt>
                <c:pt idx="97">
                  <c:v>-229</c:v>
                </c:pt>
                <c:pt idx="98">
                  <c:v>-223</c:v>
                </c:pt>
                <c:pt idx="99">
                  <c:v>-215.5</c:v>
                </c:pt>
                <c:pt idx="100">
                  <c:v>-210</c:v>
                </c:pt>
                <c:pt idx="101">
                  <c:v>-210</c:v>
                </c:pt>
                <c:pt idx="102">
                  <c:v>-210</c:v>
                </c:pt>
                <c:pt idx="103">
                  <c:v>-206</c:v>
                </c:pt>
                <c:pt idx="104">
                  <c:v>-191</c:v>
                </c:pt>
                <c:pt idx="105">
                  <c:v>-185.5</c:v>
                </c:pt>
                <c:pt idx="106">
                  <c:v>-182</c:v>
                </c:pt>
                <c:pt idx="107">
                  <c:v>-177.5</c:v>
                </c:pt>
                <c:pt idx="108">
                  <c:v>-166.5</c:v>
                </c:pt>
                <c:pt idx="109">
                  <c:v>-154.5</c:v>
                </c:pt>
                <c:pt idx="110">
                  <c:v>-151.5</c:v>
                </c:pt>
                <c:pt idx="111">
                  <c:v>-128</c:v>
                </c:pt>
                <c:pt idx="112">
                  <c:v>-122.5</c:v>
                </c:pt>
                <c:pt idx="113">
                  <c:v>-117</c:v>
                </c:pt>
                <c:pt idx="114">
                  <c:v>-17</c:v>
                </c:pt>
                <c:pt idx="115">
                  <c:v>-17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2</c:v>
                </c:pt>
                <c:pt idx="120">
                  <c:v>11.5</c:v>
                </c:pt>
                <c:pt idx="121">
                  <c:v>11.5</c:v>
                </c:pt>
                <c:pt idx="122">
                  <c:v>81.5</c:v>
                </c:pt>
                <c:pt idx="123">
                  <c:v>81.5</c:v>
                </c:pt>
                <c:pt idx="124">
                  <c:v>255.5</c:v>
                </c:pt>
                <c:pt idx="125">
                  <c:v>255.5</c:v>
                </c:pt>
                <c:pt idx="126">
                  <c:v>259.5</c:v>
                </c:pt>
                <c:pt idx="127">
                  <c:v>282</c:v>
                </c:pt>
                <c:pt idx="128">
                  <c:v>282</c:v>
                </c:pt>
                <c:pt idx="129">
                  <c:v>284</c:v>
                </c:pt>
                <c:pt idx="130">
                  <c:v>284</c:v>
                </c:pt>
                <c:pt idx="131">
                  <c:v>284</c:v>
                </c:pt>
                <c:pt idx="132">
                  <c:v>286</c:v>
                </c:pt>
                <c:pt idx="133">
                  <c:v>305</c:v>
                </c:pt>
                <c:pt idx="134">
                  <c:v>327.5</c:v>
                </c:pt>
                <c:pt idx="135">
                  <c:v>327.5</c:v>
                </c:pt>
                <c:pt idx="136">
                  <c:v>513</c:v>
                </c:pt>
                <c:pt idx="137">
                  <c:v>515</c:v>
                </c:pt>
                <c:pt idx="138">
                  <c:v>532</c:v>
                </c:pt>
                <c:pt idx="139">
                  <c:v>534</c:v>
                </c:pt>
                <c:pt idx="140">
                  <c:v>545</c:v>
                </c:pt>
                <c:pt idx="141">
                  <c:v>545</c:v>
                </c:pt>
                <c:pt idx="142">
                  <c:v>623</c:v>
                </c:pt>
                <c:pt idx="143">
                  <c:v>625</c:v>
                </c:pt>
                <c:pt idx="144">
                  <c:v>1007</c:v>
                </c:pt>
                <c:pt idx="145">
                  <c:v>1253</c:v>
                </c:pt>
                <c:pt idx="146">
                  <c:v>1310</c:v>
                </c:pt>
                <c:pt idx="147">
                  <c:v>1764</c:v>
                </c:pt>
                <c:pt idx="148">
                  <c:v>3265</c:v>
                </c:pt>
              </c:numCache>
            </c:numRef>
          </c:xVal>
          <c:yVal>
            <c:numRef>
              <c:f>'C2 (2)'!$I$21:$I$169</c:f>
              <c:numCache>
                <c:formatCode>General</c:formatCode>
                <c:ptCount val="149"/>
                <c:pt idx="37">
                  <c:v>-0.20656669315212639</c:v>
                </c:pt>
                <c:pt idx="38">
                  <c:v>0.24587633083137916</c:v>
                </c:pt>
                <c:pt idx="67">
                  <c:v>5.2773936185985804E-3</c:v>
                </c:pt>
                <c:pt idx="83">
                  <c:v>-0.20895434810518054</c:v>
                </c:pt>
                <c:pt idx="84">
                  <c:v>0.21881094907439547</c:v>
                </c:pt>
                <c:pt idx="85">
                  <c:v>-2.5558102024660911E-2</c:v>
                </c:pt>
                <c:pt idx="93">
                  <c:v>-6.6652553214225918E-3</c:v>
                </c:pt>
                <c:pt idx="94">
                  <c:v>0.25573099076427752</c:v>
                </c:pt>
                <c:pt idx="95">
                  <c:v>-0.25214145970676327</c:v>
                </c:pt>
                <c:pt idx="96">
                  <c:v>-0.2357919915302773</c:v>
                </c:pt>
                <c:pt idx="97">
                  <c:v>2.1330385898181703E-2</c:v>
                </c:pt>
                <c:pt idx="98">
                  <c:v>1.2585484961164184E-2</c:v>
                </c:pt>
                <c:pt idx="99">
                  <c:v>1.140435878187418E-2</c:v>
                </c:pt>
                <c:pt idx="103">
                  <c:v>6.9749322938150726E-3</c:v>
                </c:pt>
                <c:pt idx="104">
                  <c:v>1.461267994454829E-2</c:v>
                </c:pt>
                <c:pt idx="105">
                  <c:v>-0.11032014592638006</c:v>
                </c:pt>
                <c:pt idx="106">
                  <c:v>-0.28700467146700248</c:v>
                </c:pt>
                <c:pt idx="107">
                  <c:v>1.2686652822594624E-2</c:v>
                </c:pt>
                <c:pt idx="108">
                  <c:v>-0.13817899889545515</c:v>
                </c:pt>
                <c:pt idx="109">
                  <c:v>0.1883311992205563</c:v>
                </c:pt>
                <c:pt idx="110">
                  <c:v>-0.24854125124693383</c:v>
                </c:pt>
                <c:pt idx="111">
                  <c:v>0.24129122005979298</c:v>
                </c:pt>
                <c:pt idx="112">
                  <c:v>4.9358394200680777E-2</c:v>
                </c:pt>
                <c:pt idx="113">
                  <c:v>1.9425568338192534E-2</c:v>
                </c:pt>
                <c:pt idx="126">
                  <c:v>3.9330343133769929E-3</c:v>
                </c:pt>
                <c:pt idx="131">
                  <c:v>1.3141355469997507E-2</c:v>
                </c:pt>
                <c:pt idx="132">
                  <c:v>4.8930551638477482E-3</c:v>
                </c:pt>
                <c:pt idx="133">
                  <c:v>6.0342021824908443E-3</c:v>
                </c:pt>
                <c:pt idx="136">
                  <c:v>-2.7890304263564758E-3</c:v>
                </c:pt>
                <c:pt idx="137">
                  <c:v>1.4962669258238748E-2</c:v>
                </c:pt>
                <c:pt idx="138">
                  <c:v>6.3521166011923924E-3</c:v>
                </c:pt>
                <c:pt idx="139">
                  <c:v>1.1103816279501189E-2</c:v>
                </c:pt>
                <c:pt idx="142">
                  <c:v>-6.4455476676812395E-3</c:v>
                </c:pt>
                <c:pt idx="143">
                  <c:v>9.3061520165065303E-3</c:v>
                </c:pt>
                <c:pt idx="144">
                  <c:v>7.8807921381667256E-3</c:v>
                </c:pt>
                <c:pt idx="145">
                  <c:v>1.1339853561366908E-2</c:v>
                </c:pt>
                <c:pt idx="146">
                  <c:v>2.76329462940339E-3</c:v>
                </c:pt>
                <c:pt idx="147">
                  <c:v>1.5399123454699293E-2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25-42C3-B2F9-726FB3498EF7}"/>
            </c:ext>
          </c:extLst>
        </c:ser>
        <c:ser>
          <c:idx val="3"/>
          <c:order val="2"/>
          <c:tx>
            <c:strRef>
              <c:f>'C2 (2)'!$J$20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'C2 (2)'!$D$21:$D$44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'C2 (2)'!$D$21:$D$44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'C2 (2)'!$F$21:$F$169</c:f>
              <c:numCache>
                <c:formatCode>General</c:formatCode>
                <c:ptCount val="149"/>
                <c:pt idx="0">
                  <c:v>-14769.5</c:v>
                </c:pt>
                <c:pt idx="1">
                  <c:v>-6688.5</c:v>
                </c:pt>
                <c:pt idx="2">
                  <c:v>-6601</c:v>
                </c:pt>
                <c:pt idx="3">
                  <c:v>-6574.5</c:v>
                </c:pt>
                <c:pt idx="4">
                  <c:v>-6474.5</c:v>
                </c:pt>
                <c:pt idx="5">
                  <c:v>-6459.5</c:v>
                </c:pt>
                <c:pt idx="6">
                  <c:v>-6412</c:v>
                </c:pt>
                <c:pt idx="7">
                  <c:v>-6300.5</c:v>
                </c:pt>
                <c:pt idx="8">
                  <c:v>-6156.5</c:v>
                </c:pt>
                <c:pt idx="9">
                  <c:v>-6137.5</c:v>
                </c:pt>
                <c:pt idx="10">
                  <c:v>-6133.5</c:v>
                </c:pt>
                <c:pt idx="11">
                  <c:v>-6130.5</c:v>
                </c:pt>
                <c:pt idx="12">
                  <c:v>-6075</c:v>
                </c:pt>
                <c:pt idx="13">
                  <c:v>-5948.5</c:v>
                </c:pt>
                <c:pt idx="14">
                  <c:v>-5929.5</c:v>
                </c:pt>
                <c:pt idx="15">
                  <c:v>-5872.5</c:v>
                </c:pt>
                <c:pt idx="16">
                  <c:v>-5717.5</c:v>
                </c:pt>
                <c:pt idx="17">
                  <c:v>-5708</c:v>
                </c:pt>
                <c:pt idx="18">
                  <c:v>-5617</c:v>
                </c:pt>
                <c:pt idx="19">
                  <c:v>-5395.5</c:v>
                </c:pt>
                <c:pt idx="20">
                  <c:v>-5376.5</c:v>
                </c:pt>
                <c:pt idx="21">
                  <c:v>-5357.5</c:v>
                </c:pt>
                <c:pt idx="22">
                  <c:v>-5170.5</c:v>
                </c:pt>
                <c:pt idx="23">
                  <c:v>-5153.5</c:v>
                </c:pt>
                <c:pt idx="24">
                  <c:v>-5151.5</c:v>
                </c:pt>
                <c:pt idx="25">
                  <c:v>-4985</c:v>
                </c:pt>
                <c:pt idx="26">
                  <c:v>-4932</c:v>
                </c:pt>
                <c:pt idx="27">
                  <c:v>-4873</c:v>
                </c:pt>
                <c:pt idx="28">
                  <c:v>-4466.5</c:v>
                </c:pt>
                <c:pt idx="29">
                  <c:v>-4411.5</c:v>
                </c:pt>
                <c:pt idx="30">
                  <c:v>-4409.5</c:v>
                </c:pt>
                <c:pt idx="31">
                  <c:v>-4404</c:v>
                </c:pt>
                <c:pt idx="32">
                  <c:v>-3927</c:v>
                </c:pt>
                <c:pt idx="33">
                  <c:v>-3891</c:v>
                </c:pt>
                <c:pt idx="34">
                  <c:v>-3826.5</c:v>
                </c:pt>
                <c:pt idx="35">
                  <c:v>-3826.5</c:v>
                </c:pt>
                <c:pt idx="36">
                  <c:v>-3726.5</c:v>
                </c:pt>
                <c:pt idx="37">
                  <c:v>-3711.5</c:v>
                </c:pt>
                <c:pt idx="38">
                  <c:v>-3705</c:v>
                </c:pt>
                <c:pt idx="39">
                  <c:v>-3688.5</c:v>
                </c:pt>
                <c:pt idx="40">
                  <c:v>-3650.5</c:v>
                </c:pt>
                <c:pt idx="41">
                  <c:v>-3586.5</c:v>
                </c:pt>
                <c:pt idx="42">
                  <c:v>-3484</c:v>
                </c:pt>
                <c:pt idx="43">
                  <c:v>-3479</c:v>
                </c:pt>
                <c:pt idx="44">
                  <c:v>-3463.5</c:v>
                </c:pt>
                <c:pt idx="45">
                  <c:v>-3450</c:v>
                </c:pt>
                <c:pt idx="46">
                  <c:v>-3444.5</c:v>
                </c:pt>
                <c:pt idx="47">
                  <c:v>-2697</c:v>
                </c:pt>
                <c:pt idx="48">
                  <c:v>-2643.5</c:v>
                </c:pt>
                <c:pt idx="49">
                  <c:v>-2466</c:v>
                </c:pt>
                <c:pt idx="50">
                  <c:v>-2220.5</c:v>
                </c:pt>
                <c:pt idx="51">
                  <c:v>-2220.5</c:v>
                </c:pt>
                <c:pt idx="52">
                  <c:v>-2216.5</c:v>
                </c:pt>
                <c:pt idx="53">
                  <c:v>-2201</c:v>
                </c:pt>
                <c:pt idx="54">
                  <c:v>-2002.5</c:v>
                </c:pt>
                <c:pt idx="55">
                  <c:v>-1742.5</c:v>
                </c:pt>
                <c:pt idx="56">
                  <c:v>-1718.5</c:v>
                </c:pt>
                <c:pt idx="57">
                  <c:v>-1712.5</c:v>
                </c:pt>
                <c:pt idx="58">
                  <c:v>-1710</c:v>
                </c:pt>
                <c:pt idx="59">
                  <c:v>-1698</c:v>
                </c:pt>
                <c:pt idx="60">
                  <c:v>-1640.5</c:v>
                </c:pt>
                <c:pt idx="61">
                  <c:v>-1638.5</c:v>
                </c:pt>
                <c:pt idx="62">
                  <c:v>-1620</c:v>
                </c:pt>
                <c:pt idx="63">
                  <c:v>-1620</c:v>
                </c:pt>
                <c:pt idx="64">
                  <c:v>-1461</c:v>
                </c:pt>
                <c:pt idx="65">
                  <c:v>-1453.5</c:v>
                </c:pt>
                <c:pt idx="66">
                  <c:v>-1415.5</c:v>
                </c:pt>
                <c:pt idx="67">
                  <c:v>-1394.5</c:v>
                </c:pt>
                <c:pt idx="68">
                  <c:v>-1226.5</c:v>
                </c:pt>
                <c:pt idx="69">
                  <c:v>-1220</c:v>
                </c:pt>
                <c:pt idx="70">
                  <c:v>-1220</c:v>
                </c:pt>
                <c:pt idx="71">
                  <c:v>-1217.5</c:v>
                </c:pt>
                <c:pt idx="72">
                  <c:v>-1213</c:v>
                </c:pt>
                <c:pt idx="73">
                  <c:v>-1173.5</c:v>
                </c:pt>
                <c:pt idx="74">
                  <c:v>-1173.5</c:v>
                </c:pt>
                <c:pt idx="75">
                  <c:v>-1163.5</c:v>
                </c:pt>
                <c:pt idx="76">
                  <c:v>-1003.5</c:v>
                </c:pt>
                <c:pt idx="77">
                  <c:v>-976.5</c:v>
                </c:pt>
                <c:pt idx="78">
                  <c:v>-976</c:v>
                </c:pt>
                <c:pt idx="79">
                  <c:v>-938.5</c:v>
                </c:pt>
                <c:pt idx="80">
                  <c:v>-936.5</c:v>
                </c:pt>
                <c:pt idx="81">
                  <c:v>-673.5</c:v>
                </c:pt>
                <c:pt idx="82">
                  <c:v>-643</c:v>
                </c:pt>
                <c:pt idx="83">
                  <c:v>-490.5</c:v>
                </c:pt>
                <c:pt idx="84">
                  <c:v>-472.5</c:v>
                </c:pt>
                <c:pt idx="85">
                  <c:v>-465.5</c:v>
                </c:pt>
                <c:pt idx="86">
                  <c:v>-458</c:v>
                </c:pt>
                <c:pt idx="87">
                  <c:v>-456</c:v>
                </c:pt>
                <c:pt idx="88">
                  <c:v>-456</c:v>
                </c:pt>
                <c:pt idx="89">
                  <c:v>-456</c:v>
                </c:pt>
                <c:pt idx="90">
                  <c:v>-456</c:v>
                </c:pt>
                <c:pt idx="91">
                  <c:v>-456</c:v>
                </c:pt>
                <c:pt idx="92">
                  <c:v>-455</c:v>
                </c:pt>
                <c:pt idx="93">
                  <c:v>-444.5</c:v>
                </c:pt>
                <c:pt idx="94">
                  <c:v>-419.5</c:v>
                </c:pt>
                <c:pt idx="95">
                  <c:v>-416.5</c:v>
                </c:pt>
                <c:pt idx="96">
                  <c:v>-373</c:v>
                </c:pt>
                <c:pt idx="97">
                  <c:v>-229</c:v>
                </c:pt>
                <c:pt idx="98">
                  <c:v>-223</c:v>
                </c:pt>
                <c:pt idx="99">
                  <c:v>-215.5</c:v>
                </c:pt>
                <c:pt idx="100">
                  <c:v>-210</c:v>
                </c:pt>
                <c:pt idx="101">
                  <c:v>-210</c:v>
                </c:pt>
                <c:pt idx="102">
                  <c:v>-210</c:v>
                </c:pt>
                <c:pt idx="103">
                  <c:v>-206</c:v>
                </c:pt>
                <c:pt idx="104">
                  <c:v>-191</c:v>
                </c:pt>
                <c:pt idx="105">
                  <c:v>-185.5</c:v>
                </c:pt>
                <c:pt idx="106">
                  <c:v>-182</c:v>
                </c:pt>
                <c:pt idx="107">
                  <c:v>-177.5</c:v>
                </c:pt>
                <c:pt idx="108">
                  <c:v>-166.5</c:v>
                </c:pt>
                <c:pt idx="109">
                  <c:v>-154.5</c:v>
                </c:pt>
                <c:pt idx="110">
                  <c:v>-151.5</c:v>
                </c:pt>
                <c:pt idx="111">
                  <c:v>-128</c:v>
                </c:pt>
                <c:pt idx="112">
                  <c:v>-122.5</c:v>
                </c:pt>
                <c:pt idx="113">
                  <c:v>-117</c:v>
                </c:pt>
                <c:pt idx="114">
                  <c:v>-17</c:v>
                </c:pt>
                <c:pt idx="115">
                  <c:v>-17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2</c:v>
                </c:pt>
                <c:pt idx="120">
                  <c:v>11.5</c:v>
                </c:pt>
                <c:pt idx="121">
                  <c:v>11.5</c:v>
                </c:pt>
                <c:pt idx="122">
                  <c:v>81.5</c:v>
                </c:pt>
                <c:pt idx="123">
                  <c:v>81.5</c:v>
                </c:pt>
                <c:pt idx="124">
                  <c:v>255.5</c:v>
                </c:pt>
                <c:pt idx="125">
                  <c:v>255.5</c:v>
                </c:pt>
                <c:pt idx="126">
                  <c:v>259.5</c:v>
                </c:pt>
                <c:pt idx="127">
                  <c:v>282</c:v>
                </c:pt>
                <c:pt idx="128">
                  <c:v>282</c:v>
                </c:pt>
                <c:pt idx="129">
                  <c:v>284</c:v>
                </c:pt>
                <c:pt idx="130">
                  <c:v>284</c:v>
                </c:pt>
                <c:pt idx="131">
                  <c:v>284</c:v>
                </c:pt>
                <c:pt idx="132">
                  <c:v>286</c:v>
                </c:pt>
                <c:pt idx="133">
                  <c:v>305</c:v>
                </c:pt>
                <c:pt idx="134">
                  <c:v>327.5</c:v>
                </c:pt>
                <c:pt idx="135">
                  <c:v>327.5</c:v>
                </c:pt>
                <c:pt idx="136">
                  <c:v>513</c:v>
                </c:pt>
                <c:pt idx="137">
                  <c:v>515</c:v>
                </c:pt>
                <c:pt idx="138">
                  <c:v>532</c:v>
                </c:pt>
                <c:pt idx="139">
                  <c:v>534</c:v>
                </c:pt>
                <c:pt idx="140">
                  <c:v>545</c:v>
                </c:pt>
                <c:pt idx="141">
                  <c:v>545</c:v>
                </c:pt>
                <c:pt idx="142">
                  <c:v>623</c:v>
                </c:pt>
                <c:pt idx="143">
                  <c:v>625</c:v>
                </c:pt>
                <c:pt idx="144">
                  <c:v>1007</c:v>
                </c:pt>
                <c:pt idx="145">
                  <c:v>1253</c:v>
                </c:pt>
                <c:pt idx="146">
                  <c:v>1310</c:v>
                </c:pt>
                <c:pt idx="147">
                  <c:v>1764</c:v>
                </c:pt>
                <c:pt idx="148">
                  <c:v>3265</c:v>
                </c:pt>
              </c:numCache>
            </c:numRef>
          </c:xVal>
          <c:yVal>
            <c:numRef>
              <c:f>'C2 (2)'!$J$21:$J$169</c:f>
              <c:numCache>
                <c:formatCode>General</c:formatCode>
                <c:ptCount val="149"/>
                <c:pt idx="34">
                  <c:v>-1.7894251213874668E-3</c:v>
                </c:pt>
                <c:pt idx="35">
                  <c:v>7.2105748768080957E-3</c:v>
                </c:pt>
                <c:pt idx="42">
                  <c:v>9.193914618663257E-2</c:v>
                </c:pt>
                <c:pt idx="43">
                  <c:v>-0.30918160459987121</c:v>
                </c:pt>
                <c:pt idx="50">
                  <c:v>-0.28817457689729054</c:v>
                </c:pt>
                <c:pt idx="51">
                  <c:v>-0.28717457690072479</c:v>
                </c:pt>
                <c:pt idx="55">
                  <c:v>0.30648164817102952</c:v>
                </c:pt>
                <c:pt idx="57">
                  <c:v>0.12775714346207678</c:v>
                </c:pt>
                <c:pt idx="58">
                  <c:v>0.34269676807161886</c:v>
                </c:pt>
                <c:pt idx="59">
                  <c:v>-0.32079303380305646</c:v>
                </c:pt>
                <c:pt idx="60">
                  <c:v>-2.7181667821423616E-2</c:v>
                </c:pt>
                <c:pt idx="62">
                  <c:v>-9.0476746030617505E-2</c:v>
                </c:pt>
                <c:pt idx="63">
                  <c:v>-8.7476746033644304E-2</c:v>
                </c:pt>
                <c:pt idx="66">
                  <c:v>2.0384546907735057E-2</c:v>
                </c:pt>
                <c:pt idx="68">
                  <c:v>-0.1725798327170196</c:v>
                </c:pt>
                <c:pt idx="69">
                  <c:v>0.27586319125839509</c:v>
                </c:pt>
                <c:pt idx="70">
                  <c:v>0.30586319125723094</c:v>
                </c:pt>
                <c:pt idx="71">
                  <c:v>-0.30819718413113151</c:v>
                </c:pt>
                <c:pt idx="72">
                  <c:v>2.6494140161958057E-2</c:v>
                </c:pt>
                <c:pt idx="73">
                  <c:v>-0.17965979103610152</c:v>
                </c:pt>
                <c:pt idx="74">
                  <c:v>-0.17865979103225982</c:v>
                </c:pt>
                <c:pt idx="76">
                  <c:v>-0.23776531768089626</c:v>
                </c:pt>
                <c:pt idx="78">
                  <c:v>0.19857055300963111</c:v>
                </c:pt>
                <c:pt idx="91">
                  <c:v>1.3012471492402256E-2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25-42C3-B2F9-726FB3498EF7}"/>
            </c:ext>
          </c:extLst>
        </c:ser>
        <c:ser>
          <c:idx val="4"/>
          <c:order val="3"/>
          <c:tx>
            <c:strRef>
              <c:f>'C2 (2)'!$K$20</c:f>
              <c:strCache>
                <c:ptCount val="1"/>
                <c:pt idx="0">
                  <c:v>IBVS pg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'C2 (2)'!$D$21:$D$89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plus>
            <c:minus>
              <c:numRef>
                <c:f>'C2 (2)'!$D$21:$D$89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'C2 (2)'!$F$21:$F$169</c:f>
              <c:numCache>
                <c:formatCode>General</c:formatCode>
                <c:ptCount val="149"/>
                <c:pt idx="0">
                  <c:v>-14769.5</c:v>
                </c:pt>
                <c:pt idx="1">
                  <c:v>-6688.5</c:v>
                </c:pt>
                <c:pt idx="2">
                  <c:v>-6601</c:v>
                </c:pt>
                <c:pt idx="3">
                  <c:v>-6574.5</c:v>
                </c:pt>
                <c:pt idx="4">
                  <c:v>-6474.5</c:v>
                </c:pt>
                <c:pt idx="5">
                  <c:v>-6459.5</c:v>
                </c:pt>
                <c:pt idx="6">
                  <c:v>-6412</c:v>
                </c:pt>
                <c:pt idx="7">
                  <c:v>-6300.5</c:v>
                </c:pt>
                <c:pt idx="8">
                  <c:v>-6156.5</c:v>
                </c:pt>
                <c:pt idx="9">
                  <c:v>-6137.5</c:v>
                </c:pt>
                <c:pt idx="10">
                  <c:v>-6133.5</c:v>
                </c:pt>
                <c:pt idx="11">
                  <c:v>-6130.5</c:v>
                </c:pt>
                <c:pt idx="12">
                  <c:v>-6075</c:v>
                </c:pt>
                <c:pt idx="13">
                  <c:v>-5948.5</c:v>
                </c:pt>
                <c:pt idx="14">
                  <c:v>-5929.5</c:v>
                </c:pt>
                <c:pt idx="15">
                  <c:v>-5872.5</c:v>
                </c:pt>
                <c:pt idx="16">
                  <c:v>-5717.5</c:v>
                </c:pt>
                <c:pt idx="17">
                  <c:v>-5708</c:v>
                </c:pt>
                <c:pt idx="18">
                  <c:v>-5617</c:v>
                </c:pt>
                <c:pt idx="19">
                  <c:v>-5395.5</c:v>
                </c:pt>
                <c:pt idx="20">
                  <c:v>-5376.5</c:v>
                </c:pt>
                <c:pt idx="21">
                  <c:v>-5357.5</c:v>
                </c:pt>
                <c:pt idx="22">
                  <c:v>-5170.5</c:v>
                </c:pt>
                <c:pt idx="23">
                  <c:v>-5153.5</c:v>
                </c:pt>
                <c:pt idx="24">
                  <c:v>-5151.5</c:v>
                </c:pt>
                <c:pt idx="25">
                  <c:v>-4985</c:v>
                </c:pt>
                <c:pt idx="26">
                  <c:v>-4932</c:v>
                </c:pt>
                <c:pt idx="27">
                  <c:v>-4873</c:v>
                </c:pt>
                <c:pt idx="28">
                  <c:v>-4466.5</c:v>
                </c:pt>
                <c:pt idx="29">
                  <c:v>-4411.5</c:v>
                </c:pt>
                <c:pt idx="30">
                  <c:v>-4409.5</c:v>
                </c:pt>
                <c:pt idx="31">
                  <c:v>-4404</c:v>
                </c:pt>
                <c:pt idx="32">
                  <c:v>-3927</c:v>
                </c:pt>
                <c:pt idx="33">
                  <c:v>-3891</c:v>
                </c:pt>
                <c:pt idx="34">
                  <c:v>-3826.5</c:v>
                </c:pt>
                <c:pt idx="35">
                  <c:v>-3826.5</c:v>
                </c:pt>
                <c:pt idx="36">
                  <c:v>-3726.5</c:v>
                </c:pt>
                <c:pt idx="37">
                  <c:v>-3711.5</c:v>
                </c:pt>
                <c:pt idx="38">
                  <c:v>-3705</c:v>
                </c:pt>
                <c:pt idx="39">
                  <c:v>-3688.5</c:v>
                </c:pt>
                <c:pt idx="40">
                  <c:v>-3650.5</c:v>
                </c:pt>
                <c:pt idx="41">
                  <c:v>-3586.5</c:v>
                </c:pt>
                <c:pt idx="42">
                  <c:v>-3484</c:v>
                </c:pt>
                <c:pt idx="43">
                  <c:v>-3479</c:v>
                </c:pt>
                <c:pt idx="44">
                  <c:v>-3463.5</c:v>
                </c:pt>
                <c:pt idx="45">
                  <c:v>-3450</c:v>
                </c:pt>
                <c:pt idx="46">
                  <c:v>-3444.5</c:v>
                </c:pt>
                <c:pt idx="47">
                  <c:v>-2697</c:v>
                </c:pt>
                <c:pt idx="48">
                  <c:v>-2643.5</c:v>
                </c:pt>
                <c:pt idx="49">
                  <c:v>-2466</c:v>
                </c:pt>
                <c:pt idx="50">
                  <c:v>-2220.5</c:v>
                </c:pt>
                <c:pt idx="51">
                  <c:v>-2220.5</c:v>
                </c:pt>
                <c:pt idx="52">
                  <c:v>-2216.5</c:v>
                </c:pt>
                <c:pt idx="53">
                  <c:v>-2201</c:v>
                </c:pt>
                <c:pt idx="54">
                  <c:v>-2002.5</c:v>
                </c:pt>
                <c:pt idx="55">
                  <c:v>-1742.5</c:v>
                </c:pt>
                <c:pt idx="56">
                  <c:v>-1718.5</c:v>
                </c:pt>
                <c:pt idx="57">
                  <c:v>-1712.5</c:v>
                </c:pt>
                <c:pt idx="58">
                  <c:v>-1710</c:v>
                </c:pt>
                <c:pt idx="59">
                  <c:v>-1698</c:v>
                </c:pt>
                <c:pt idx="60">
                  <c:v>-1640.5</c:v>
                </c:pt>
                <c:pt idx="61">
                  <c:v>-1638.5</c:v>
                </c:pt>
                <c:pt idx="62">
                  <c:v>-1620</c:v>
                </c:pt>
                <c:pt idx="63">
                  <c:v>-1620</c:v>
                </c:pt>
                <c:pt idx="64">
                  <c:v>-1461</c:v>
                </c:pt>
                <c:pt idx="65">
                  <c:v>-1453.5</c:v>
                </c:pt>
                <c:pt idx="66">
                  <c:v>-1415.5</c:v>
                </c:pt>
                <c:pt idx="67">
                  <c:v>-1394.5</c:v>
                </c:pt>
                <c:pt idx="68">
                  <c:v>-1226.5</c:v>
                </c:pt>
                <c:pt idx="69">
                  <c:v>-1220</c:v>
                </c:pt>
                <c:pt idx="70">
                  <c:v>-1220</c:v>
                </c:pt>
                <c:pt idx="71">
                  <c:v>-1217.5</c:v>
                </c:pt>
                <c:pt idx="72">
                  <c:v>-1213</c:v>
                </c:pt>
                <c:pt idx="73">
                  <c:v>-1173.5</c:v>
                </c:pt>
                <c:pt idx="74">
                  <c:v>-1173.5</c:v>
                </c:pt>
                <c:pt idx="75">
                  <c:v>-1163.5</c:v>
                </c:pt>
                <c:pt idx="76">
                  <c:v>-1003.5</c:v>
                </c:pt>
                <c:pt idx="77">
                  <c:v>-976.5</c:v>
                </c:pt>
                <c:pt idx="78">
                  <c:v>-976</c:v>
                </c:pt>
                <c:pt idx="79">
                  <c:v>-938.5</c:v>
                </c:pt>
                <c:pt idx="80">
                  <c:v>-936.5</c:v>
                </c:pt>
                <c:pt idx="81">
                  <c:v>-673.5</c:v>
                </c:pt>
                <c:pt idx="82">
                  <c:v>-643</c:v>
                </c:pt>
                <c:pt idx="83">
                  <c:v>-490.5</c:v>
                </c:pt>
                <c:pt idx="84">
                  <c:v>-472.5</c:v>
                </c:pt>
                <c:pt idx="85">
                  <c:v>-465.5</c:v>
                </c:pt>
                <c:pt idx="86">
                  <c:v>-458</c:v>
                </c:pt>
                <c:pt idx="87">
                  <c:v>-456</c:v>
                </c:pt>
                <c:pt idx="88">
                  <c:v>-456</c:v>
                </c:pt>
                <c:pt idx="89">
                  <c:v>-456</c:v>
                </c:pt>
                <c:pt idx="90">
                  <c:v>-456</c:v>
                </c:pt>
                <c:pt idx="91">
                  <c:v>-456</c:v>
                </c:pt>
                <c:pt idx="92">
                  <c:v>-455</c:v>
                </c:pt>
                <c:pt idx="93">
                  <c:v>-444.5</c:v>
                </c:pt>
                <c:pt idx="94">
                  <c:v>-419.5</c:v>
                </c:pt>
                <c:pt idx="95">
                  <c:v>-416.5</c:v>
                </c:pt>
                <c:pt idx="96">
                  <c:v>-373</c:v>
                </c:pt>
                <c:pt idx="97">
                  <c:v>-229</c:v>
                </c:pt>
                <c:pt idx="98">
                  <c:v>-223</c:v>
                </c:pt>
                <c:pt idx="99">
                  <c:v>-215.5</c:v>
                </c:pt>
                <c:pt idx="100">
                  <c:v>-210</c:v>
                </c:pt>
                <c:pt idx="101">
                  <c:v>-210</c:v>
                </c:pt>
                <c:pt idx="102">
                  <c:v>-210</c:v>
                </c:pt>
                <c:pt idx="103">
                  <c:v>-206</c:v>
                </c:pt>
                <c:pt idx="104">
                  <c:v>-191</c:v>
                </c:pt>
                <c:pt idx="105">
                  <c:v>-185.5</c:v>
                </c:pt>
                <c:pt idx="106">
                  <c:v>-182</c:v>
                </c:pt>
                <c:pt idx="107">
                  <c:v>-177.5</c:v>
                </c:pt>
                <c:pt idx="108">
                  <c:v>-166.5</c:v>
                </c:pt>
                <c:pt idx="109">
                  <c:v>-154.5</c:v>
                </c:pt>
                <c:pt idx="110">
                  <c:v>-151.5</c:v>
                </c:pt>
                <c:pt idx="111">
                  <c:v>-128</c:v>
                </c:pt>
                <c:pt idx="112">
                  <c:v>-122.5</c:v>
                </c:pt>
                <c:pt idx="113">
                  <c:v>-117</c:v>
                </c:pt>
                <c:pt idx="114">
                  <c:v>-17</c:v>
                </c:pt>
                <c:pt idx="115">
                  <c:v>-17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2</c:v>
                </c:pt>
                <c:pt idx="120">
                  <c:v>11.5</c:v>
                </c:pt>
                <c:pt idx="121">
                  <c:v>11.5</c:v>
                </c:pt>
                <c:pt idx="122">
                  <c:v>81.5</c:v>
                </c:pt>
                <c:pt idx="123">
                  <c:v>81.5</c:v>
                </c:pt>
                <c:pt idx="124">
                  <c:v>255.5</c:v>
                </c:pt>
                <c:pt idx="125">
                  <c:v>255.5</c:v>
                </c:pt>
                <c:pt idx="126">
                  <c:v>259.5</c:v>
                </c:pt>
                <c:pt idx="127">
                  <c:v>282</c:v>
                </c:pt>
                <c:pt idx="128">
                  <c:v>282</c:v>
                </c:pt>
                <c:pt idx="129">
                  <c:v>284</c:v>
                </c:pt>
                <c:pt idx="130">
                  <c:v>284</c:v>
                </c:pt>
                <c:pt idx="131">
                  <c:v>284</c:v>
                </c:pt>
                <c:pt idx="132">
                  <c:v>286</c:v>
                </c:pt>
                <c:pt idx="133">
                  <c:v>305</c:v>
                </c:pt>
                <c:pt idx="134">
                  <c:v>327.5</c:v>
                </c:pt>
                <c:pt idx="135">
                  <c:v>327.5</c:v>
                </c:pt>
                <c:pt idx="136">
                  <c:v>513</c:v>
                </c:pt>
                <c:pt idx="137">
                  <c:v>515</c:v>
                </c:pt>
                <c:pt idx="138">
                  <c:v>532</c:v>
                </c:pt>
                <c:pt idx="139">
                  <c:v>534</c:v>
                </c:pt>
                <c:pt idx="140">
                  <c:v>545</c:v>
                </c:pt>
                <c:pt idx="141">
                  <c:v>545</c:v>
                </c:pt>
                <c:pt idx="142">
                  <c:v>623</c:v>
                </c:pt>
                <c:pt idx="143">
                  <c:v>625</c:v>
                </c:pt>
                <c:pt idx="144">
                  <c:v>1007</c:v>
                </c:pt>
                <c:pt idx="145">
                  <c:v>1253</c:v>
                </c:pt>
                <c:pt idx="146">
                  <c:v>1310</c:v>
                </c:pt>
                <c:pt idx="147">
                  <c:v>1764</c:v>
                </c:pt>
                <c:pt idx="148">
                  <c:v>3265</c:v>
                </c:pt>
              </c:numCache>
            </c:numRef>
          </c:xVal>
          <c:yVal>
            <c:numRef>
              <c:f>'C2 (2)'!$K$21:$K$169</c:f>
              <c:numCache>
                <c:formatCode>General</c:formatCode>
                <c:ptCount val="149"/>
                <c:pt idx="1">
                  <c:v>-1.1471676451037638E-2</c:v>
                </c:pt>
                <c:pt idx="2">
                  <c:v>-3.1584815165842883E-2</c:v>
                </c:pt>
                <c:pt idx="3">
                  <c:v>-3.6247943207854405E-3</c:v>
                </c:pt>
                <c:pt idx="4">
                  <c:v>4.3960189999779686E-2</c:v>
                </c:pt>
                <c:pt idx="5">
                  <c:v>-6.402062346751336E-3</c:v>
                </c:pt>
                <c:pt idx="6">
                  <c:v>-6.4549194794381037E-2</c:v>
                </c:pt>
                <c:pt idx="7">
                  <c:v>-0.24655000077473233</c:v>
                </c:pt>
                <c:pt idx="8">
                  <c:v>1.4804401507717557E-3</c:v>
                </c:pt>
                <c:pt idx="9">
                  <c:v>-1.1378412826161366E-2</c:v>
                </c:pt>
                <c:pt idx="10">
                  <c:v>9.1124986538488884E-2</c:v>
                </c:pt>
                <c:pt idx="11">
                  <c:v>-0.24030000075435964</c:v>
                </c:pt>
                <c:pt idx="12">
                  <c:v>-8.887797623174265E-3</c:v>
                </c:pt>
                <c:pt idx="13">
                  <c:v>-3.3427924572606571E-3</c:v>
                </c:pt>
                <c:pt idx="14">
                  <c:v>-2.9201645440480206E-2</c:v>
                </c:pt>
                <c:pt idx="15">
                  <c:v>-1.7778204375645146E-2</c:v>
                </c:pt>
                <c:pt idx="16">
                  <c:v>-1.5521478671871591E-2</c:v>
                </c:pt>
                <c:pt idx="17">
                  <c:v>1.9049094844376668E-2</c:v>
                </c:pt>
                <c:pt idx="18">
                  <c:v>-7.4856942956103012E-4</c:v>
                </c:pt>
                <c:pt idx="19">
                  <c:v>3.6502170842140913E-2</c:v>
                </c:pt>
                <c:pt idx="20">
                  <c:v>4.6433178722509183E-3</c:v>
                </c:pt>
                <c:pt idx="21">
                  <c:v>-7.2155351081164554E-3</c:v>
                </c:pt>
                <c:pt idx="22">
                  <c:v>6.8385576014406979E-5</c:v>
                </c:pt>
                <c:pt idx="23">
                  <c:v>-3.6542167086736299E-2</c:v>
                </c:pt>
                <c:pt idx="24">
                  <c:v>4.2095325989066623E-3</c:v>
                </c:pt>
                <c:pt idx="25">
                  <c:v>4.8788531494210474E-2</c:v>
                </c:pt>
                <c:pt idx="26">
                  <c:v>4.7085731857805513E-3</c:v>
                </c:pt>
                <c:pt idx="27">
                  <c:v>2.7883713933988474E-2</c:v>
                </c:pt>
                <c:pt idx="28">
                  <c:v>-1.33332479163073E-3</c:v>
                </c:pt>
                <c:pt idx="29">
                  <c:v>3.5338416586455423E-2</c:v>
                </c:pt>
                <c:pt idx="30">
                  <c:v>1.8090116274834145E-2</c:v>
                </c:pt>
                <c:pt idx="31">
                  <c:v>-1.1842709587654099E-2</c:v>
                </c:pt>
                <c:pt idx="32">
                  <c:v>-1.7562334367539734E-2</c:v>
                </c:pt>
                <c:pt idx="33">
                  <c:v>-4.1031740016478579E-2</c:v>
                </c:pt>
                <c:pt idx="36">
                  <c:v>1.9795559201156721E-2</c:v>
                </c:pt>
                <c:pt idx="40">
                  <c:v>3.2360147284634877E-2</c:v>
                </c:pt>
                <c:pt idx="41">
                  <c:v>-0.24558546274784021</c:v>
                </c:pt>
                <c:pt idx="44">
                  <c:v>-1.7355932031932753E-2</c:v>
                </c:pt>
                <c:pt idx="45">
                  <c:v>3.7180408544372767E-3</c:v>
                </c:pt>
                <c:pt idx="46">
                  <c:v>5.7852149911923334E-3</c:v>
                </c:pt>
                <c:pt idx="47">
                  <c:v>-3.1267027196008712E-2</c:v>
                </c:pt>
                <c:pt idx="48">
                  <c:v>2.4840939418936614E-2</c:v>
                </c:pt>
                <c:pt idx="49">
                  <c:v>-2.2445713402703404E-2</c:v>
                </c:pt>
                <c:pt idx="52">
                  <c:v>-0.15667117751581827</c:v>
                </c:pt>
                <c:pt idx="53">
                  <c:v>-1.8845504950149916E-2</c:v>
                </c:pt>
                <c:pt idx="54">
                  <c:v>-6.4239311068376992E-2</c:v>
                </c:pt>
                <c:pt idx="56">
                  <c:v>-1.1497955594677478E-2</c:v>
                </c:pt>
                <c:pt idx="61">
                  <c:v>3.3570031868293881E-2</c:v>
                </c:pt>
                <c:pt idx="64">
                  <c:v>-1.4716620957187843E-2</c:v>
                </c:pt>
                <c:pt idx="65">
                  <c:v>-0.1138977471346152</c:v>
                </c:pt>
                <c:pt idx="75">
                  <c:v>3.0098707393335644E-2</c:v>
                </c:pt>
                <c:pt idx="77">
                  <c:v>1.1382628086721525E-2</c:v>
                </c:pt>
                <c:pt idx="79">
                  <c:v>-2.4335077876457945E-2</c:v>
                </c:pt>
                <c:pt idx="80">
                  <c:v>2.8416621811629739E-2</c:v>
                </c:pt>
                <c:pt idx="81">
                  <c:v>-1.2734869422274642E-2</c:v>
                </c:pt>
                <c:pt idx="82">
                  <c:v>-1.5271449199644849E-2</c:v>
                </c:pt>
                <c:pt idx="87">
                  <c:v>1.6124714893521741E-3</c:v>
                </c:pt>
                <c:pt idx="101">
                  <c:v>1.7715329158818349E-3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25-42C3-B2F9-726FB3498EF7}"/>
            </c:ext>
          </c:extLst>
        </c:ser>
        <c:ser>
          <c:idx val="2"/>
          <c:order val="4"/>
          <c:tx>
            <c:strRef>
              <c:f>'C2 (2)'!$L$20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'C2 (2)'!$D$21:$D$89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plus>
            <c:minus>
              <c:numRef>
                <c:f>'C2 (2)'!$D$21:$D$89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'C2 (2)'!$F$21:$F$169</c:f>
              <c:numCache>
                <c:formatCode>General</c:formatCode>
                <c:ptCount val="149"/>
                <c:pt idx="0">
                  <c:v>-14769.5</c:v>
                </c:pt>
                <c:pt idx="1">
                  <c:v>-6688.5</c:v>
                </c:pt>
                <c:pt idx="2">
                  <c:v>-6601</c:v>
                </c:pt>
                <c:pt idx="3">
                  <c:v>-6574.5</c:v>
                </c:pt>
                <c:pt idx="4">
                  <c:v>-6474.5</c:v>
                </c:pt>
                <c:pt idx="5">
                  <c:v>-6459.5</c:v>
                </c:pt>
                <c:pt idx="6">
                  <c:v>-6412</c:v>
                </c:pt>
                <c:pt idx="7">
                  <c:v>-6300.5</c:v>
                </c:pt>
                <c:pt idx="8">
                  <c:v>-6156.5</c:v>
                </c:pt>
                <c:pt idx="9">
                  <c:v>-6137.5</c:v>
                </c:pt>
                <c:pt idx="10">
                  <c:v>-6133.5</c:v>
                </c:pt>
                <c:pt idx="11">
                  <c:v>-6130.5</c:v>
                </c:pt>
                <c:pt idx="12">
                  <c:v>-6075</c:v>
                </c:pt>
                <c:pt idx="13">
                  <c:v>-5948.5</c:v>
                </c:pt>
                <c:pt idx="14">
                  <c:v>-5929.5</c:v>
                </c:pt>
                <c:pt idx="15">
                  <c:v>-5872.5</c:v>
                </c:pt>
                <c:pt idx="16">
                  <c:v>-5717.5</c:v>
                </c:pt>
                <c:pt idx="17">
                  <c:v>-5708</c:v>
                </c:pt>
                <c:pt idx="18">
                  <c:v>-5617</c:v>
                </c:pt>
                <c:pt idx="19">
                  <c:v>-5395.5</c:v>
                </c:pt>
                <c:pt idx="20">
                  <c:v>-5376.5</c:v>
                </c:pt>
                <c:pt idx="21">
                  <c:v>-5357.5</c:v>
                </c:pt>
                <c:pt idx="22">
                  <c:v>-5170.5</c:v>
                </c:pt>
                <c:pt idx="23">
                  <c:v>-5153.5</c:v>
                </c:pt>
                <c:pt idx="24">
                  <c:v>-5151.5</c:v>
                </c:pt>
                <c:pt idx="25">
                  <c:v>-4985</c:v>
                </c:pt>
                <c:pt idx="26">
                  <c:v>-4932</c:v>
                </c:pt>
                <c:pt idx="27">
                  <c:v>-4873</c:v>
                </c:pt>
                <c:pt idx="28">
                  <c:v>-4466.5</c:v>
                </c:pt>
                <c:pt idx="29">
                  <c:v>-4411.5</c:v>
                </c:pt>
                <c:pt idx="30">
                  <c:v>-4409.5</c:v>
                </c:pt>
                <c:pt idx="31">
                  <c:v>-4404</c:v>
                </c:pt>
                <c:pt idx="32">
                  <c:v>-3927</c:v>
                </c:pt>
                <c:pt idx="33">
                  <c:v>-3891</c:v>
                </c:pt>
                <c:pt idx="34">
                  <c:v>-3826.5</c:v>
                </c:pt>
                <c:pt idx="35">
                  <c:v>-3826.5</c:v>
                </c:pt>
                <c:pt idx="36">
                  <c:v>-3726.5</c:v>
                </c:pt>
                <c:pt idx="37">
                  <c:v>-3711.5</c:v>
                </c:pt>
                <c:pt idx="38">
                  <c:v>-3705</c:v>
                </c:pt>
                <c:pt idx="39">
                  <c:v>-3688.5</c:v>
                </c:pt>
                <c:pt idx="40">
                  <c:v>-3650.5</c:v>
                </c:pt>
                <c:pt idx="41">
                  <c:v>-3586.5</c:v>
                </c:pt>
                <c:pt idx="42">
                  <c:v>-3484</c:v>
                </c:pt>
                <c:pt idx="43">
                  <c:v>-3479</c:v>
                </c:pt>
                <c:pt idx="44">
                  <c:v>-3463.5</c:v>
                </c:pt>
                <c:pt idx="45">
                  <c:v>-3450</c:v>
                </c:pt>
                <c:pt idx="46">
                  <c:v>-3444.5</c:v>
                </c:pt>
                <c:pt idx="47">
                  <c:v>-2697</c:v>
                </c:pt>
                <c:pt idx="48">
                  <c:v>-2643.5</c:v>
                </c:pt>
                <c:pt idx="49">
                  <c:v>-2466</c:v>
                </c:pt>
                <c:pt idx="50">
                  <c:v>-2220.5</c:v>
                </c:pt>
                <c:pt idx="51">
                  <c:v>-2220.5</c:v>
                </c:pt>
                <c:pt idx="52">
                  <c:v>-2216.5</c:v>
                </c:pt>
                <c:pt idx="53">
                  <c:v>-2201</c:v>
                </c:pt>
                <c:pt idx="54">
                  <c:v>-2002.5</c:v>
                </c:pt>
                <c:pt idx="55">
                  <c:v>-1742.5</c:v>
                </c:pt>
                <c:pt idx="56">
                  <c:v>-1718.5</c:v>
                </c:pt>
                <c:pt idx="57">
                  <c:v>-1712.5</c:v>
                </c:pt>
                <c:pt idx="58">
                  <c:v>-1710</c:v>
                </c:pt>
                <c:pt idx="59">
                  <c:v>-1698</c:v>
                </c:pt>
                <c:pt idx="60">
                  <c:v>-1640.5</c:v>
                </c:pt>
                <c:pt idx="61">
                  <c:v>-1638.5</c:v>
                </c:pt>
                <c:pt idx="62">
                  <c:v>-1620</c:v>
                </c:pt>
                <c:pt idx="63">
                  <c:v>-1620</c:v>
                </c:pt>
                <c:pt idx="64">
                  <c:v>-1461</c:v>
                </c:pt>
                <c:pt idx="65">
                  <c:v>-1453.5</c:v>
                </c:pt>
                <c:pt idx="66">
                  <c:v>-1415.5</c:v>
                </c:pt>
                <c:pt idx="67">
                  <c:v>-1394.5</c:v>
                </c:pt>
                <c:pt idx="68">
                  <c:v>-1226.5</c:v>
                </c:pt>
                <c:pt idx="69">
                  <c:v>-1220</c:v>
                </c:pt>
                <c:pt idx="70">
                  <c:v>-1220</c:v>
                </c:pt>
                <c:pt idx="71">
                  <c:v>-1217.5</c:v>
                </c:pt>
                <c:pt idx="72">
                  <c:v>-1213</c:v>
                </c:pt>
                <c:pt idx="73">
                  <c:v>-1173.5</c:v>
                </c:pt>
                <c:pt idx="74">
                  <c:v>-1173.5</c:v>
                </c:pt>
                <c:pt idx="75">
                  <c:v>-1163.5</c:v>
                </c:pt>
                <c:pt idx="76">
                  <c:v>-1003.5</c:v>
                </c:pt>
                <c:pt idx="77">
                  <c:v>-976.5</c:v>
                </c:pt>
                <c:pt idx="78">
                  <c:v>-976</c:v>
                </c:pt>
                <c:pt idx="79">
                  <c:v>-938.5</c:v>
                </c:pt>
                <c:pt idx="80">
                  <c:v>-936.5</c:v>
                </c:pt>
                <c:pt idx="81">
                  <c:v>-673.5</c:v>
                </c:pt>
                <c:pt idx="82">
                  <c:v>-643</c:v>
                </c:pt>
                <c:pt idx="83">
                  <c:v>-490.5</c:v>
                </c:pt>
                <c:pt idx="84">
                  <c:v>-472.5</c:v>
                </c:pt>
                <c:pt idx="85">
                  <c:v>-465.5</c:v>
                </c:pt>
                <c:pt idx="86">
                  <c:v>-458</c:v>
                </c:pt>
                <c:pt idx="87">
                  <c:v>-456</c:v>
                </c:pt>
                <c:pt idx="88">
                  <c:v>-456</c:v>
                </c:pt>
                <c:pt idx="89">
                  <c:v>-456</c:v>
                </c:pt>
                <c:pt idx="90">
                  <c:v>-456</c:v>
                </c:pt>
                <c:pt idx="91">
                  <c:v>-456</c:v>
                </c:pt>
                <c:pt idx="92">
                  <c:v>-455</c:v>
                </c:pt>
                <c:pt idx="93">
                  <c:v>-444.5</c:v>
                </c:pt>
                <c:pt idx="94">
                  <c:v>-419.5</c:v>
                </c:pt>
                <c:pt idx="95">
                  <c:v>-416.5</c:v>
                </c:pt>
                <c:pt idx="96">
                  <c:v>-373</c:v>
                </c:pt>
                <c:pt idx="97">
                  <c:v>-229</c:v>
                </c:pt>
                <c:pt idx="98">
                  <c:v>-223</c:v>
                </c:pt>
                <c:pt idx="99">
                  <c:v>-215.5</c:v>
                </c:pt>
                <c:pt idx="100">
                  <c:v>-210</c:v>
                </c:pt>
                <c:pt idx="101">
                  <c:v>-210</c:v>
                </c:pt>
                <c:pt idx="102">
                  <c:v>-210</c:v>
                </c:pt>
                <c:pt idx="103">
                  <c:v>-206</c:v>
                </c:pt>
                <c:pt idx="104">
                  <c:v>-191</c:v>
                </c:pt>
                <c:pt idx="105">
                  <c:v>-185.5</c:v>
                </c:pt>
                <c:pt idx="106">
                  <c:v>-182</c:v>
                </c:pt>
                <c:pt idx="107">
                  <c:v>-177.5</c:v>
                </c:pt>
                <c:pt idx="108">
                  <c:v>-166.5</c:v>
                </c:pt>
                <c:pt idx="109">
                  <c:v>-154.5</c:v>
                </c:pt>
                <c:pt idx="110">
                  <c:v>-151.5</c:v>
                </c:pt>
                <c:pt idx="111">
                  <c:v>-128</c:v>
                </c:pt>
                <c:pt idx="112">
                  <c:v>-122.5</c:v>
                </c:pt>
                <c:pt idx="113">
                  <c:v>-117</c:v>
                </c:pt>
                <c:pt idx="114">
                  <c:v>-17</c:v>
                </c:pt>
                <c:pt idx="115">
                  <c:v>-17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2</c:v>
                </c:pt>
                <c:pt idx="120">
                  <c:v>11.5</c:v>
                </c:pt>
                <c:pt idx="121">
                  <c:v>11.5</c:v>
                </c:pt>
                <c:pt idx="122">
                  <c:v>81.5</c:v>
                </c:pt>
                <c:pt idx="123">
                  <c:v>81.5</c:v>
                </c:pt>
                <c:pt idx="124">
                  <c:v>255.5</c:v>
                </c:pt>
                <c:pt idx="125">
                  <c:v>255.5</c:v>
                </c:pt>
                <c:pt idx="126">
                  <c:v>259.5</c:v>
                </c:pt>
                <c:pt idx="127">
                  <c:v>282</c:v>
                </c:pt>
                <c:pt idx="128">
                  <c:v>282</c:v>
                </c:pt>
                <c:pt idx="129">
                  <c:v>284</c:v>
                </c:pt>
                <c:pt idx="130">
                  <c:v>284</c:v>
                </c:pt>
                <c:pt idx="131">
                  <c:v>284</c:v>
                </c:pt>
                <c:pt idx="132">
                  <c:v>286</c:v>
                </c:pt>
                <c:pt idx="133">
                  <c:v>305</c:v>
                </c:pt>
                <c:pt idx="134">
                  <c:v>327.5</c:v>
                </c:pt>
                <c:pt idx="135">
                  <c:v>327.5</c:v>
                </c:pt>
                <c:pt idx="136">
                  <c:v>513</c:v>
                </c:pt>
                <c:pt idx="137">
                  <c:v>515</c:v>
                </c:pt>
                <c:pt idx="138">
                  <c:v>532</c:v>
                </c:pt>
                <c:pt idx="139">
                  <c:v>534</c:v>
                </c:pt>
                <c:pt idx="140">
                  <c:v>545</c:v>
                </c:pt>
                <c:pt idx="141">
                  <c:v>545</c:v>
                </c:pt>
                <c:pt idx="142">
                  <c:v>623</c:v>
                </c:pt>
                <c:pt idx="143">
                  <c:v>625</c:v>
                </c:pt>
                <c:pt idx="144">
                  <c:v>1007</c:v>
                </c:pt>
                <c:pt idx="145">
                  <c:v>1253</c:v>
                </c:pt>
                <c:pt idx="146">
                  <c:v>1310</c:v>
                </c:pt>
                <c:pt idx="147">
                  <c:v>1764</c:v>
                </c:pt>
                <c:pt idx="148">
                  <c:v>3265</c:v>
                </c:pt>
              </c:numCache>
            </c:numRef>
          </c:xVal>
          <c:yVal>
            <c:numRef>
              <c:f>'C2 (2)'!$L$21:$L$169</c:f>
              <c:numCache>
                <c:formatCode>General</c:formatCode>
                <c:ptCount val="149"/>
                <c:pt idx="88">
                  <c:v>1.6124714893521741E-3</c:v>
                </c:pt>
                <c:pt idx="89">
                  <c:v>1.6124714893521741E-3</c:v>
                </c:pt>
                <c:pt idx="90">
                  <c:v>2.9124714856152423E-3</c:v>
                </c:pt>
                <c:pt idx="100">
                  <c:v>1.3715329187107272E-3</c:v>
                </c:pt>
                <c:pt idx="102">
                  <c:v>2.0715329155791551E-3</c:v>
                </c:pt>
                <c:pt idx="114">
                  <c:v>7.8105526627041399E-3</c:v>
                </c:pt>
                <c:pt idx="115">
                  <c:v>8.5105526595725678E-3</c:v>
                </c:pt>
                <c:pt idx="116">
                  <c:v>0</c:v>
                </c:pt>
                <c:pt idx="117">
                  <c:v>0</c:v>
                </c:pt>
                <c:pt idx="118">
                  <c:v>-1.0483003134140745E-3</c:v>
                </c:pt>
                <c:pt idx="119">
                  <c:v>-3.4830030926968902E-4</c:v>
                </c:pt>
                <c:pt idx="120">
                  <c:v>2.5222732001566328E-3</c:v>
                </c:pt>
                <c:pt idx="121">
                  <c:v>3.2222731970250607E-3</c:v>
                </c:pt>
                <c:pt idx="122">
                  <c:v>-1.6682377754477784E-3</c:v>
                </c:pt>
                <c:pt idx="123">
                  <c:v>-9.6823777857935056E-4</c:v>
                </c:pt>
                <c:pt idx="124">
                  <c:v>3.2296349454554729E-3</c:v>
                </c:pt>
                <c:pt idx="125">
                  <c:v>3.3296349429292604E-3</c:v>
                </c:pt>
                <c:pt idx="127">
                  <c:v>3.2896557895583101E-3</c:v>
                </c:pt>
                <c:pt idx="128">
                  <c:v>4.089655791176483E-3</c:v>
                </c:pt>
                <c:pt idx="129">
                  <c:v>4.5413554762490094E-3</c:v>
                </c:pt>
                <c:pt idx="130">
                  <c:v>4.8413554759463295E-3</c:v>
                </c:pt>
                <c:pt idx="134">
                  <c:v>-3.3091763398260809E-3</c:v>
                </c:pt>
                <c:pt idx="135">
                  <c:v>-2.1091763410368003E-3</c:v>
                </c:pt>
                <c:pt idx="148">
                  <c:v>4.3497381484485231E-3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25-42C3-B2F9-726FB3498EF7}"/>
            </c:ext>
          </c:extLst>
        </c:ser>
        <c:ser>
          <c:idx val="5"/>
          <c:order val="5"/>
          <c:tx>
            <c:strRef>
              <c:f>'C2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'C2 (2)'!$D$21:$D$89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plus>
            <c:minus>
              <c:numRef>
                <c:f>'C2 (2)'!$D$21:$D$89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'C2 (2)'!$F$21:$F$169</c:f>
              <c:numCache>
                <c:formatCode>General</c:formatCode>
                <c:ptCount val="149"/>
                <c:pt idx="0">
                  <c:v>-14769.5</c:v>
                </c:pt>
                <c:pt idx="1">
                  <c:v>-6688.5</c:v>
                </c:pt>
                <c:pt idx="2">
                  <c:v>-6601</c:v>
                </c:pt>
                <c:pt idx="3">
                  <c:v>-6574.5</c:v>
                </c:pt>
                <c:pt idx="4">
                  <c:v>-6474.5</c:v>
                </c:pt>
                <c:pt idx="5">
                  <c:v>-6459.5</c:v>
                </c:pt>
                <c:pt idx="6">
                  <c:v>-6412</c:v>
                </c:pt>
                <c:pt idx="7">
                  <c:v>-6300.5</c:v>
                </c:pt>
                <c:pt idx="8">
                  <c:v>-6156.5</c:v>
                </c:pt>
                <c:pt idx="9">
                  <c:v>-6137.5</c:v>
                </c:pt>
                <c:pt idx="10">
                  <c:v>-6133.5</c:v>
                </c:pt>
                <c:pt idx="11">
                  <c:v>-6130.5</c:v>
                </c:pt>
                <c:pt idx="12">
                  <c:v>-6075</c:v>
                </c:pt>
                <c:pt idx="13">
                  <c:v>-5948.5</c:v>
                </c:pt>
                <c:pt idx="14">
                  <c:v>-5929.5</c:v>
                </c:pt>
                <c:pt idx="15">
                  <c:v>-5872.5</c:v>
                </c:pt>
                <c:pt idx="16">
                  <c:v>-5717.5</c:v>
                </c:pt>
                <c:pt idx="17">
                  <c:v>-5708</c:v>
                </c:pt>
                <c:pt idx="18">
                  <c:v>-5617</c:v>
                </c:pt>
                <c:pt idx="19">
                  <c:v>-5395.5</c:v>
                </c:pt>
                <c:pt idx="20">
                  <c:v>-5376.5</c:v>
                </c:pt>
                <c:pt idx="21">
                  <c:v>-5357.5</c:v>
                </c:pt>
                <c:pt idx="22">
                  <c:v>-5170.5</c:v>
                </c:pt>
                <c:pt idx="23">
                  <c:v>-5153.5</c:v>
                </c:pt>
                <c:pt idx="24">
                  <c:v>-5151.5</c:v>
                </c:pt>
                <c:pt idx="25">
                  <c:v>-4985</c:v>
                </c:pt>
                <c:pt idx="26">
                  <c:v>-4932</c:v>
                </c:pt>
                <c:pt idx="27">
                  <c:v>-4873</c:v>
                </c:pt>
                <c:pt idx="28">
                  <c:v>-4466.5</c:v>
                </c:pt>
                <c:pt idx="29">
                  <c:v>-4411.5</c:v>
                </c:pt>
                <c:pt idx="30">
                  <c:v>-4409.5</c:v>
                </c:pt>
                <c:pt idx="31">
                  <c:v>-4404</c:v>
                </c:pt>
                <c:pt idx="32">
                  <c:v>-3927</c:v>
                </c:pt>
                <c:pt idx="33">
                  <c:v>-3891</c:v>
                </c:pt>
                <c:pt idx="34">
                  <c:v>-3826.5</c:v>
                </c:pt>
                <c:pt idx="35">
                  <c:v>-3826.5</c:v>
                </c:pt>
                <c:pt idx="36">
                  <c:v>-3726.5</c:v>
                </c:pt>
                <c:pt idx="37">
                  <c:v>-3711.5</c:v>
                </c:pt>
                <c:pt idx="38">
                  <c:v>-3705</c:v>
                </c:pt>
                <c:pt idx="39">
                  <c:v>-3688.5</c:v>
                </c:pt>
                <c:pt idx="40">
                  <c:v>-3650.5</c:v>
                </c:pt>
                <c:pt idx="41">
                  <c:v>-3586.5</c:v>
                </c:pt>
                <c:pt idx="42">
                  <c:v>-3484</c:v>
                </c:pt>
                <c:pt idx="43">
                  <c:v>-3479</c:v>
                </c:pt>
                <c:pt idx="44">
                  <c:v>-3463.5</c:v>
                </c:pt>
                <c:pt idx="45">
                  <c:v>-3450</c:v>
                </c:pt>
                <c:pt idx="46">
                  <c:v>-3444.5</c:v>
                </c:pt>
                <c:pt idx="47">
                  <c:v>-2697</c:v>
                </c:pt>
                <c:pt idx="48">
                  <c:v>-2643.5</c:v>
                </c:pt>
                <c:pt idx="49">
                  <c:v>-2466</c:v>
                </c:pt>
                <c:pt idx="50">
                  <c:v>-2220.5</c:v>
                </c:pt>
                <c:pt idx="51">
                  <c:v>-2220.5</c:v>
                </c:pt>
                <c:pt idx="52">
                  <c:v>-2216.5</c:v>
                </c:pt>
                <c:pt idx="53">
                  <c:v>-2201</c:v>
                </c:pt>
                <c:pt idx="54">
                  <c:v>-2002.5</c:v>
                </c:pt>
                <c:pt idx="55">
                  <c:v>-1742.5</c:v>
                </c:pt>
                <c:pt idx="56">
                  <c:v>-1718.5</c:v>
                </c:pt>
                <c:pt idx="57">
                  <c:v>-1712.5</c:v>
                </c:pt>
                <c:pt idx="58">
                  <c:v>-1710</c:v>
                </c:pt>
                <c:pt idx="59">
                  <c:v>-1698</c:v>
                </c:pt>
                <c:pt idx="60">
                  <c:v>-1640.5</c:v>
                </c:pt>
                <c:pt idx="61">
                  <c:v>-1638.5</c:v>
                </c:pt>
                <c:pt idx="62">
                  <c:v>-1620</c:v>
                </c:pt>
                <c:pt idx="63">
                  <c:v>-1620</c:v>
                </c:pt>
                <c:pt idx="64">
                  <c:v>-1461</c:v>
                </c:pt>
                <c:pt idx="65">
                  <c:v>-1453.5</c:v>
                </c:pt>
                <c:pt idx="66">
                  <c:v>-1415.5</c:v>
                </c:pt>
                <c:pt idx="67">
                  <c:v>-1394.5</c:v>
                </c:pt>
                <c:pt idx="68">
                  <c:v>-1226.5</c:v>
                </c:pt>
                <c:pt idx="69">
                  <c:v>-1220</c:v>
                </c:pt>
                <c:pt idx="70">
                  <c:v>-1220</c:v>
                </c:pt>
                <c:pt idx="71">
                  <c:v>-1217.5</c:v>
                </c:pt>
                <c:pt idx="72">
                  <c:v>-1213</c:v>
                </c:pt>
                <c:pt idx="73">
                  <c:v>-1173.5</c:v>
                </c:pt>
                <c:pt idx="74">
                  <c:v>-1173.5</c:v>
                </c:pt>
                <c:pt idx="75">
                  <c:v>-1163.5</c:v>
                </c:pt>
                <c:pt idx="76">
                  <c:v>-1003.5</c:v>
                </c:pt>
                <c:pt idx="77">
                  <c:v>-976.5</c:v>
                </c:pt>
                <c:pt idx="78">
                  <c:v>-976</c:v>
                </c:pt>
                <c:pt idx="79">
                  <c:v>-938.5</c:v>
                </c:pt>
                <c:pt idx="80">
                  <c:v>-936.5</c:v>
                </c:pt>
                <c:pt idx="81">
                  <c:v>-673.5</c:v>
                </c:pt>
                <c:pt idx="82">
                  <c:v>-643</c:v>
                </c:pt>
                <c:pt idx="83">
                  <c:v>-490.5</c:v>
                </c:pt>
                <c:pt idx="84">
                  <c:v>-472.5</c:v>
                </c:pt>
                <c:pt idx="85">
                  <c:v>-465.5</c:v>
                </c:pt>
                <c:pt idx="86">
                  <c:v>-458</c:v>
                </c:pt>
                <c:pt idx="87">
                  <c:v>-456</c:v>
                </c:pt>
                <c:pt idx="88">
                  <c:v>-456</c:v>
                </c:pt>
                <c:pt idx="89">
                  <c:v>-456</c:v>
                </c:pt>
                <c:pt idx="90">
                  <c:v>-456</c:v>
                </c:pt>
                <c:pt idx="91">
                  <c:v>-456</c:v>
                </c:pt>
                <c:pt idx="92">
                  <c:v>-455</c:v>
                </c:pt>
                <c:pt idx="93">
                  <c:v>-444.5</c:v>
                </c:pt>
                <c:pt idx="94">
                  <c:v>-419.5</c:v>
                </c:pt>
                <c:pt idx="95">
                  <c:v>-416.5</c:v>
                </c:pt>
                <c:pt idx="96">
                  <c:v>-373</c:v>
                </c:pt>
                <c:pt idx="97">
                  <c:v>-229</c:v>
                </c:pt>
                <c:pt idx="98">
                  <c:v>-223</c:v>
                </c:pt>
                <c:pt idx="99">
                  <c:v>-215.5</c:v>
                </c:pt>
                <c:pt idx="100">
                  <c:v>-210</c:v>
                </c:pt>
                <c:pt idx="101">
                  <c:v>-210</c:v>
                </c:pt>
                <c:pt idx="102">
                  <c:v>-210</c:v>
                </c:pt>
                <c:pt idx="103">
                  <c:v>-206</c:v>
                </c:pt>
                <c:pt idx="104">
                  <c:v>-191</c:v>
                </c:pt>
                <c:pt idx="105">
                  <c:v>-185.5</c:v>
                </c:pt>
                <c:pt idx="106">
                  <c:v>-182</c:v>
                </c:pt>
                <c:pt idx="107">
                  <c:v>-177.5</c:v>
                </c:pt>
                <c:pt idx="108">
                  <c:v>-166.5</c:v>
                </c:pt>
                <c:pt idx="109">
                  <c:v>-154.5</c:v>
                </c:pt>
                <c:pt idx="110">
                  <c:v>-151.5</c:v>
                </c:pt>
                <c:pt idx="111">
                  <c:v>-128</c:v>
                </c:pt>
                <c:pt idx="112">
                  <c:v>-122.5</c:v>
                </c:pt>
                <c:pt idx="113">
                  <c:v>-117</c:v>
                </c:pt>
                <c:pt idx="114">
                  <c:v>-17</c:v>
                </c:pt>
                <c:pt idx="115">
                  <c:v>-17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2</c:v>
                </c:pt>
                <c:pt idx="120">
                  <c:v>11.5</c:v>
                </c:pt>
                <c:pt idx="121">
                  <c:v>11.5</c:v>
                </c:pt>
                <c:pt idx="122">
                  <c:v>81.5</c:v>
                </c:pt>
                <c:pt idx="123">
                  <c:v>81.5</c:v>
                </c:pt>
                <c:pt idx="124">
                  <c:v>255.5</c:v>
                </c:pt>
                <c:pt idx="125">
                  <c:v>255.5</c:v>
                </c:pt>
                <c:pt idx="126">
                  <c:v>259.5</c:v>
                </c:pt>
                <c:pt idx="127">
                  <c:v>282</c:v>
                </c:pt>
                <c:pt idx="128">
                  <c:v>282</c:v>
                </c:pt>
                <c:pt idx="129">
                  <c:v>284</c:v>
                </c:pt>
                <c:pt idx="130">
                  <c:v>284</c:v>
                </c:pt>
                <c:pt idx="131">
                  <c:v>284</c:v>
                </c:pt>
                <c:pt idx="132">
                  <c:v>286</c:v>
                </c:pt>
                <c:pt idx="133">
                  <c:v>305</c:v>
                </c:pt>
                <c:pt idx="134">
                  <c:v>327.5</c:v>
                </c:pt>
                <c:pt idx="135">
                  <c:v>327.5</c:v>
                </c:pt>
                <c:pt idx="136">
                  <c:v>513</c:v>
                </c:pt>
                <c:pt idx="137">
                  <c:v>515</c:v>
                </c:pt>
                <c:pt idx="138">
                  <c:v>532</c:v>
                </c:pt>
                <c:pt idx="139">
                  <c:v>534</c:v>
                </c:pt>
                <c:pt idx="140">
                  <c:v>545</c:v>
                </c:pt>
                <c:pt idx="141">
                  <c:v>545</c:v>
                </c:pt>
                <c:pt idx="142">
                  <c:v>623</c:v>
                </c:pt>
                <c:pt idx="143">
                  <c:v>625</c:v>
                </c:pt>
                <c:pt idx="144">
                  <c:v>1007</c:v>
                </c:pt>
                <c:pt idx="145">
                  <c:v>1253</c:v>
                </c:pt>
                <c:pt idx="146">
                  <c:v>1310</c:v>
                </c:pt>
                <c:pt idx="147">
                  <c:v>1764</c:v>
                </c:pt>
                <c:pt idx="148">
                  <c:v>3265</c:v>
                </c:pt>
              </c:numCache>
            </c:numRef>
          </c:xVal>
          <c:yVal>
            <c:numRef>
              <c:f>'C2 (2)'!$M$21:$M$169</c:f>
              <c:numCache>
                <c:formatCode>General</c:formatCode>
                <c:ptCount val="1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25-42C3-B2F9-726FB3498EF7}"/>
            </c:ext>
          </c:extLst>
        </c:ser>
        <c:ser>
          <c:idx val="6"/>
          <c:order val="6"/>
          <c:tx>
            <c:strRef>
              <c:f>'C2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'C2 (2)'!$D$21:$D$89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plus>
            <c:minus>
              <c:numRef>
                <c:f>'C2 (2)'!$D$21:$D$89</c:f>
                <c:numCache>
                  <c:formatCode>General</c:formatCode>
                  <c:ptCount val="6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'C2 (2)'!$F$21:$F$169</c:f>
              <c:numCache>
                <c:formatCode>General</c:formatCode>
                <c:ptCount val="149"/>
                <c:pt idx="0">
                  <c:v>-14769.5</c:v>
                </c:pt>
                <c:pt idx="1">
                  <c:v>-6688.5</c:v>
                </c:pt>
                <c:pt idx="2">
                  <c:v>-6601</c:v>
                </c:pt>
                <c:pt idx="3">
                  <c:v>-6574.5</c:v>
                </c:pt>
                <c:pt idx="4">
                  <c:v>-6474.5</c:v>
                </c:pt>
                <c:pt idx="5">
                  <c:v>-6459.5</c:v>
                </c:pt>
                <c:pt idx="6">
                  <c:v>-6412</c:v>
                </c:pt>
                <c:pt idx="7">
                  <c:v>-6300.5</c:v>
                </c:pt>
                <c:pt idx="8">
                  <c:v>-6156.5</c:v>
                </c:pt>
                <c:pt idx="9">
                  <c:v>-6137.5</c:v>
                </c:pt>
                <c:pt idx="10">
                  <c:v>-6133.5</c:v>
                </c:pt>
                <c:pt idx="11">
                  <c:v>-6130.5</c:v>
                </c:pt>
                <c:pt idx="12">
                  <c:v>-6075</c:v>
                </c:pt>
                <c:pt idx="13">
                  <c:v>-5948.5</c:v>
                </c:pt>
                <c:pt idx="14">
                  <c:v>-5929.5</c:v>
                </c:pt>
                <c:pt idx="15">
                  <c:v>-5872.5</c:v>
                </c:pt>
                <c:pt idx="16">
                  <c:v>-5717.5</c:v>
                </c:pt>
                <c:pt idx="17">
                  <c:v>-5708</c:v>
                </c:pt>
                <c:pt idx="18">
                  <c:v>-5617</c:v>
                </c:pt>
                <c:pt idx="19">
                  <c:v>-5395.5</c:v>
                </c:pt>
                <c:pt idx="20">
                  <c:v>-5376.5</c:v>
                </c:pt>
                <c:pt idx="21">
                  <c:v>-5357.5</c:v>
                </c:pt>
                <c:pt idx="22">
                  <c:v>-5170.5</c:v>
                </c:pt>
                <c:pt idx="23">
                  <c:v>-5153.5</c:v>
                </c:pt>
                <c:pt idx="24">
                  <c:v>-5151.5</c:v>
                </c:pt>
                <c:pt idx="25">
                  <c:v>-4985</c:v>
                </c:pt>
                <c:pt idx="26">
                  <c:v>-4932</c:v>
                </c:pt>
                <c:pt idx="27">
                  <c:v>-4873</c:v>
                </c:pt>
                <c:pt idx="28">
                  <c:v>-4466.5</c:v>
                </c:pt>
                <c:pt idx="29">
                  <c:v>-4411.5</c:v>
                </c:pt>
                <c:pt idx="30">
                  <c:v>-4409.5</c:v>
                </c:pt>
                <c:pt idx="31">
                  <c:v>-4404</c:v>
                </c:pt>
                <c:pt idx="32">
                  <c:v>-3927</c:v>
                </c:pt>
                <c:pt idx="33">
                  <c:v>-3891</c:v>
                </c:pt>
                <c:pt idx="34">
                  <c:v>-3826.5</c:v>
                </c:pt>
                <c:pt idx="35">
                  <c:v>-3826.5</c:v>
                </c:pt>
                <c:pt idx="36">
                  <c:v>-3726.5</c:v>
                </c:pt>
                <c:pt idx="37">
                  <c:v>-3711.5</c:v>
                </c:pt>
                <c:pt idx="38">
                  <c:v>-3705</c:v>
                </c:pt>
                <c:pt idx="39">
                  <c:v>-3688.5</c:v>
                </c:pt>
                <c:pt idx="40">
                  <c:v>-3650.5</c:v>
                </c:pt>
                <c:pt idx="41">
                  <c:v>-3586.5</c:v>
                </c:pt>
                <c:pt idx="42">
                  <c:v>-3484</c:v>
                </c:pt>
                <c:pt idx="43">
                  <c:v>-3479</c:v>
                </c:pt>
                <c:pt idx="44">
                  <c:v>-3463.5</c:v>
                </c:pt>
                <c:pt idx="45">
                  <c:v>-3450</c:v>
                </c:pt>
                <c:pt idx="46">
                  <c:v>-3444.5</c:v>
                </c:pt>
                <c:pt idx="47">
                  <c:v>-2697</c:v>
                </c:pt>
                <c:pt idx="48">
                  <c:v>-2643.5</c:v>
                </c:pt>
                <c:pt idx="49">
                  <c:v>-2466</c:v>
                </c:pt>
                <c:pt idx="50">
                  <c:v>-2220.5</c:v>
                </c:pt>
                <c:pt idx="51">
                  <c:v>-2220.5</c:v>
                </c:pt>
                <c:pt idx="52">
                  <c:v>-2216.5</c:v>
                </c:pt>
                <c:pt idx="53">
                  <c:v>-2201</c:v>
                </c:pt>
                <c:pt idx="54">
                  <c:v>-2002.5</c:v>
                </c:pt>
                <c:pt idx="55">
                  <c:v>-1742.5</c:v>
                </c:pt>
                <c:pt idx="56">
                  <c:v>-1718.5</c:v>
                </c:pt>
                <c:pt idx="57">
                  <c:v>-1712.5</c:v>
                </c:pt>
                <c:pt idx="58">
                  <c:v>-1710</c:v>
                </c:pt>
                <c:pt idx="59">
                  <c:v>-1698</c:v>
                </c:pt>
                <c:pt idx="60">
                  <c:v>-1640.5</c:v>
                </c:pt>
                <c:pt idx="61">
                  <c:v>-1638.5</c:v>
                </c:pt>
                <c:pt idx="62">
                  <c:v>-1620</c:v>
                </c:pt>
                <c:pt idx="63">
                  <c:v>-1620</c:v>
                </c:pt>
                <c:pt idx="64">
                  <c:v>-1461</c:v>
                </c:pt>
                <c:pt idx="65">
                  <c:v>-1453.5</c:v>
                </c:pt>
                <c:pt idx="66">
                  <c:v>-1415.5</c:v>
                </c:pt>
                <c:pt idx="67">
                  <c:v>-1394.5</c:v>
                </c:pt>
                <c:pt idx="68">
                  <c:v>-1226.5</c:v>
                </c:pt>
                <c:pt idx="69">
                  <c:v>-1220</c:v>
                </c:pt>
                <c:pt idx="70">
                  <c:v>-1220</c:v>
                </c:pt>
                <c:pt idx="71">
                  <c:v>-1217.5</c:v>
                </c:pt>
                <c:pt idx="72">
                  <c:v>-1213</c:v>
                </c:pt>
                <c:pt idx="73">
                  <c:v>-1173.5</c:v>
                </c:pt>
                <c:pt idx="74">
                  <c:v>-1173.5</c:v>
                </c:pt>
                <c:pt idx="75">
                  <c:v>-1163.5</c:v>
                </c:pt>
                <c:pt idx="76">
                  <c:v>-1003.5</c:v>
                </c:pt>
                <c:pt idx="77">
                  <c:v>-976.5</c:v>
                </c:pt>
                <c:pt idx="78">
                  <c:v>-976</c:v>
                </c:pt>
                <c:pt idx="79">
                  <c:v>-938.5</c:v>
                </c:pt>
                <c:pt idx="80">
                  <c:v>-936.5</c:v>
                </c:pt>
                <c:pt idx="81">
                  <c:v>-673.5</c:v>
                </c:pt>
                <c:pt idx="82">
                  <c:v>-643</c:v>
                </c:pt>
                <c:pt idx="83">
                  <c:v>-490.5</c:v>
                </c:pt>
                <c:pt idx="84">
                  <c:v>-472.5</c:v>
                </c:pt>
                <c:pt idx="85">
                  <c:v>-465.5</c:v>
                </c:pt>
                <c:pt idx="86">
                  <c:v>-458</c:v>
                </c:pt>
                <c:pt idx="87">
                  <c:v>-456</c:v>
                </c:pt>
                <c:pt idx="88">
                  <c:v>-456</c:v>
                </c:pt>
                <c:pt idx="89">
                  <c:v>-456</c:v>
                </c:pt>
                <c:pt idx="90">
                  <c:v>-456</c:v>
                </c:pt>
                <c:pt idx="91">
                  <c:v>-456</c:v>
                </c:pt>
                <c:pt idx="92">
                  <c:v>-455</c:v>
                </c:pt>
                <c:pt idx="93">
                  <c:v>-444.5</c:v>
                </c:pt>
                <c:pt idx="94">
                  <c:v>-419.5</c:v>
                </c:pt>
                <c:pt idx="95">
                  <c:v>-416.5</c:v>
                </c:pt>
                <c:pt idx="96">
                  <c:v>-373</c:v>
                </c:pt>
                <c:pt idx="97">
                  <c:v>-229</c:v>
                </c:pt>
                <c:pt idx="98">
                  <c:v>-223</c:v>
                </c:pt>
                <c:pt idx="99">
                  <c:v>-215.5</c:v>
                </c:pt>
                <c:pt idx="100">
                  <c:v>-210</c:v>
                </c:pt>
                <c:pt idx="101">
                  <c:v>-210</c:v>
                </c:pt>
                <c:pt idx="102">
                  <c:v>-210</c:v>
                </c:pt>
                <c:pt idx="103">
                  <c:v>-206</c:v>
                </c:pt>
                <c:pt idx="104">
                  <c:v>-191</c:v>
                </c:pt>
                <c:pt idx="105">
                  <c:v>-185.5</c:v>
                </c:pt>
                <c:pt idx="106">
                  <c:v>-182</c:v>
                </c:pt>
                <c:pt idx="107">
                  <c:v>-177.5</c:v>
                </c:pt>
                <c:pt idx="108">
                  <c:v>-166.5</c:v>
                </c:pt>
                <c:pt idx="109">
                  <c:v>-154.5</c:v>
                </c:pt>
                <c:pt idx="110">
                  <c:v>-151.5</c:v>
                </c:pt>
                <c:pt idx="111">
                  <c:v>-128</c:v>
                </c:pt>
                <c:pt idx="112">
                  <c:v>-122.5</c:v>
                </c:pt>
                <c:pt idx="113">
                  <c:v>-117</c:v>
                </c:pt>
                <c:pt idx="114">
                  <c:v>-17</c:v>
                </c:pt>
                <c:pt idx="115">
                  <c:v>-17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2</c:v>
                </c:pt>
                <c:pt idx="120">
                  <c:v>11.5</c:v>
                </c:pt>
                <c:pt idx="121">
                  <c:v>11.5</c:v>
                </c:pt>
                <c:pt idx="122">
                  <c:v>81.5</c:v>
                </c:pt>
                <c:pt idx="123">
                  <c:v>81.5</c:v>
                </c:pt>
                <c:pt idx="124">
                  <c:v>255.5</c:v>
                </c:pt>
                <c:pt idx="125">
                  <c:v>255.5</c:v>
                </c:pt>
                <c:pt idx="126">
                  <c:v>259.5</c:v>
                </c:pt>
                <c:pt idx="127">
                  <c:v>282</c:v>
                </c:pt>
                <c:pt idx="128">
                  <c:v>282</c:v>
                </c:pt>
                <c:pt idx="129">
                  <c:v>284</c:v>
                </c:pt>
                <c:pt idx="130">
                  <c:v>284</c:v>
                </c:pt>
                <c:pt idx="131">
                  <c:v>284</c:v>
                </c:pt>
                <c:pt idx="132">
                  <c:v>286</c:v>
                </c:pt>
                <c:pt idx="133">
                  <c:v>305</c:v>
                </c:pt>
                <c:pt idx="134">
                  <c:v>327.5</c:v>
                </c:pt>
                <c:pt idx="135">
                  <c:v>327.5</c:v>
                </c:pt>
                <c:pt idx="136">
                  <c:v>513</c:v>
                </c:pt>
                <c:pt idx="137">
                  <c:v>515</c:v>
                </c:pt>
                <c:pt idx="138">
                  <c:v>532</c:v>
                </c:pt>
                <c:pt idx="139">
                  <c:v>534</c:v>
                </c:pt>
                <c:pt idx="140">
                  <c:v>545</c:v>
                </c:pt>
                <c:pt idx="141">
                  <c:v>545</c:v>
                </c:pt>
                <c:pt idx="142">
                  <c:v>623</c:v>
                </c:pt>
                <c:pt idx="143">
                  <c:v>625</c:v>
                </c:pt>
                <c:pt idx="144">
                  <c:v>1007</c:v>
                </c:pt>
                <c:pt idx="145">
                  <c:v>1253</c:v>
                </c:pt>
                <c:pt idx="146">
                  <c:v>1310</c:v>
                </c:pt>
                <c:pt idx="147">
                  <c:v>1764</c:v>
                </c:pt>
                <c:pt idx="148">
                  <c:v>3265</c:v>
                </c:pt>
              </c:numCache>
            </c:numRef>
          </c:xVal>
          <c:yVal>
            <c:numRef>
              <c:f>'C2 (2)'!$N$21:$N$169</c:f>
              <c:numCache>
                <c:formatCode>General</c:formatCode>
                <c:ptCount val="149"/>
                <c:pt idx="39">
                  <c:v>-3.2922146754572168E-2</c:v>
                </c:pt>
                <c:pt idx="86">
                  <c:v>-4.7392281994689256E-3</c:v>
                </c:pt>
                <c:pt idx="92">
                  <c:v>-0.35561167867126642</c:v>
                </c:pt>
                <c:pt idx="140">
                  <c:v>2.1381645565270446E-3</c:v>
                </c:pt>
                <c:pt idx="141">
                  <c:v>2.8381645606714301E-3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25-42C3-B2F9-726FB3498EF7}"/>
            </c:ext>
          </c:extLst>
        </c:ser>
        <c:ser>
          <c:idx val="7"/>
          <c:order val="7"/>
          <c:tx>
            <c:strRef>
              <c:f>'C2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'C2 (2)'!$F$21:$F$169</c:f>
              <c:numCache>
                <c:formatCode>General</c:formatCode>
                <c:ptCount val="149"/>
                <c:pt idx="0">
                  <c:v>-14769.5</c:v>
                </c:pt>
                <c:pt idx="1">
                  <c:v>-6688.5</c:v>
                </c:pt>
                <c:pt idx="2">
                  <c:v>-6601</c:v>
                </c:pt>
                <c:pt idx="3">
                  <c:v>-6574.5</c:v>
                </c:pt>
                <c:pt idx="4">
                  <c:v>-6474.5</c:v>
                </c:pt>
                <c:pt idx="5">
                  <c:v>-6459.5</c:v>
                </c:pt>
                <c:pt idx="6">
                  <c:v>-6412</c:v>
                </c:pt>
                <c:pt idx="7">
                  <c:v>-6300.5</c:v>
                </c:pt>
                <c:pt idx="8">
                  <c:v>-6156.5</c:v>
                </c:pt>
                <c:pt idx="9">
                  <c:v>-6137.5</c:v>
                </c:pt>
                <c:pt idx="10">
                  <c:v>-6133.5</c:v>
                </c:pt>
                <c:pt idx="11">
                  <c:v>-6130.5</c:v>
                </c:pt>
                <c:pt idx="12">
                  <c:v>-6075</c:v>
                </c:pt>
                <c:pt idx="13">
                  <c:v>-5948.5</c:v>
                </c:pt>
                <c:pt idx="14">
                  <c:v>-5929.5</c:v>
                </c:pt>
                <c:pt idx="15">
                  <c:v>-5872.5</c:v>
                </c:pt>
                <c:pt idx="16">
                  <c:v>-5717.5</c:v>
                </c:pt>
                <c:pt idx="17">
                  <c:v>-5708</c:v>
                </c:pt>
                <c:pt idx="18">
                  <c:v>-5617</c:v>
                </c:pt>
                <c:pt idx="19">
                  <c:v>-5395.5</c:v>
                </c:pt>
                <c:pt idx="20">
                  <c:v>-5376.5</c:v>
                </c:pt>
                <c:pt idx="21">
                  <c:v>-5357.5</c:v>
                </c:pt>
                <c:pt idx="22">
                  <c:v>-5170.5</c:v>
                </c:pt>
                <c:pt idx="23">
                  <c:v>-5153.5</c:v>
                </c:pt>
                <c:pt idx="24">
                  <c:v>-5151.5</c:v>
                </c:pt>
                <c:pt idx="25">
                  <c:v>-4985</c:v>
                </c:pt>
                <c:pt idx="26">
                  <c:v>-4932</c:v>
                </c:pt>
                <c:pt idx="27">
                  <c:v>-4873</c:v>
                </c:pt>
                <c:pt idx="28">
                  <c:v>-4466.5</c:v>
                </c:pt>
                <c:pt idx="29">
                  <c:v>-4411.5</c:v>
                </c:pt>
                <c:pt idx="30">
                  <c:v>-4409.5</c:v>
                </c:pt>
                <c:pt idx="31">
                  <c:v>-4404</c:v>
                </c:pt>
                <c:pt idx="32">
                  <c:v>-3927</c:v>
                </c:pt>
                <c:pt idx="33">
                  <c:v>-3891</c:v>
                </c:pt>
                <c:pt idx="34">
                  <c:v>-3826.5</c:v>
                </c:pt>
                <c:pt idx="35">
                  <c:v>-3826.5</c:v>
                </c:pt>
                <c:pt idx="36">
                  <c:v>-3726.5</c:v>
                </c:pt>
                <c:pt idx="37">
                  <c:v>-3711.5</c:v>
                </c:pt>
                <c:pt idx="38">
                  <c:v>-3705</c:v>
                </c:pt>
                <c:pt idx="39">
                  <c:v>-3688.5</c:v>
                </c:pt>
                <c:pt idx="40">
                  <c:v>-3650.5</c:v>
                </c:pt>
                <c:pt idx="41">
                  <c:v>-3586.5</c:v>
                </c:pt>
                <c:pt idx="42">
                  <c:v>-3484</c:v>
                </c:pt>
                <c:pt idx="43">
                  <c:v>-3479</c:v>
                </c:pt>
                <c:pt idx="44">
                  <c:v>-3463.5</c:v>
                </c:pt>
                <c:pt idx="45">
                  <c:v>-3450</c:v>
                </c:pt>
                <c:pt idx="46">
                  <c:v>-3444.5</c:v>
                </c:pt>
                <c:pt idx="47">
                  <c:v>-2697</c:v>
                </c:pt>
                <c:pt idx="48">
                  <c:v>-2643.5</c:v>
                </c:pt>
                <c:pt idx="49">
                  <c:v>-2466</c:v>
                </c:pt>
                <c:pt idx="50">
                  <c:v>-2220.5</c:v>
                </c:pt>
                <c:pt idx="51">
                  <c:v>-2220.5</c:v>
                </c:pt>
                <c:pt idx="52">
                  <c:v>-2216.5</c:v>
                </c:pt>
                <c:pt idx="53">
                  <c:v>-2201</c:v>
                </c:pt>
                <c:pt idx="54">
                  <c:v>-2002.5</c:v>
                </c:pt>
                <c:pt idx="55">
                  <c:v>-1742.5</c:v>
                </c:pt>
                <c:pt idx="56">
                  <c:v>-1718.5</c:v>
                </c:pt>
                <c:pt idx="57">
                  <c:v>-1712.5</c:v>
                </c:pt>
                <c:pt idx="58">
                  <c:v>-1710</c:v>
                </c:pt>
                <c:pt idx="59">
                  <c:v>-1698</c:v>
                </c:pt>
                <c:pt idx="60">
                  <c:v>-1640.5</c:v>
                </c:pt>
                <c:pt idx="61">
                  <c:v>-1638.5</c:v>
                </c:pt>
                <c:pt idx="62">
                  <c:v>-1620</c:v>
                </c:pt>
                <c:pt idx="63">
                  <c:v>-1620</c:v>
                </c:pt>
                <c:pt idx="64">
                  <c:v>-1461</c:v>
                </c:pt>
                <c:pt idx="65">
                  <c:v>-1453.5</c:v>
                </c:pt>
                <c:pt idx="66">
                  <c:v>-1415.5</c:v>
                </c:pt>
                <c:pt idx="67">
                  <c:v>-1394.5</c:v>
                </c:pt>
                <c:pt idx="68">
                  <c:v>-1226.5</c:v>
                </c:pt>
                <c:pt idx="69">
                  <c:v>-1220</c:v>
                </c:pt>
                <c:pt idx="70">
                  <c:v>-1220</c:v>
                </c:pt>
                <c:pt idx="71">
                  <c:v>-1217.5</c:v>
                </c:pt>
                <c:pt idx="72">
                  <c:v>-1213</c:v>
                </c:pt>
                <c:pt idx="73">
                  <c:v>-1173.5</c:v>
                </c:pt>
                <c:pt idx="74">
                  <c:v>-1173.5</c:v>
                </c:pt>
                <c:pt idx="75">
                  <c:v>-1163.5</c:v>
                </c:pt>
                <c:pt idx="76">
                  <c:v>-1003.5</c:v>
                </c:pt>
                <c:pt idx="77">
                  <c:v>-976.5</c:v>
                </c:pt>
                <c:pt idx="78">
                  <c:v>-976</c:v>
                </c:pt>
                <c:pt idx="79">
                  <c:v>-938.5</c:v>
                </c:pt>
                <c:pt idx="80">
                  <c:v>-936.5</c:v>
                </c:pt>
                <c:pt idx="81">
                  <c:v>-673.5</c:v>
                </c:pt>
                <c:pt idx="82">
                  <c:v>-643</c:v>
                </c:pt>
                <c:pt idx="83">
                  <c:v>-490.5</c:v>
                </c:pt>
                <c:pt idx="84">
                  <c:v>-472.5</c:v>
                </c:pt>
                <c:pt idx="85">
                  <c:v>-465.5</c:v>
                </c:pt>
                <c:pt idx="86">
                  <c:v>-458</c:v>
                </c:pt>
                <c:pt idx="87">
                  <c:v>-456</c:v>
                </c:pt>
                <c:pt idx="88">
                  <c:v>-456</c:v>
                </c:pt>
                <c:pt idx="89">
                  <c:v>-456</c:v>
                </c:pt>
                <c:pt idx="90">
                  <c:v>-456</c:v>
                </c:pt>
                <c:pt idx="91">
                  <c:v>-456</c:v>
                </c:pt>
                <c:pt idx="92">
                  <c:v>-455</c:v>
                </c:pt>
                <c:pt idx="93">
                  <c:v>-444.5</c:v>
                </c:pt>
                <c:pt idx="94">
                  <c:v>-419.5</c:v>
                </c:pt>
                <c:pt idx="95">
                  <c:v>-416.5</c:v>
                </c:pt>
                <c:pt idx="96">
                  <c:v>-373</c:v>
                </c:pt>
                <c:pt idx="97">
                  <c:v>-229</c:v>
                </c:pt>
                <c:pt idx="98">
                  <c:v>-223</c:v>
                </c:pt>
                <c:pt idx="99">
                  <c:v>-215.5</c:v>
                </c:pt>
                <c:pt idx="100">
                  <c:v>-210</c:v>
                </c:pt>
                <c:pt idx="101">
                  <c:v>-210</c:v>
                </c:pt>
                <c:pt idx="102">
                  <c:v>-210</c:v>
                </c:pt>
                <c:pt idx="103">
                  <c:v>-206</c:v>
                </c:pt>
                <c:pt idx="104">
                  <c:v>-191</c:v>
                </c:pt>
                <c:pt idx="105">
                  <c:v>-185.5</c:v>
                </c:pt>
                <c:pt idx="106">
                  <c:v>-182</c:v>
                </c:pt>
                <c:pt idx="107">
                  <c:v>-177.5</c:v>
                </c:pt>
                <c:pt idx="108">
                  <c:v>-166.5</c:v>
                </c:pt>
                <c:pt idx="109">
                  <c:v>-154.5</c:v>
                </c:pt>
                <c:pt idx="110">
                  <c:v>-151.5</c:v>
                </c:pt>
                <c:pt idx="111">
                  <c:v>-128</c:v>
                </c:pt>
                <c:pt idx="112">
                  <c:v>-122.5</c:v>
                </c:pt>
                <c:pt idx="113">
                  <c:v>-117</c:v>
                </c:pt>
                <c:pt idx="114">
                  <c:v>-17</c:v>
                </c:pt>
                <c:pt idx="115">
                  <c:v>-17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2</c:v>
                </c:pt>
                <c:pt idx="120">
                  <c:v>11.5</c:v>
                </c:pt>
                <c:pt idx="121">
                  <c:v>11.5</c:v>
                </c:pt>
                <c:pt idx="122">
                  <c:v>81.5</c:v>
                </c:pt>
                <c:pt idx="123">
                  <c:v>81.5</c:v>
                </c:pt>
                <c:pt idx="124">
                  <c:v>255.5</c:v>
                </c:pt>
                <c:pt idx="125">
                  <c:v>255.5</c:v>
                </c:pt>
                <c:pt idx="126">
                  <c:v>259.5</c:v>
                </c:pt>
                <c:pt idx="127">
                  <c:v>282</c:v>
                </c:pt>
                <c:pt idx="128">
                  <c:v>282</c:v>
                </c:pt>
                <c:pt idx="129">
                  <c:v>284</c:v>
                </c:pt>
                <c:pt idx="130">
                  <c:v>284</c:v>
                </c:pt>
                <c:pt idx="131">
                  <c:v>284</c:v>
                </c:pt>
                <c:pt idx="132">
                  <c:v>286</c:v>
                </c:pt>
                <c:pt idx="133">
                  <c:v>305</c:v>
                </c:pt>
                <c:pt idx="134">
                  <c:v>327.5</c:v>
                </c:pt>
                <c:pt idx="135">
                  <c:v>327.5</c:v>
                </c:pt>
                <c:pt idx="136">
                  <c:v>513</c:v>
                </c:pt>
                <c:pt idx="137">
                  <c:v>515</c:v>
                </c:pt>
                <c:pt idx="138">
                  <c:v>532</c:v>
                </c:pt>
                <c:pt idx="139">
                  <c:v>534</c:v>
                </c:pt>
                <c:pt idx="140">
                  <c:v>545</c:v>
                </c:pt>
                <c:pt idx="141">
                  <c:v>545</c:v>
                </c:pt>
                <c:pt idx="142">
                  <c:v>623</c:v>
                </c:pt>
                <c:pt idx="143">
                  <c:v>625</c:v>
                </c:pt>
                <c:pt idx="144">
                  <c:v>1007</c:v>
                </c:pt>
                <c:pt idx="145">
                  <c:v>1253</c:v>
                </c:pt>
                <c:pt idx="146">
                  <c:v>1310</c:v>
                </c:pt>
                <c:pt idx="147">
                  <c:v>1764</c:v>
                </c:pt>
                <c:pt idx="148">
                  <c:v>3265</c:v>
                </c:pt>
              </c:numCache>
            </c:numRef>
          </c:xVal>
          <c:yVal>
            <c:numRef>
              <c:f>'C2 (2)'!$O$21:$O$169</c:f>
              <c:numCache>
                <c:formatCode>General</c:formatCode>
                <c:ptCount val="149"/>
                <c:pt idx="0">
                  <c:v>2.0000000018199969E-3</c:v>
                </c:pt>
                <c:pt idx="1">
                  <c:v>2.0000000008242019E-3</c:v>
                </c:pt>
                <c:pt idx="2">
                  <c:v>2.0000000008134197E-3</c:v>
                </c:pt>
                <c:pt idx="3">
                  <c:v>2.0000000008101541E-3</c:v>
                </c:pt>
                <c:pt idx="4">
                  <c:v>2.0000000007978315E-3</c:v>
                </c:pt>
                <c:pt idx="5">
                  <c:v>2.0000000007959831E-3</c:v>
                </c:pt>
                <c:pt idx="6">
                  <c:v>2.0000000007901297E-3</c:v>
                </c:pt>
                <c:pt idx="7">
                  <c:v>2.0000000007763898E-3</c:v>
                </c:pt>
                <c:pt idx="8">
                  <c:v>2.0000000007586454E-3</c:v>
                </c:pt>
                <c:pt idx="9">
                  <c:v>2.0000000007563039E-3</c:v>
                </c:pt>
                <c:pt idx="10">
                  <c:v>2.0000000007558108E-3</c:v>
                </c:pt>
                <c:pt idx="11">
                  <c:v>2.0000000007554413E-3</c:v>
                </c:pt>
                <c:pt idx="12">
                  <c:v>2.0000000007486022E-3</c:v>
                </c:pt>
                <c:pt idx="13">
                  <c:v>2.000000000733014E-3</c:v>
                </c:pt>
                <c:pt idx="14">
                  <c:v>2.0000000007306729E-3</c:v>
                </c:pt>
                <c:pt idx="15">
                  <c:v>2.000000000723649E-3</c:v>
                </c:pt>
                <c:pt idx="16">
                  <c:v>2.0000000007045489E-3</c:v>
                </c:pt>
                <c:pt idx="17">
                  <c:v>2.0000000007033779E-3</c:v>
                </c:pt>
                <c:pt idx="18">
                  <c:v>2.0000000006921642E-3</c:v>
                </c:pt>
                <c:pt idx="19">
                  <c:v>2.0000000006648697E-3</c:v>
                </c:pt>
                <c:pt idx="20">
                  <c:v>2.0000000006625282E-3</c:v>
                </c:pt>
                <c:pt idx="21">
                  <c:v>2.0000000006601872E-3</c:v>
                </c:pt>
                <c:pt idx="22">
                  <c:v>2.0000000006371436E-3</c:v>
                </c:pt>
                <c:pt idx="23">
                  <c:v>2.0000000006350489E-3</c:v>
                </c:pt>
                <c:pt idx="24">
                  <c:v>2.0000000006348026E-3</c:v>
                </c:pt>
                <c:pt idx="25">
                  <c:v>2.0000000006142851E-3</c:v>
                </c:pt>
                <c:pt idx="26">
                  <c:v>2.0000000006077543E-3</c:v>
                </c:pt>
                <c:pt idx="27">
                  <c:v>2.0000000006004837E-3</c:v>
                </c:pt>
                <c:pt idx="28">
                  <c:v>2.0000000005503922E-3</c:v>
                </c:pt>
                <c:pt idx="29">
                  <c:v>2.0000000005436147E-3</c:v>
                </c:pt>
                <c:pt idx="30">
                  <c:v>2.0000000005433683E-3</c:v>
                </c:pt>
                <c:pt idx="31">
                  <c:v>2.0000000005426905E-3</c:v>
                </c:pt>
                <c:pt idx="32">
                  <c:v>2.0000000004839111E-3</c:v>
                </c:pt>
                <c:pt idx="33">
                  <c:v>2.000000000479475E-3</c:v>
                </c:pt>
                <c:pt idx="34">
                  <c:v>2.0000000004715269E-3</c:v>
                </c:pt>
                <c:pt idx="35">
                  <c:v>2.0000000004715269E-3</c:v>
                </c:pt>
                <c:pt idx="36">
                  <c:v>2.0000000004592043E-3</c:v>
                </c:pt>
                <c:pt idx="37">
                  <c:v>2.000000000457356E-3</c:v>
                </c:pt>
                <c:pt idx="38">
                  <c:v>2.000000000456555E-3</c:v>
                </c:pt>
                <c:pt idx="39">
                  <c:v>2.0000000004545219E-3</c:v>
                </c:pt>
                <c:pt idx="40">
                  <c:v>2.000000000449839E-3</c:v>
                </c:pt>
                <c:pt idx="41">
                  <c:v>2.0000000004419525E-3</c:v>
                </c:pt>
                <c:pt idx="42">
                  <c:v>2.000000000429322E-3</c:v>
                </c:pt>
                <c:pt idx="43">
                  <c:v>2.0000000004287057E-3</c:v>
                </c:pt>
                <c:pt idx="44">
                  <c:v>2.0000000004267958E-3</c:v>
                </c:pt>
                <c:pt idx="45">
                  <c:v>2.0000000004251322E-3</c:v>
                </c:pt>
                <c:pt idx="46">
                  <c:v>2.0000000004244544E-3</c:v>
                </c:pt>
                <c:pt idx="47">
                  <c:v>2.0000000003323423E-3</c:v>
                </c:pt>
                <c:pt idx="48">
                  <c:v>2.0000000003257499E-3</c:v>
                </c:pt>
                <c:pt idx="49">
                  <c:v>2.0000000003038772E-3</c:v>
                </c:pt>
                <c:pt idx="50">
                  <c:v>2.0000000002736249E-3</c:v>
                </c:pt>
                <c:pt idx="51">
                  <c:v>2.0000000002736249E-3</c:v>
                </c:pt>
                <c:pt idx="52">
                  <c:v>2.0000000002731318E-3</c:v>
                </c:pt>
                <c:pt idx="53">
                  <c:v>2.0000000002712219E-3</c:v>
                </c:pt>
                <c:pt idx="54">
                  <c:v>2.0000000002467614E-3</c:v>
                </c:pt>
                <c:pt idx="55">
                  <c:v>2.0000000002147224E-3</c:v>
                </c:pt>
                <c:pt idx="56">
                  <c:v>2.0000000002117651E-3</c:v>
                </c:pt>
                <c:pt idx="57">
                  <c:v>2.0000000002110257E-3</c:v>
                </c:pt>
                <c:pt idx="58">
                  <c:v>2.0000000002107178E-3</c:v>
                </c:pt>
                <c:pt idx="59">
                  <c:v>2.0000000002092389E-3</c:v>
                </c:pt>
                <c:pt idx="60">
                  <c:v>2.0000000002021534E-3</c:v>
                </c:pt>
                <c:pt idx="61">
                  <c:v>2.0000000002019071E-3</c:v>
                </c:pt>
                <c:pt idx="62">
                  <c:v>2.0000000001996272E-3</c:v>
                </c:pt>
                <c:pt idx="63">
                  <c:v>2.0000000001996272E-3</c:v>
                </c:pt>
                <c:pt idx="64">
                  <c:v>2.0000000001800344E-3</c:v>
                </c:pt>
                <c:pt idx="65">
                  <c:v>2.0000000001791102E-3</c:v>
                </c:pt>
                <c:pt idx="66">
                  <c:v>2.0000000001744274E-3</c:v>
                </c:pt>
                <c:pt idx="67">
                  <c:v>2.0000000001718396E-3</c:v>
                </c:pt>
                <c:pt idx="68">
                  <c:v>2.0000000001511374E-3</c:v>
                </c:pt>
                <c:pt idx="69">
                  <c:v>2.0000000001503368E-3</c:v>
                </c:pt>
                <c:pt idx="70">
                  <c:v>2.0000000001503368E-3</c:v>
                </c:pt>
                <c:pt idx="71">
                  <c:v>2.0000000001500285E-3</c:v>
                </c:pt>
                <c:pt idx="72">
                  <c:v>2.0000000001494742E-3</c:v>
                </c:pt>
                <c:pt idx="73">
                  <c:v>2.0000000001446066E-3</c:v>
                </c:pt>
                <c:pt idx="74">
                  <c:v>2.0000000001446066E-3</c:v>
                </c:pt>
                <c:pt idx="75">
                  <c:v>2.0000000001433745E-3</c:v>
                </c:pt>
                <c:pt idx="76">
                  <c:v>2.0000000001236581E-3</c:v>
                </c:pt>
                <c:pt idx="77">
                  <c:v>2.0000000001203309E-3</c:v>
                </c:pt>
                <c:pt idx="78">
                  <c:v>2.0000000001202693E-3</c:v>
                </c:pt>
                <c:pt idx="79">
                  <c:v>2.0000000001156484E-3</c:v>
                </c:pt>
                <c:pt idx="80">
                  <c:v>2.0000000001154017E-3</c:v>
                </c:pt>
                <c:pt idx="81">
                  <c:v>2.0000000000829931E-3</c:v>
                </c:pt>
                <c:pt idx="82">
                  <c:v>2.0000000000792348E-3</c:v>
                </c:pt>
                <c:pt idx="83">
                  <c:v>2.0000000000604426E-3</c:v>
                </c:pt>
                <c:pt idx="84">
                  <c:v>2.0000000000582247E-3</c:v>
                </c:pt>
                <c:pt idx="85">
                  <c:v>2.0000000000573621E-3</c:v>
                </c:pt>
                <c:pt idx="86">
                  <c:v>2.000000000056438E-3</c:v>
                </c:pt>
                <c:pt idx="87">
                  <c:v>2.0000000000561912E-3</c:v>
                </c:pt>
                <c:pt idx="88">
                  <c:v>2.0000000000561912E-3</c:v>
                </c:pt>
                <c:pt idx="89">
                  <c:v>2.0000000000561912E-3</c:v>
                </c:pt>
                <c:pt idx="90">
                  <c:v>2.0000000000561912E-3</c:v>
                </c:pt>
                <c:pt idx="91">
                  <c:v>2.0000000000561912E-3</c:v>
                </c:pt>
                <c:pt idx="92">
                  <c:v>2.000000000056068E-3</c:v>
                </c:pt>
                <c:pt idx="93">
                  <c:v>2.0000000000547744E-3</c:v>
                </c:pt>
                <c:pt idx="94">
                  <c:v>2.0000000000516935E-3</c:v>
                </c:pt>
                <c:pt idx="95">
                  <c:v>2.000000000051324E-3</c:v>
                </c:pt>
                <c:pt idx="96">
                  <c:v>2.0000000000459637E-3</c:v>
                </c:pt>
                <c:pt idx="97">
                  <c:v>2.0000000000282188E-3</c:v>
                </c:pt>
                <c:pt idx="98">
                  <c:v>2.0000000000274798E-3</c:v>
                </c:pt>
                <c:pt idx="99">
                  <c:v>2.0000000000265552E-3</c:v>
                </c:pt>
                <c:pt idx="100">
                  <c:v>2.0000000000258778E-3</c:v>
                </c:pt>
                <c:pt idx="101">
                  <c:v>2.0000000000258778E-3</c:v>
                </c:pt>
                <c:pt idx="102">
                  <c:v>2.0000000000258778E-3</c:v>
                </c:pt>
                <c:pt idx="103">
                  <c:v>2.0000000000253847E-3</c:v>
                </c:pt>
                <c:pt idx="104">
                  <c:v>2.0000000000235363E-3</c:v>
                </c:pt>
                <c:pt idx="105">
                  <c:v>2.0000000000228585E-3</c:v>
                </c:pt>
                <c:pt idx="106">
                  <c:v>2.0000000000224274E-3</c:v>
                </c:pt>
                <c:pt idx="107">
                  <c:v>2.0000000000218727E-3</c:v>
                </c:pt>
                <c:pt idx="108">
                  <c:v>2.0000000000205175E-3</c:v>
                </c:pt>
                <c:pt idx="109">
                  <c:v>2.0000000000190386E-3</c:v>
                </c:pt>
                <c:pt idx="110">
                  <c:v>2.0000000000186687E-3</c:v>
                </c:pt>
                <c:pt idx="111">
                  <c:v>2.000000000015773E-3</c:v>
                </c:pt>
                <c:pt idx="112">
                  <c:v>2.0000000000150952E-3</c:v>
                </c:pt>
                <c:pt idx="113">
                  <c:v>2.0000000000144178E-3</c:v>
                </c:pt>
                <c:pt idx="114">
                  <c:v>2.0000000000020947E-3</c:v>
                </c:pt>
                <c:pt idx="115">
                  <c:v>2.0000000000020947E-3</c:v>
                </c:pt>
                <c:pt idx="116">
                  <c:v>2E-3</c:v>
                </c:pt>
                <c:pt idx="117">
                  <c:v>2E-3</c:v>
                </c:pt>
                <c:pt idx="118">
                  <c:v>1.9999999999997537E-3</c:v>
                </c:pt>
                <c:pt idx="119">
                  <c:v>1.9999999999997537E-3</c:v>
                </c:pt>
                <c:pt idx="120">
                  <c:v>1.9999999999985828E-3</c:v>
                </c:pt>
                <c:pt idx="121">
                  <c:v>1.9999999999985828E-3</c:v>
                </c:pt>
                <c:pt idx="122">
                  <c:v>1.9999999999899569E-3</c:v>
                </c:pt>
                <c:pt idx="123">
                  <c:v>1.9999999999899569E-3</c:v>
                </c:pt>
                <c:pt idx="124">
                  <c:v>1.9999999999685157E-3</c:v>
                </c:pt>
                <c:pt idx="125">
                  <c:v>1.9999999999685157E-3</c:v>
                </c:pt>
                <c:pt idx="126">
                  <c:v>1.9999999999680226E-3</c:v>
                </c:pt>
                <c:pt idx="127">
                  <c:v>1.9999999999652501E-3</c:v>
                </c:pt>
                <c:pt idx="128">
                  <c:v>1.9999999999652501E-3</c:v>
                </c:pt>
                <c:pt idx="129">
                  <c:v>1.9999999999650037E-3</c:v>
                </c:pt>
                <c:pt idx="130">
                  <c:v>1.9999999999650037E-3</c:v>
                </c:pt>
                <c:pt idx="131">
                  <c:v>1.9999999999650037E-3</c:v>
                </c:pt>
                <c:pt idx="132">
                  <c:v>1.9999999999647574E-3</c:v>
                </c:pt>
                <c:pt idx="133">
                  <c:v>1.999999999962416E-3</c:v>
                </c:pt>
                <c:pt idx="134">
                  <c:v>1.9999999999596434E-3</c:v>
                </c:pt>
                <c:pt idx="135">
                  <c:v>1.9999999999596434E-3</c:v>
                </c:pt>
                <c:pt idx="136">
                  <c:v>1.9999999999367845E-3</c:v>
                </c:pt>
                <c:pt idx="137">
                  <c:v>1.9999999999365382E-3</c:v>
                </c:pt>
                <c:pt idx="138">
                  <c:v>1.9999999999344435E-3</c:v>
                </c:pt>
                <c:pt idx="139">
                  <c:v>1.9999999999341968E-3</c:v>
                </c:pt>
                <c:pt idx="140">
                  <c:v>1.9999999999328415E-3</c:v>
                </c:pt>
                <c:pt idx="141">
                  <c:v>1.9999999999328415E-3</c:v>
                </c:pt>
                <c:pt idx="142">
                  <c:v>1.9999999999232299E-3</c:v>
                </c:pt>
                <c:pt idx="143">
                  <c:v>1.9999999999229835E-3</c:v>
                </c:pt>
                <c:pt idx="144">
                  <c:v>1.9999999998759109E-3</c:v>
                </c:pt>
                <c:pt idx="145">
                  <c:v>1.9999999998455971E-3</c:v>
                </c:pt>
                <c:pt idx="146">
                  <c:v>1.9999999998385732E-3</c:v>
                </c:pt>
                <c:pt idx="147">
                  <c:v>1.9999999997826283E-3</c:v>
                </c:pt>
                <c:pt idx="148">
                  <c:v>1.9999999995976648E-3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25-42C3-B2F9-726FB349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9472136"/>
        <c:axId val="1"/>
      </c:scatterChart>
      <c:valAx>
        <c:axId val="949472136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6928213689482465"/>
              <c:y val="0.862070281967105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00"/>
        <c:minorUnit val="500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52921535893157E-2"/>
              <c:y val="0.382445799290762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9472136"/>
        <c:crosses val="autoZero"/>
        <c:crossBetween val="midCat"/>
        <c:majorUnit val="0.01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1853088480801335"/>
          <c:y val="0.91849661425550644"/>
          <c:w val="0.97662771285475791"/>
          <c:h val="0.981192539020396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0</xdr:row>
      <xdr:rowOff>0</xdr:rowOff>
    </xdr:from>
    <xdr:to>
      <xdr:col>26</xdr:col>
      <xdr:colOff>400050</xdr:colOff>
      <xdr:row>17</xdr:row>
      <xdr:rowOff>133350</xdr:rowOff>
    </xdr:to>
    <xdr:graphicFrame macro="">
      <xdr:nvGraphicFramePr>
        <xdr:cNvPr id="67588" name="Chart 1">
          <a:extLst>
            <a:ext uri="{FF2B5EF4-FFF2-40B4-BE49-F238E27FC236}">
              <a16:creationId xmlns:a16="http://schemas.microsoft.com/office/drawing/2014/main" id="{9B99E78F-AD47-7DB5-8FCE-11BDDFF57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57150</xdr:colOff>
      <xdr:row>0</xdr:row>
      <xdr:rowOff>0</xdr:rowOff>
    </xdr:from>
    <xdr:to>
      <xdr:col>17</xdr:col>
      <xdr:colOff>47625</xdr:colOff>
      <xdr:row>18</xdr:row>
      <xdr:rowOff>66675</xdr:rowOff>
    </xdr:to>
    <xdr:graphicFrame macro="">
      <xdr:nvGraphicFramePr>
        <xdr:cNvPr id="67589" name="Chart 3">
          <a:extLst>
            <a:ext uri="{FF2B5EF4-FFF2-40B4-BE49-F238E27FC236}">
              <a16:creationId xmlns:a16="http://schemas.microsoft.com/office/drawing/2014/main" id="{2AE6006B-DED3-A972-9960-190201780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0</xdr:row>
      <xdr:rowOff>57150</xdr:rowOff>
    </xdr:from>
    <xdr:to>
      <xdr:col>12</xdr:col>
      <xdr:colOff>466725</xdr:colOff>
      <xdr:row>17</xdr:row>
      <xdr:rowOff>19050</xdr:rowOff>
    </xdr:to>
    <xdr:graphicFrame macro="">
      <xdr:nvGraphicFramePr>
        <xdr:cNvPr id="56322" name="Chart 1">
          <a:extLst>
            <a:ext uri="{FF2B5EF4-FFF2-40B4-BE49-F238E27FC236}">
              <a16:creationId xmlns:a16="http://schemas.microsoft.com/office/drawing/2014/main" id="{EE50AC53-811C-B413-4281-0924BA896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0</xdr:row>
      <xdr:rowOff>190500</xdr:rowOff>
    </xdr:from>
    <xdr:to>
      <xdr:col>15</xdr:col>
      <xdr:colOff>133350</xdr:colOff>
      <xdr:row>18</xdr:row>
      <xdr:rowOff>47625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E44BD2C7-4A0A-EEA5-7747-6E95C8EBF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0</xdr:row>
      <xdr:rowOff>57150</xdr:rowOff>
    </xdr:from>
    <xdr:to>
      <xdr:col>12</xdr:col>
      <xdr:colOff>466725</xdr:colOff>
      <xdr:row>17</xdr:row>
      <xdr:rowOff>19050</xdr:rowOff>
    </xdr:to>
    <xdr:graphicFrame macro="">
      <xdr:nvGraphicFramePr>
        <xdr:cNvPr id="57346" name="Chart 1">
          <a:extLst>
            <a:ext uri="{FF2B5EF4-FFF2-40B4-BE49-F238E27FC236}">
              <a16:creationId xmlns:a16="http://schemas.microsoft.com/office/drawing/2014/main" id="{7E2A94DC-82B4-4A47-FEA0-11B8C003D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2</xdr:row>
      <xdr:rowOff>57150</xdr:rowOff>
    </xdr:from>
    <xdr:to>
      <xdr:col>15</xdr:col>
      <xdr:colOff>0</xdr:colOff>
      <xdr:row>19</xdr:row>
      <xdr:rowOff>19050</xdr:rowOff>
    </xdr:to>
    <xdr:graphicFrame macro="">
      <xdr:nvGraphicFramePr>
        <xdr:cNvPr id="59395" name="Chart 1">
          <a:extLst>
            <a:ext uri="{FF2B5EF4-FFF2-40B4-BE49-F238E27FC236}">
              <a16:creationId xmlns:a16="http://schemas.microsoft.com/office/drawing/2014/main" id="{5D12D65B-D06A-9ED7-B1AF-89620D65D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0</xdr:row>
      <xdr:rowOff>57150</xdr:rowOff>
    </xdr:from>
    <xdr:to>
      <xdr:col>12</xdr:col>
      <xdr:colOff>466725</xdr:colOff>
      <xdr:row>17</xdr:row>
      <xdr:rowOff>19050</xdr:rowOff>
    </xdr:to>
    <xdr:graphicFrame macro="">
      <xdr:nvGraphicFramePr>
        <xdr:cNvPr id="58370" name="Chart 1">
          <a:extLst>
            <a:ext uri="{FF2B5EF4-FFF2-40B4-BE49-F238E27FC236}">
              <a16:creationId xmlns:a16="http://schemas.microsoft.com/office/drawing/2014/main" id="{F141EC9D-E2B3-9665-C89C-D762652D77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2</xdr:row>
      <xdr:rowOff>57150</xdr:rowOff>
    </xdr:from>
    <xdr:to>
      <xdr:col>15</xdr:col>
      <xdr:colOff>0</xdr:colOff>
      <xdr:row>19</xdr:row>
      <xdr:rowOff>19050</xdr:rowOff>
    </xdr:to>
    <xdr:graphicFrame macro="">
      <xdr:nvGraphicFramePr>
        <xdr:cNvPr id="61443" name="Chart 1">
          <a:extLst>
            <a:ext uri="{FF2B5EF4-FFF2-40B4-BE49-F238E27FC236}">
              <a16:creationId xmlns:a16="http://schemas.microsoft.com/office/drawing/2014/main" id="{ED6CC652-615B-7F1F-424F-F770E0927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314325</xdr:colOff>
      <xdr:row>18</xdr:row>
      <xdr:rowOff>28575</xdr:rowOff>
    </xdr:to>
    <xdr:graphicFrame macro="">
      <xdr:nvGraphicFramePr>
        <xdr:cNvPr id="61444" name="Chart 2">
          <a:extLst>
            <a:ext uri="{FF2B5EF4-FFF2-40B4-BE49-F238E27FC236}">
              <a16:creationId xmlns:a16="http://schemas.microsoft.com/office/drawing/2014/main" id="{08542C51-FF9E-9A22-FC11-E1AABC422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180975</xdr:colOff>
      <xdr:row>0</xdr:row>
      <xdr:rowOff>38100</xdr:rowOff>
    </xdr:from>
    <xdr:to>
      <xdr:col>24</xdr:col>
      <xdr:colOff>419100</xdr:colOff>
      <xdr:row>18</xdr:row>
      <xdr:rowOff>38100</xdr:rowOff>
    </xdr:to>
    <xdr:graphicFrame macro="">
      <xdr:nvGraphicFramePr>
        <xdr:cNvPr id="65539" name="Chart 1">
          <a:extLst>
            <a:ext uri="{FF2B5EF4-FFF2-40B4-BE49-F238E27FC236}">
              <a16:creationId xmlns:a16="http://schemas.microsoft.com/office/drawing/2014/main" id="{66AE5596-96E8-169A-894E-4E11F6E10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0</xdr:row>
      <xdr:rowOff>0</xdr:rowOff>
    </xdr:from>
    <xdr:to>
      <xdr:col>15</xdr:col>
      <xdr:colOff>19050</xdr:colOff>
      <xdr:row>18</xdr:row>
      <xdr:rowOff>9525</xdr:rowOff>
    </xdr:to>
    <xdr:graphicFrame macro="">
      <xdr:nvGraphicFramePr>
        <xdr:cNvPr id="65540" name="Chart 2">
          <a:extLst>
            <a:ext uri="{FF2B5EF4-FFF2-40B4-BE49-F238E27FC236}">
              <a16:creationId xmlns:a16="http://schemas.microsoft.com/office/drawing/2014/main" id="{1CE05A3B-D1EF-FCEF-BB38-CB69E7354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3596" TargetMode="External"/><Relationship Id="rId21" Type="http://schemas.openxmlformats.org/officeDocument/2006/relationships/hyperlink" Target="http://www.konkoly.hu/cgi-bin/IBVS?3596" TargetMode="External"/><Relationship Id="rId34" Type="http://schemas.openxmlformats.org/officeDocument/2006/relationships/hyperlink" Target="http://www.konkoly.hu/cgi-bin/IBVS?3596" TargetMode="External"/><Relationship Id="rId42" Type="http://schemas.openxmlformats.org/officeDocument/2006/relationships/hyperlink" Target="http://www.konkoly.hu/cgi-bin/IBVS?3596" TargetMode="External"/><Relationship Id="rId47" Type="http://schemas.openxmlformats.org/officeDocument/2006/relationships/hyperlink" Target="http://www.konkoly.hu/cgi-bin/IBVS?3596" TargetMode="External"/><Relationship Id="rId50" Type="http://schemas.openxmlformats.org/officeDocument/2006/relationships/hyperlink" Target="http://www.konkoly.hu/cgi-bin/IBVS?3596" TargetMode="External"/><Relationship Id="rId55" Type="http://schemas.openxmlformats.org/officeDocument/2006/relationships/hyperlink" Target="http://www.konkoly.hu/cgi-bin/IBVS?3596" TargetMode="External"/><Relationship Id="rId63" Type="http://schemas.openxmlformats.org/officeDocument/2006/relationships/hyperlink" Target="http://www.konkoly.hu/cgi-bin/IBVS?3596" TargetMode="External"/><Relationship Id="rId68" Type="http://schemas.openxmlformats.org/officeDocument/2006/relationships/hyperlink" Target="http://www.konkoly.hu/cgi-bin/IBVS?4097" TargetMode="External"/><Relationship Id="rId76" Type="http://schemas.openxmlformats.org/officeDocument/2006/relationships/hyperlink" Target="http://vsolj.cetus-net.org/no43.pdf" TargetMode="External"/><Relationship Id="rId84" Type="http://schemas.openxmlformats.org/officeDocument/2006/relationships/hyperlink" Target="http://www.konkoly.hu/cgi-bin/IBVS?6011" TargetMode="External"/><Relationship Id="rId89" Type="http://schemas.openxmlformats.org/officeDocument/2006/relationships/hyperlink" Target="http://var.astro.cz/oejv/issues/oejv0160.pdf" TargetMode="External"/><Relationship Id="rId97" Type="http://schemas.openxmlformats.org/officeDocument/2006/relationships/hyperlink" Target="http://www.konkoly.hu/cgi-bin/IBVS?6093" TargetMode="External"/><Relationship Id="rId7" Type="http://schemas.openxmlformats.org/officeDocument/2006/relationships/hyperlink" Target="http://www.konkoly.hu/cgi-bin/IBVS?3596" TargetMode="External"/><Relationship Id="rId71" Type="http://schemas.openxmlformats.org/officeDocument/2006/relationships/hyperlink" Target="http://www.konkoly.hu/cgi-bin/IBVS?4097" TargetMode="External"/><Relationship Id="rId92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3596" TargetMode="External"/><Relationship Id="rId16" Type="http://schemas.openxmlformats.org/officeDocument/2006/relationships/hyperlink" Target="http://www.konkoly.hu/cgi-bin/IBVS?3596" TargetMode="External"/><Relationship Id="rId29" Type="http://schemas.openxmlformats.org/officeDocument/2006/relationships/hyperlink" Target="http://www.konkoly.hu/cgi-bin/IBVS?3596" TargetMode="External"/><Relationship Id="rId11" Type="http://schemas.openxmlformats.org/officeDocument/2006/relationships/hyperlink" Target="http://www.konkoly.hu/cgi-bin/IBVS?3596" TargetMode="External"/><Relationship Id="rId24" Type="http://schemas.openxmlformats.org/officeDocument/2006/relationships/hyperlink" Target="http://www.konkoly.hu/cgi-bin/IBVS?3596" TargetMode="External"/><Relationship Id="rId32" Type="http://schemas.openxmlformats.org/officeDocument/2006/relationships/hyperlink" Target="http://www.konkoly.hu/cgi-bin/IBVS?3596" TargetMode="External"/><Relationship Id="rId37" Type="http://schemas.openxmlformats.org/officeDocument/2006/relationships/hyperlink" Target="http://www.konkoly.hu/cgi-bin/IBVS?3596" TargetMode="External"/><Relationship Id="rId40" Type="http://schemas.openxmlformats.org/officeDocument/2006/relationships/hyperlink" Target="http://www.konkoly.hu/cgi-bin/IBVS?3596" TargetMode="External"/><Relationship Id="rId45" Type="http://schemas.openxmlformats.org/officeDocument/2006/relationships/hyperlink" Target="http://www.konkoly.hu/cgi-bin/IBVS?3596" TargetMode="External"/><Relationship Id="rId53" Type="http://schemas.openxmlformats.org/officeDocument/2006/relationships/hyperlink" Target="http://www.konkoly.hu/cgi-bin/IBVS?3596" TargetMode="External"/><Relationship Id="rId58" Type="http://schemas.openxmlformats.org/officeDocument/2006/relationships/hyperlink" Target="http://www.bav-astro.de/sfs/BAVM_link.php?BAVMnr=52" TargetMode="External"/><Relationship Id="rId66" Type="http://schemas.openxmlformats.org/officeDocument/2006/relationships/hyperlink" Target="http://www.konkoly.hu/cgi-bin/IBVS?4097" TargetMode="External"/><Relationship Id="rId74" Type="http://schemas.openxmlformats.org/officeDocument/2006/relationships/hyperlink" Target="http://www.bav-astro.de/sfs/BAVM_link.php?BAVMnr=62" TargetMode="External"/><Relationship Id="rId79" Type="http://schemas.openxmlformats.org/officeDocument/2006/relationships/hyperlink" Target="http://var.astro.cz/oejv/issues/oejv0094.pdf" TargetMode="External"/><Relationship Id="rId87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3596" TargetMode="External"/><Relationship Id="rId61" Type="http://schemas.openxmlformats.org/officeDocument/2006/relationships/hyperlink" Target="http://www.konkoly.hu/cgi-bin/IBVS?3596" TargetMode="External"/><Relationship Id="rId82" Type="http://schemas.openxmlformats.org/officeDocument/2006/relationships/hyperlink" Target="http://www.konkoly.hu/cgi-bin/IBVS?5920" TargetMode="External"/><Relationship Id="rId90" Type="http://schemas.openxmlformats.org/officeDocument/2006/relationships/hyperlink" Target="http://var.astro.cz/oejv/issues/oejv0160.pdf" TargetMode="External"/><Relationship Id="rId95" Type="http://schemas.openxmlformats.org/officeDocument/2006/relationships/hyperlink" Target="http://var.astro.cz/oejv/issues/oejv0160.pdf" TargetMode="External"/><Relationship Id="rId19" Type="http://schemas.openxmlformats.org/officeDocument/2006/relationships/hyperlink" Target="http://www.konkoly.hu/cgi-bin/IBVS?3596" TargetMode="External"/><Relationship Id="rId14" Type="http://schemas.openxmlformats.org/officeDocument/2006/relationships/hyperlink" Target="http://www.konkoly.hu/cgi-bin/IBVS?3596" TargetMode="External"/><Relationship Id="rId22" Type="http://schemas.openxmlformats.org/officeDocument/2006/relationships/hyperlink" Target="http://www.konkoly.hu/cgi-bin/IBVS?3596" TargetMode="External"/><Relationship Id="rId27" Type="http://schemas.openxmlformats.org/officeDocument/2006/relationships/hyperlink" Target="http://www.konkoly.hu/cgi-bin/IBVS?3596" TargetMode="External"/><Relationship Id="rId30" Type="http://schemas.openxmlformats.org/officeDocument/2006/relationships/hyperlink" Target="http://www.konkoly.hu/cgi-bin/IBVS?3596" TargetMode="External"/><Relationship Id="rId35" Type="http://schemas.openxmlformats.org/officeDocument/2006/relationships/hyperlink" Target="http://www.konkoly.hu/cgi-bin/IBVS?3596" TargetMode="External"/><Relationship Id="rId43" Type="http://schemas.openxmlformats.org/officeDocument/2006/relationships/hyperlink" Target="http://www.konkoly.hu/cgi-bin/IBVS?3596" TargetMode="External"/><Relationship Id="rId48" Type="http://schemas.openxmlformats.org/officeDocument/2006/relationships/hyperlink" Target="http://www.konkoly.hu/cgi-bin/IBVS?3596" TargetMode="External"/><Relationship Id="rId56" Type="http://schemas.openxmlformats.org/officeDocument/2006/relationships/hyperlink" Target="http://www.bav-astro.de/sfs/BAVM_link.php?BAVMnr=52" TargetMode="External"/><Relationship Id="rId64" Type="http://schemas.openxmlformats.org/officeDocument/2006/relationships/hyperlink" Target="http://www.konkoly.hu/cgi-bin/IBVS?3615" TargetMode="External"/><Relationship Id="rId69" Type="http://schemas.openxmlformats.org/officeDocument/2006/relationships/hyperlink" Target="http://www.konkoly.hu/cgi-bin/IBVS?4097" TargetMode="External"/><Relationship Id="rId77" Type="http://schemas.openxmlformats.org/officeDocument/2006/relationships/hyperlink" Target="http://www.konkoly.hu/cgi-bin/IBVS?5713" TargetMode="External"/><Relationship Id="rId8" Type="http://schemas.openxmlformats.org/officeDocument/2006/relationships/hyperlink" Target="http://www.konkoly.hu/cgi-bin/IBVS?3596" TargetMode="External"/><Relationship Id="rId51" Type="http://schemas.openxmlformats.org/officeDocument/2006/relationships/hyperlink" Target="http://www.konkoly.hu/cgi-bin/IBVS?3596" TargetMode="External"/><Relationship Id="rId72" Type="http://schemas.openxmlformats.org/officeDocument/2006/relationships/hyperlink" Target="http://www.konkoly.hu/cgi-bin/IBVS?4097" TargetMode="External"/><Relationship Id="rId80" Type="http://schemas.openxmlformats.org/officeDocument/2006/relationships/hyperlink" Target="http://www.bav-astro.de/sfs/BAVM_link.php?BAVMnr=212" TargetMode="External"/><Relationship Id="rId85" Type="http://schemas.openxmlformats.org/officeDocument/2006/relationships/hyperlink" Target="http://var.astro.cz/oejv/issues/oejv0160.pdf" TargetMode="External"/><Relationship Id="rId93" Type="http://schemas.openxmlformats.org/officeDocument/2006/relationships/hyperlink" Target="http://var.astro.cz/oejv/issues/oejv0160.pdf" TargetMode="External"/><Relationship Id="rId98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www.konkoly.hu/cgi-bin/IBVS?3596" TargetMode="External"/><Relationship Id="rId12" Type="http://schemas.openxmlformats.org/officeDocument/2006/relationships/hyperlink" Target="http://www.konkoly.hu/cgi-bin/IBVS?3596" TargetMode="External"/><Relationship Id="rId17" Type="http://schemas.openxmlformats.org/officeDocument/2006/relationships/hyperlink" Target="http://www.konkoly.hu/cgi-bin/IBVS?3596" TargetMode="External"/><Relationship Id="rId25" Type="http://schemas.openxmlformats.org/officeDocument/2006/relationships/hyperlink" Target="http://www.konkoly.hu/cgi-bin/IBVS?3596" TargetMode="External"/><Relationship Id="rId33" Type="http://schemas.openxmlformats.org/officeDocument/2006/relationships/hyperlink" Target="http://www.konkoly.hu/cgi-bin/IBVS?3596" TargetMode="External"/><Relationship Id="rId38" Type="http://schemas.openxmlformats.org/officeDocument/2006/relationships/hyperlink" Target="http://www.konkoly.hu/cgi-bin/IBVS?3596" TargetMode="External"/><Relationship Id="rId46" Type="http://schemas.openxmlformats.org/officeDocument/2006/relationships/hyperlink" Target="http://www.konkoly.hu/cgi-bin/IBVS?3596" TargetMode="External"/><Relationship Id="rId59" Type="http://schemas.openxmlformats.org/officeDocument/2006/relationships/hyperlink" Target="http://www.konkoly.hu/cgi-bin/IBVS?3423" TargetMode="External"/><Relationship Id="rId67" Type="http://schemas.openxmlformats.org/officeDocument/2006/relationships/hyperlink" Target="http://www.konkoly.hu/cgi-bin/IBVS?4097" TargetMode="External"/><Relationship Id="rId20" Type="http://schemas.openxmlformats.org/officeDocument/2006/relationships/hyperlink" Target="http://www.konkoly.hu/cgi-bin/IBVS?3596" TargetMode="External"/><Relationship Id="rId41" Type="http://schemas.openxmlformats.org/officeDocument/2006/relationships/hyperlink" Target="http://www.konkoly.hu/cgi-bin/IBVS?3596" TargetMode="External"/><Relationship Id="rId54" Type="http://schemas.openxmlformats.org/officeDocument/2006/relationships/hyperlink" Target="http://www.konkoly.hu/cgi-bin/IBVS?3596" TargetMode="External"/><Relationship Id="rId62" Type="http://schemas.openxmlformats.org/officeDocument/2006/relationships/hyperlink" Target="http://www.konkoly.hu/cgi-bin/IBVS?3596" TargetMode="External"/><Relationship Id="rId70" Type="http://schemas.openxmlformats.org/officeDocument/2006/relationships/hyperlink" Target="http://www.konkoly.hu/cgi-bin/IBVS?4097" TargetMode="External"/><Relationship Id="rId75" Type="http://schemas.openxmlformats.org/officeDocument/2006/relationships/hyperlink" Target="http://www.konkoly.hu/cgi-bin/IBVS?5592" TargetMode="External"/><Relationship Id="rId83" Type="http://schemas.openxmlformats.org/officeDocument/2006/relationships/hyperlink" Target="http://www.bav-astro.de/sfs/BAVM_link.php?BAVMnr=220" TargetMode="External"/><Relationship Id="rId88" Type="http://schemas.openxmlformats.org/officeDocument/2006/relationships/hyperlink" Target="http://var.astro.cz/oejv/issues/oejv0160.pdf" TargetMode="External"/><Relationship Id="rId91" Type="http://schemas.openxmlformats.org/officeDocument/2006/relationships/hyperlink" Target="http://var.astro.cz/oejv/issues/oejv0160.pdf" TargetMode="External"/><Relationship Id="rId96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3596" TargetMode="External"/><Relationship Id="rId6" Type="http://schemas.openxmlformats.org/officeDocument/2006/relationships/hyperlink" Target="http://www.konkoly.hu/cgi-bin/IBVS?3596" TargetMode="External"/><Relationship Id="rId15" Type="http://schemas.openxmlformats.org/officeDocument/2006/relationships/hyperlink" Target="http://www.konkoly.hu/cgi-bin/IBVS?3596" TargetMode="External"/><Relationship Id="rId23" Type="http://schemas.openxmlformats.org/officeDocument/2006/relationships/hyperlink" Target="http://www.konkoly.hu/cgi-bin/IBVS?3596" TargetMode="External"/><Relationship Id="rId28" Type="http://schemas.openxmlformats.org/officeDocument/2006/relationships/hyperlink" Target="http://www.konkoly.hu/cgi-bin/IBVS?3596" TargetMode="External"/><Relationship Id="rId36" Type="http://schemas.openxmlformats.org/officeDocument/2006/relationships/hyperlink" Target="http://www.konkoly.hu/cgi-bin/IBVS?3596" TargetMode="External"/><Relationship Id="rId49" Type="http://schemas.openxmlformats.org/officeDocument/2006/relationships/hyperlink" Target="http://www.konkoly.hu/cgi-bin/IBVS?3596" TargetMode="External"/><Relationship Id="rId57" Type="http://schemas.openxmlformats.org/officeDocument/2006/relationships/hyperlink" Target="http://www.konkoly.hu/cgi-bin/IBVS?3423" TargetMode="External"/><Relationship Id="rId10" Type="http://schemas.openxmlformats.org/officeDocument/2006/relationships/hyperlink" Target="http://www.konkoly.hu/cgi-bin/IBVS?3596" TargetMode="External"/><Relationship Id="rId31" Type="http://schemas.openxmlformats.org/officeDocument/2006/relationships/hyperlink" Target="http://www.konkoly.hu/cgi-bin/IBVS?3596" TargetMode="External"/><Relationship Id="rId44" Type="http://schemas.openxmlformats.org/officeDocument/2006/relationships/hyperlink" Target="http://www.konkoly.hu/cgi-bin/IBVS?3596" TargetMode="External"/><Relationship Id="rId52" Type="http://schemas.openxmlformats.org/officeDocument/2006/relationships/hyperlink" Target="http://www.konkoly.hu/cgi-bin/IBVS?3596" TargetMode="External"/><Relationship Id="rId60" Type="http://schemas.openxmlformats.org/officeDocument/2006/relationships/hyperlink" Target="http://www.konkoly.hu/cgi-bin/IBVS?3596" TargetMode="External"/><Relationship Id="rId65" Type="http://schemas.openxmlformats.org/officeDocument/2006/relationships/hyperlink" Target="http://www.konkoly.hu/cgi-bin/IBVS?4097" TargetMode="External"/><Relationship Id="rId73" Type="http://schemas.openxmlformats.org/officeDocument/2006/relationships/hyperlink" Target="http://www.bav-astro.de/sfs/BAVM_link.php?BAVMnr=62" TargetMode="External"/><Relationship Id="rId78" Type="http://schemas.openxmlformats.org/officeDocument/2006/relationships/hyperlink" Target="http://www.bav-astro.de/sfs/BAVM_link.php?BAVMnr=193" TargetMode="External"/><Relationship Id="rId81" Type="http://schemas.openxmlformats.org/officeDocument/2006/relationships/hyperlink" Target="http://www.bav-astro.de/sfs/BAVM_link.php?BAVMnr=212" TargetMode="External"/><Relationship Id="rId86" Type="http://schemas.openxmlformats.org/officeDocument/2006/relationships/hyperlink" Target="http://var.astro.cz/oejv/issues/oejv0160.pdf" TargetMode="External"/><Relationship Id="rId94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3596" TargetMode="External"/><Relationship Id="rId9" Type="http://schemas.openxmlformats.org/officeDocument/2006/relationships/hyperlink" Target="http://www.konkoly.hu/cgi-bin/IBVS?3596" TargetMode="External"/><Relationship Id="rId13" Type="http://schemas.openxmlformats.org/officeDocument/2006/relationships/hyperlink" Target="http://www.konkoly.hu/cgi-bin/IBVS?3596" TargetMode="External"/><Relationship Id="rId18" Type="http://schemas.openxmlformats.org/officeDocument/2006/relationships/hyperlink" Target="http://www.konkoly.hu/cgi-bin/IBVS?3596" TargetMode="External"/><Relationship Id="rId39" Type="http://schemas.openxmlformats.org/officeDocument/2006/relationships/hyperlink" Target="http://www.konkoly.hu/cgi-bin/IBVS?3596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</sheetPr>
  <dimension ref="A1:AI667"/>
  <sheetViews>
    <sheetView tabSelected="1" workbookViewId="0">
      <pane xSplit="13" ySplit="22" topLeftCell="N218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9.5703125" customWidth="1"/>
    <col min="2" max="2" width="5.140625" customWidth="1"/>
    <col min="3" max="3" width="11.85546875" customWidth="1"/>
    <col min="4" max="4" width="9.42578125" customWidth="1"/>
    <col min="5" max="5" width="11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111</v>
      </c>
    </row>
    <row r="2" spans="1:6" ht="12.95" customHeight="1">
      <c r="A2" t="s">
        <v>27</v>
      </c>
      <c r="B2" s="28" t="s">
        <v>800</v>
      </c>
      <c r="C2" s="15"/>
      <c r="D2" s="15" t="s">
        <v>107</v>
      </c>
    </row>
    <row r="3" spans="1:6" ht="12.95" customHeight="1" thickBot="1"/>
    <row r="4" spans="1:6" ht="12.95" customHeight="1" thickTop="1" thickBot="1">
      <c r="A4" s="8" t="s">
        <v>2</v>
      </c>
      <c r="C4" s="16">
        <v>26350.375</v>
      </c>
      <c r="D4" s="17">
        <v>0.77200199999999997</v>
      </c>
    </row>
    <row r="5" spans="1:6" ht="12.95" customHeight="1" thickTop="1">
      <c r="A5" s="31" t="s">
        <v>114</v>
      </c>
      <c r="B5" s="32"/>
      <c r="C5" s="33">
        <v>-9.5</v>
      </c>
      <c r="D5" s="32" t="s">
        <v>115</v>
      </c>
    </row>
    <row r="6" spans="1:6" ht="12.95" customHeight="1">
      <c r="A6" s="8" t="s">
        <v>3</v>
      </c>
    </row>
    <row r="7" spans="1:6" ht="12.95" customHeight="1">
      <c r="A7" t="s">
        <v>4</v>
      </c>
      <c r="C7" s="82">
        <v>52500.370999999999</v>
      </c>
      <c r="D7" s="82" t="s">
        <v>799</v>
      </c>
    </row>
    <row r="8" spans="1:6" ht="12.95" customHeight="1">
      <c r="A8" t="s">
        <v>5</v>
      </c>
      <c r="C8" s="81">
        <v>1.471625</v>
      </c>
      <c r="D8" t="s">
        <v>789</v>
      </c>
    </row>
    <row r="9" spans="1:6" ht="12.95" customHeight="1">
      <c r="A9" s="44" t="s">
        <v>118</v>
      </c>
      <c r="B9" s="45">
        <v>166</v>
      </c>
      <c r="C9" s="35" t="str">
        <f>"F"&amp;B9</f>
        <v>F166</v>
      </c>
      <c r="D9" s="14" t="str">
        <f>"G"&amp;B9</f>
        <v>G166</v>
      </c>
    </row>
    <row r="10" spans="1:6" ht="12.95" customHeight="1" thickBot="1">
      <c r="A10" s="32"/>
      <c r="B10" s="32"/>
      <c r="C10" s="7" t="s">
        <v>22</v>
      </c>
      <c r="D10" s="7" t="s">
        <v>23</v>
      </c>
      <c r="E10" s="32"/>
    </row>
    <row r="11" spans="1:6" ht="12.95" customHeight="1">
      <c r="A11" s="32" t="s">
        <v>18</v>
      </c>
      <c r="B11" s="32"/>
      <c r="C11" s="34">
        <f ca="1">INTERCEPT(INDIRECT($D$9):G965,INDIRECT($C$9):F965)</f>
        <v>1.4465293015386792E-3</v>
      </c>
      <c r="D11" s="6"/>
      <c r="E11" s="32"/>
    </row>
    <row r="12" spans="1:6" ht="12.95" customHeight="1">
      <c r="A12" s="32" t="s">
        <v>19</v>
      </c>
      <c r="B12" s="32"/>
      <c r="C12" s="34">
        <f ca="1">SLOPE(INDIRECT($D$9):G965,INDIRECT($C$9):F965)</f>
        <v>-3.9332832570203652E-7</v>
      </c>
      <c r="D12" s="6"/>
      <c r="E12" s="86" t="s">
        <v>795</v>
      </c>
      <c r="F12" s="93" t="s">
        <v>798</v>
      </c>
    </row>
    <row r="13" spans="1:6" ht="12.95" customHeight="1">
      <c r="A13" s="32" t="s">
        <v>21</v>
      </c>
      <c r="B13" s="32"/>
      <c r="C13" s="6" t="s">
        <v>16</v>
      </c>
      <c r="E13" s="84" t="s">
        <v>122</v>
      </c>
      <c r="F13" s="87">
        <v>1</v>
      </c>
    </row>
    <row r="14" spans="1:6" ht="12.95" customHeight="1">
      <c r="A14" s="32"/>
      <c r="B14" s="32"/>
      <c r="C14" s="32"/>
      <c r="E14" s="84" t="s">
        <v>116</v>
      </c>
      <c r="F14" s="88">
        <f ca="1">NOW()+15018.5+$C$5/24</f>
        <v>60541.730940972222</v>
      </c>
    </row>
    <row r="15" spans="1:6" ht="12.95" customHeight="1">
      <c r="A15" s="36" t="s">
        <v>20</v>
      </c>
      <c r="B15" s="32"/>
      <c r="C15" s="37">
        <f ca="1">(C7+C11)+(C8+C12)*INT(MAX(F21:F3506))</f>
        <v>59203.622529918772</v>
      </c>
      <c r="E15" s="84" t="s">
        <v>123</v>
      </c>
      <c r="F15" s="88">
        <f ca="1">ROUND(2*($F$14-$C$7)/$C$8,0)/2+$F$13</f>
        <v>5465.5</v>
      </c>
    </row>
    <row r="16" spans="1:6" ht="12.95" customHeight="1">
      <c r="A16" s="39" t="s">
        <v>6</v>
      </c>
      <c r="B16" s="32"/>
      <c r="C16" s="40">
        <f ca="1">+C8+C12</f>
        <v>1.4716246066716743</v>
      </c>
      <c r="E16" s="84" t="s">
        <v>117</v>
      </c>
      <c r="F16" s="88">
        <f ca="1">ROUND(2*($F$14-$C$15)/$C$16,0)/2+$F$13</f>
        <v>910.5</v>
      </c>
    </row>
    <row r="17" spans="1:25" ht="12.95" customHeight="1" thickBot="1">
      <c r="A17" s="38" t="s">
        <v>113</v>
      </c>
      <c r="B17" s="32"/>
      <c r="C17" s="32">
        <f>COUNT(C21:C2164)</f>
        <v>208</v>
      </c>
      <c r="E17" s="84" t="s">
        <v>796</v>
      </c>
      <c r="F17" s="89">
        <f ca="1">+$C$15+$C$16*$F$16-15018.5-$C$5/24</f>
        <v>45525.432567626667</v>
      </c>
    </row>
    <row r="18" spans="1:25" ht="12.95" customHeight="1" thickTop="1" thickBot="1">
      <c r="A18" s="39" t="s">
        <v>7</v>
      </c>
      <c r="B18" s="32"/>
      <c r="C18" s="42">
        <f ca="1">+C15</f>
        <v>59203.622529918772</v>
      </c>
      <c r="D18" s="43">
        <f ca="1">+C16</f>
        <v>1.4716246066716743</v>
      </c>
      <c r="E18" s="85" t="s">
        <v>797</v>
      </c>
      <c r="F18" s="90">
        <f ca="1">+($C$15+$C$16*$F$16)-($C$16/2)-15018.5-$C$5/24</f>
        <v>45524.696755323333</v>
      </c>
    </row>
    <row r="19" spans="1:25" ht="12.95" customHeight="1" thickTop="1">
      <c r="E19" s="38"/>
      <c r="F19" s="41"/>
    </row>
    <row r="20" spans="1:25" ht="12.95" customHeight="1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46</v>
      </c>
      <c r="I20" s="10" t="s">
        <v>136</v>
      </c>
      <c r="J20" s="10" t="s">
        <v>132</v>
      </c>
      <c r="K20" s="10" t="s">
        <v>131</v>
      </c>
      <c r="L20" s="10" t="s">
        <v>70</v>
      </c>
      <c r="M20" s="10" t="s">
        <v>28</v>
      </c>
      <c r="N20" s="10" t="s">
        <v>29</v>
      </c>
      <c r="O20" s="10" t="s">
        <v>25</v>
      </c>
      <c r="P20" s="9" t="s">
        <v>24</v>
      </c>
      <c r="Q20" s="7" t="s">
        <v>17</v>
      </c>
      <c r="U20" s="71" t="s">
        <v>788</v>
      </c>
    </row>
    <row r="21" spans="1:25" ht="12.95" customHeight="1">
      <c r="A21" s="69" t="s">
        <v>143</v>
      </c>
      <c r="B21" s="70" t="s">
        <v>72</v>
      </c>
      <c r="C21" s="69">
        <v>26350.363000000001</v>
      </c>
      <c r="D21" s="69" t="s">
        <v>136</v>
      </c>
      <c r="E21" s="21">
        <f>+(C21-C$7)/C$8</f>
        <v>-17769.477958039581</v>
      </c>
      <c r="F21" s="21">
        <f>ROUND(2*E21,0)/2</f>
        <v>-17769.5</v>
      </c>
      <c r="G21" s="21">
        <f>+C21-(C$7+F21*C$8)</f>
        <v>3.2437500001833541E-2</v>
      </c>
      <c r="H21" s="21"/>
      <c r="I21" s="21">
        <f>G21</f>
        <v>3.2437500001833541E-2</v>
      </c>
      <c r="J21" s="21"/>
      <c r="K21" s="21"/>
      <c r="M21" s="21"/>
      <c r="N21" s="21"/>
      <c r="O21" s="21">
        <f ca="1">+C$11+C$12*F21</f>
        <v>8.4357769851010171E-3</v>
      </c>
      <c r="P21" s="21"/>
      <c r="Q21" s="30">
        <f>+C21-15018.5</f>
        <v>11331.863000000001</v>
      </c>
    </row>
    <row r="22" spans="1:25" ht="12.95" customHeight="1">
      <c r="A22" s="21" t="s">
        <v>14</v>
      </c>
      <c r="B22" s="27"/>
      <c r="C22" s="29">
        <v>26350.375</v>
      </c>
      <c r="D22" s="29" t="s">
        <v>16</v>
      </c>
      <c r="E22" s="21">
        <f>+(C22-C$7)/C$8</f>
        <v>-17769.469803788328</v>
      </c>
      <c r="F22" s="21">
        <f>ROUND(2*E22,0)/2</f>
        <v>-17769.5</v>
      </c>
      <c r="G22" s="21">
        <f>+C22-(C$7+F22*C$8)</f>
        <v>4.4437500000640284E-2</v>
      </c>
      <c r="H22" s="21"/>
      <c r="I22" s="21"/>
      <c r="J22" s="21"/>
      <c r="K22" s="21"/>
      <c r="L22" s="21"/>
      <c r="M22" s="21"/>
      <c r="N22" s="21"/>
      <c r="O22" s="21"/>
      <c r="P22" s="21"/>
      <c r="Q22" s="30">
        <f>+C22-15018.5</f>
        <v>11331.875</v>
      </c>
      <c r="R22" s="21"/>
      <c r="S22" s="21"/>
      <c r="T22" s="21"/>
      <c r="U22" s="21"/>
      <c r="V22" s="21"/>
      <c r="W22" s="21"/>
      <c r="X22" s="21"/>
      <c r="Y22" s="21"/>
    </row>
    <row r="23" spans="1:25" ht="12.95" customHeight="1">
      <c r="A23" s="69" t="s">
        <v>143</v>
      </c>
      <c r="B23" s="70" t="s">
        <v>72</v>
      </c>
      <c r="C23" s="69">
        <v>26593.556</v>
      </c>
      <c r="D23" s="69" t="s">
        <v>136</v>
      </c>
      <c r="E23" s="21">
        <f>+(C23-C$7)/C$8</f>
        <v>-17604.223222628047</v>
      </c>
      <c r="F23" s="21">
        <f>ROUND(2*E23,0)/2</f>
        <v>-17604</v>
      </c>
      <c r="G23" s="21">
        <f>+C23-(C$7+F23*C$8)</f>
        <v>-0.32849999999962165</v>
      </c>
      <c r="H23" s="21"/>
      <c r="I23" s="21">
        <f>G23</f>
        <v>-0.32849999999962165</v>
      </c>
      <c r="J23" s="21"/>
      <c r="K23" s="21"/>
      <c r="M23" s="21"/>
      <c r="N23" s="21"/>
      <c r="O23" s="21">
        <f ca="1">+C$11+C$12*F23</f>
        <v>8.3706811471973303E-3</v>
      </c>
      <c r="P23" s="21"/>
      <c r="Q23" s="30">
        <f>+C23-15018.5</f>
        <v>11575.056</v>
      </c>
    </row>
    <row r="24" spans="1:25" ht="12.95" customHeight="1">
      <c r="A24" s="69" t="s">
        <v>143</v>
      </c>
      <c r="B24" s="70" t="s">
        <v>72</v>
      </c>
      <c r="C24" s="69">
        <v>26594.347000000002</v>
      </c>
      <c r="D24" s="69" t="s">
        <v>136</v>
      </c>
      <c r="E24" s="21">
        <f>+(C24-C$7)/C$8</f>
        <v>-17603.685721566293</v>
      </c>
      <c r="F24" s="21">
        <f>ROUND(2*E24,0)/2</f>
        <v>-17603.5</v>
      </c>
      <c r="G24" s="21">
        <f>+C24-(C$7+F24*C$8)</f>
        <v>-0.2733124999977008</v>
      </c>
      <c r="H24" s="21"/>
      <c r="I24" s="21">
        <f>G24</f>
        <v>-0.2733124999977008</v>
      </c>
      <c r="J24" s="21"/>
      <c r="K24" s="21"/>
      <c r="M24" s="21"/>
      <c r="N24" s="21"/>
      <c r="O24" s="21">
        <f ca="1">+C$11+C$12*F24</f>
        <v>8.3704844830344797E-3</v>
      </c>
      <c r="P24" s="21"/>
      <c r="Q24" s="30">
        <f>+C24-15018.5</f>
        <v>11575.847000000002</v>
      </c>
    </row>
    <row r="25" spans="1:25" ht="12.95" customHeight="1">
      <c r="A25" s="69" t="s">
        <v>143</v>
      </c>
      <c r="B25" s="70" t="s">
        <v>72</v>
      </c>
      <c r="C25" s="69">
        <v>26600.482</v>
      </c>
      <c r="D25" s="69" t="s">
        <v>136</v>
      </c>
      <c r="E25" s="21">
        <f>+(C25-C$7)/C$8</f>
        <v>-17599.516860613268</v>
      </c>
      <c r="F25" s="21">
        <f>ROUND(2*E25,0)/2</f>
        <v>-17599.5</v>
      </c>
      <c r="G25" s="21">
        <f>+C25-(C$7+F25*C$8)</f>
        <v>-2.4812499999825377E-2</v>
      </c>
      <c r="H25" s="21"/>
      <c r="I25" s="21">
        <f>G25</f>
        <v>-2.4812499999825377E-2</v>
      </c>
      <c r="J25" s="21"/>
      <c r="K25" s="21"/>
      <c r="M25" s="21"/>
      <c r="N25" s="21"/>
      <c r="O25" s="21">
        <f ca="1">+C$11+C$12*F25</f>
        <v>8.3689111697316711E-3</v>
      </c>
      <c r="P25" s="21"/>
      <c r="Q25" s="30">
        <f>+C25-15018.5</f>
        <v>11581.982</v>
      </c>
    </row>
    <row r="26" spans="1:25" ht="12.95" customHeight="1">
      <c r="A26" s="69" t="s">
        <v>143</v>
      </c>
      <c r="B26" s="70" t="s">
        <v>72</v>
      </c>
      <c r="C26" s="69">
        <v>26949.462</v>
      </c>
      <c r="D26" s="69" t="s">
        <v>136</v>
      </c>
      <c r="E26" s="21">
        <f>+(C26-C$7)/C$8</f>
        <v>-17362.377643761149</v>
      </c>
      <c r="F26" s="21">
        <f>ROUND(2*E26,0)/2</f>
        <v>-17362.5</v>
      </c>
      <c r="G26" s="21">
        <f>+C26-(C$7+F26*C$8)</f>
        <v>0.18006249999962165</v>
      </c>
      <c r="H26" s="21"/>
      <c r="I26" s="21">
        <f>G26</f>
        <v>0.18006249999962165</v>
      </c>
      <c r="J26" s="21"/>
      <c r="K26" s="21"/>
      <c r="M26" s="21"/>
      <c r="N26" s="21"/>
      <c r="O26" s="21">
        <f ca="1">+C$11+C$12*F26</f>
        <v>8.275692356540288E-3</v>
      </c>
      <c r="P26" s="21"/>
      <c r="Q26" s="30">
        <f>+C26-15018.5</f>
        <v>11930.962</v>
      </c>
    </row>
    <row r="27" spans="1:25" ht="12.95" customHeight="1">
      <c r="A27" s="69" t="s">
        <v>143</v>
      </c>
      <c r="B27" s="70" t="s">
        <v>72</v>
      </c>
      <c r="C27" s="69">
        <v>26987.294000000002</v>
      </c>
      <c r="D27" s="69" t="s">
        <v>136</v>
      </c>
      <c r="E27" s="21">
        <f>+(C27-C$7)/C$8</f>
        <v>-17336.67000764461</v>
      </c>
      <c r="F27" s="21">
        <f>ROUND(2*E27,0)/2</f>
        <v>-17336.5</v>
      </c>
      <c r="G27" s="21">
        <f>+C27-(C$7+F27*C$8)</f>
        <v>-0.25018749999799184</v>
      </c>
      <c r="H27" s="21"/>
      <c r="I27" s="21">
        <f>G27</f>
        <v>-0.25018749999799184</v>
      </c>
      <c r="J27" s="21"/>
      <c r="K27" s="21"/>
      <c r="M27" s="21"/>
      <c r="N27" s="21"/>
      <c r="O27" s="21">
        <f ca="1">+C$11+C$12*F27</f>
        <v>8.2654658200720359E-3</v>
      </c>
      <c r="P27" s="21"/>
      <c r="Q27" s="30">
        <f>+C27-15018.5</f>
        <v>11968.794000000002</v>
      </c>
    </row>
    <row r="28" spans="1:25" ht="12.95" customHeight="1">
      <c r="A28" s="69" t="s">
        <v>143</v>
      </c>
      <c r="B28" s="70" t="s">
        <v>72</v>
      </c>
      <c r="C28" s="69">
        <v>27684.415000000001</v>
      </c>
      <c r="D28" s="69" t="s">
        <v>136</v>
      </c>
      <c r="E28" s="21">
        <f>+(C28-C$7)/C$8</f>
        <v>-16862.961692007135</v>
      </c>
      <c r="F28" s="21">
        <f>ROUND(2*E28,0)/2</f>
        <v>-16863</v>
      </c>
      <c r="G28" s="21">
        <f>+C28-(C$7+F28*C$8)</f>
        <v>5.6375000000116415E-2</v>
      </c>
      <c r="H28" s="21"/>
      <c r="I28" s="21">
        <f>G28</f>
        <v>5.6375000000116415E-2</v>
      </c>
      <c r="J28" s="21"/>
      <c r="K28" s="21"/>
      <c r="M28" s="21"/>
      <c r="N28" s="21"/>
      <c r="O28" s="21">
        <f ca="1">+C$11+C$12*F28</f>
        <v>8.0792248578521204E-3</v>
      </c>
      <c r="P28" s="21"/>
      <c r="Q28" s="30">
        <f>+C28-15018.5</f>
        <v>12665.915000000001</v>
      </c>
    </row>
    <row r="29" spans="1:25" ht="12.95" customHeight="1">
      <c r="A29" s="69" t="s">
        <v>143</v>
      </c>
      <c r="B29" s="70" t="s">
        <v>72</v>
      </c>
      <c r="C29" s="69">
        <v>28398.474999999999</v>
      </c>
      <c r="D29" s="69" t="s">
        <v>136</v>
      </c>
      <c r="E29" s="21">
        <f>+(C29-C$7)/C$8</f>
        <v>-16377.742971205302</v>
      </c>
      <c r="F29" s="21">
        <f>ROUND(2*E29,0)/2</f>
        <v>-16377.5</v>
      </c>
      <c r="G29" s="21">
        <f>+C29-(C$7+F29*C$8)</f>
        <v>-0.35756250000122236</v>
      </c>
      <c r="H29" s="21"/>
      <c r="I29" s="21">
        <f>G29</f>
        <v>-0.35756250000122236</v>
      </c>
      <c r="J29" s="21"/>
      <c r="K29" s="21"/>
      <c r="M29" s="21"/>
      <c r="N29" s="21"/>
      <c r="O29" s="21">
        <f ca="1">+C$11+C$12*F29</f>
        <v>7.8882639557237826E-3</v>
      </c>
      <c r="P29" s="21"/>
      <c r="Q29" s="30">
        <f>+C29-15018.5</f>
        <v>13379.974999999999</v>
      </c>
    </row>
    <row r="30" spans="1:25" ht="12.95" customHeight="1">
      <c r="A30" s="69" t="s">
        <v>143</v>
      </c>
      <c r="B30" s="70" t="s">
        <v>72</v>
      </c>
      <c r="C30" s="69">
        <v>28750.523000000001</v>
      </c>
      <c r="D30" s="69" t="s">
        <v>136</v>
      </c>
      <c r="E30" s="21">
        <f>+(C30-C$7)/C$8</f>
        <v>-16138.518984116197</v>
      </c>
      <c r="F30" s="21">
        <f>ROUND(2*E30,0)/2</f>
        <v>-16138.5</v>
      </c>
      <c r="G30" s="21">
        <f>+C30-(C$7+F30*C$8)</f>
        <v>-2.7937499999097781E-2</v>
      </c>
      <c r="H30" s="21"/>
      <c r="I30" s="21">
        <f>G30</f>
        <v>-2.7937499999097781E-2</v>
      </c>
      <c r="J30" s="21"/>
      <c r="K30" s="21"/>
      <c r="M30" s="21"/>
      <c r="N30" s="21"/>
      <c r="O30" s="21">
        <f ca="1">+C$11+C$12*F30</f>
        <v>7.7942584858809952E-3</v>
      </c>
      <c r="P30" s="21"/>
      <c r="Q30" s="30">
        <f>+C30-15018.5</f>
        <v>13732.023000000001</v>
      </c>
    </row>
    <row r="31" spans="1:25">
      <c r="A31" s="69" t="s">
        <v>143</v>
      </c>
      <c r="B31" s="70" t="s">
        <v>72</v>
      </c>
      <c r="C31" s="69">
        <v>28757.488000000001</v>
      </c>
      <c r="D31" s="69" t="s">
        <v>136</v>
      </c>
      <c r="E31" s="21">
        <f>+(C31-C$7)/C$8</f>
        <v>-16133.786120784845</v>
      </c>
      <c r="F31" s="21">
        <f>ROUND(2*E31,0)/2</f>
        <v>-16134</v>
      </c>
      <c r="G31" s="21">
        <f>+C31-(C$7+F31*C$8)</f>
        <v>0.31475000000136788</v>
      </c>
      <c r="H31" s="21"/>
      <c r="I31" s="21">
        <f>G31</f>
        <v>0.31475000000136788</v>
      </c>
      <c r="J31" s="21"/>
      <c r="K31" s="21"/>
      <c r="M31" s="21"/>
      <c r="N31" s="21"/>
      <c r="O31" s="21">
        <f ca="1">+C$11+C$12*F31</f>
        <v>7.7924885084153361E-3</v>
      </c>
      <c r="P31" s="21"/>
      <c r="Q31" s="30">
        <f>+C31-15018.5</f>
        <v>13738.988000000001</v>
      </c>
    </row>
    <row r="32" spans="1:25">
      <c r="A32" s="69" t="s">
        <v>143</v>
      </c>
      <c r="B32" s="70" t="s">
        <v>72</v>
      </c>
      <c r="C32" s="69">
        <v>29143.486000000001</v>
      </c>
      <c r="D32" s="69" t="s">
        <v>136</v>
      </c>
      <c r="E32" s="21">
        <f>+(C32-C$7)/C$8</f>
        <v>-15871.492397859509</v>
      </c>
      <c r="F32" s="21">
        <f>ROUND(2*E32,0)/2</f>
        <v>-15871.5</v>
      </c>
      <c r="G32" s="21">
        <f>+C32-(C$7+F32*C$8)</f>
        <v>1.1187500000232831E-2</v>
      </c>
      <c r="H32" s="21"/>
      <c r="I32" s="21">
        <f>G32</f>
        <v>1.1187500000232831E-2</v>
      </c>
      <c r="J32" s="21"/>
      <c r="K32" s="21"/>
      <c r="M32" s="21"/>
      <c r="N32" s="21"/>
      <c r="O32" s="21">
        <f ca="1">+C$11+C$12*F32</f>
        <v>7.6892398229185515E-3</v>
      </c>
      <c r="P32" s="21"/>
      <c r="Q32" s="30">
        <f>+C32-15018.5</f>
        <v>14124.986000000001</v>
      </c>
    </row>
    <row r="33" spans="1:25">
      <c r="A33" s="69" t="s">
        <v>143</v>
      </c>
      <c r="B33" s="70" t="s">
        <v>72</v>
      </c>
      <c r="C33" s="69">
        <v>29533.324000000001</v>
      </c>
      <c r="D33" s="69" t="s">
        <v>136</v>
      </c>
      <c r="E33" s="21">
        <f>+(C33-C$7)/C$8</f>
        <v>-15606.589314533254</v>
      </c>
      <c r="F33" s="21">
        <f>ROUND(2*E33,0)/2</f>
        <v>-15606.5</v>
      </c>
      <c r="G33" s="21">
        <f>+C33-(C$7+F33*C$8)</f>
        <v>-0.13143750000017462</v>
      </c>
      <c r="H33" s="21"/>
      <c r="I33" s="21">
        <f>G33</f>
        <v>-0.13143750000017462</v>
      </c>
      <c r="J33" s="21"/>
      <c r="K33" s="21"/>
      <c r="M33" s="21"/>
      <c r="N33" s="21"/>
      <c r="O33" s="21">
        <f ca="1">+C$11+C$12*F33</f>
        <v>7.585007816607512E-3</v>
      </c>
      <c r="P33" s="21"/>
      <c r="Q33" s="30">
        <f>+C33-15018.5</f>
        <v>14514.824000000001</v>
      </c>
    </row>
    <row r="34" spans="1:25">
      <c r="A34" s="69" t="s">
        <v>143</v>
      </c>
      <c r="B34" s="70" t="s">
        <v>72</v>
      </c>
      <c r="C34" s="69">
        <v>36819.476999999999</v>
      </c>
      <c r="D34" s="69" t="s">
        <v>136</v>
      </c>
      <c r="E34" s="21">
        <f>+(C34-C$7)/C$8</f>
        <v>-10655.495795464198</v>
      </c>
      <c r="F34" s="21">
        <f>ROUND(2*E34,0)/2</f>
        <v>-10655.5</v>
      </c>
      <c r="G34" s="21">
        <f>+C34-(C$7+F34*C$8)</f>
        <v>6.1874999955762178E-3</v>
      </c>
      <c r="H34" s="21"/>
      <c r="I34" s="21">
        <f>G34</f>
        <v>6.1874999955762178E-3</v>
      </c>
      <c r="J34" s="21"/>
      <c r="K34" s="21"/>
      <c r="M34" s="21"/>
      <c r="N34" s="21"/>
      <c r="O34" s="21">
        <f ca="1">+C$11+C$12*F34</f>
        <v>5.6376392760567294E-3</v>
      </c>
      <c r="P34" s="21"/>
      <c r="Q34" s="30">
        <f>+C34-15018.5</f>
        <v>21800.976999999999</v>
      </c>
    </row>
    <row r="35" spans="1:25">
      <c r="A35" s="69" t="s">
        <v>143</v>
      </c>
      <c r="B35" s="70" t="s">
        <v>72</v>
      </c>
      <c r="C35" s="69">
        <v>36823.356</v>
      </c>
      <c r="D35" s="69" t="s">
        <v>136</v>
      </c>
      <c r="E35" s="21">
        <f>+(C35-C$7)/C$8</f>
        <v>-10652.859933746708</v>
      </c>
      <c r="F35" s="21">
        <f>ROUND(2*E35,0)/2</f>
        <v>-10653</v>
      </c>
      <c r="G35" s="21">
        <f>+C35-(C$7+F35*C$8)</f>
        <v>0.2061249999969732</v>
      </c>
      <c r="H35" s="21"/>
      <c r="I35" s="21">
        <f>G35</f>
        <v>0.2061249999969732</v>
      </c>
      <c r="J35" s="21"/>
      <c r="K35" s="21"/>
      <c r="M35" s="21"/>
      <c r="N35" s="21"/>
      <c r="O35" s="21">
        <f ca="1">+C$11+C$12*F35</f>
        <v>5.6366559552424745E-3</v>
      </c>
      <c r="P35" s="21"/>
      <c r="Q35" s="30">
        <f>+C35-15018.5</f>
        <v>21804.856</v>
      </c>
    </row>
    <row r="36" spans="1:25">
      <c r="A36" s="69" t="s">
        <v>143</v>
      </c>
      <c r="B36" s="70" t="s">
        <v>72</v>
      </c>
      <c r="C36" s="69">
        <v>36850.375</v>
      </c>
      <c r="D36" s="69" t="s">
        <v>136</v>
      </c>
      <c r="E36" s="21">
        <f>+(C36-C$7)/C$8</f>
        <v>-10634.499957529941</v>
      </c>
      <c r="F36" s="21">
        <f>ROUND(2*E36,0)/2</f>
        <v>-10634.5</v>
      </c>
      <c r="G36" s="21">
        <f>+C36-(C$7+F36*C$8)</f>
        <v>6.2500002968590707E-5</v>
      </c>
      <c r="H36" s="21"/>
      <c r="I36" s="21">
        <f>G36</f>
        <v>6.2500002968590707E-5</v>
      </c>
      <c r="J36" s="21"/>
      <c r="K36" s="21"/>
      <c r="M36" s="21"/>
      <c r="N36" s="21"/>
      <c r="O36" s="21">
        <f ca="1">+C$11+C$12*F36</f>
        <v>5.6293793812169871E-3</v>
      </c>
      <c r="P36" s="21"/>
      <c r="Q36" s="30">
        <f>+C36-15018.5</f>
        <v>21831.875</v>
      </c>
    </row>
    <row r="37" spans="1:25">
      <c r="A37" s="69" t="s">
        <v>143</v>
      </c>
      <c r="B37" s="70" t="s">
        <v>72</v>
      </c>
      <c r="C37" s="69">
        <v>37561.402000000002</v>
      </c>
      <c r="D37" s="69" t="s">
        <v>136</v>
      </c>
      <c r="E37" s="21">
        <f>+(C37-C$7)/C$8</f>
        <v>-10151.342223732267</v>
      </c>
      <c r="F37" s="21">
        <f>ROUND(2*E37,0)/2</f>
        <v>-10151.5</v>
      </c>
      <c r="G37" s="21">
        <f>+C37-(C$7+F37*C$8)</f>
        <v>0.23218750000523869</v>
      </c>
      <c r="H37" s="21"/>
      <c r="I37" s="21">
        <f>G37</f>
        <v>0.23218750000523869</v>
      </c>
      <c r="J37" s="21"/>
      <c r="K37" s="21"/>
      <c r="M37" s="21"/>
      <c r="N37" s="21"/>
      <c r="O37" s="21">
        <f ca="1">+C$11+C$12*F37</f>
        <v>5.4394017999029026E-3</v>
      </c>
      <c r="P37" s="21"/>
      <c r="Q37" s="30">
        <f>+C37-15018.5</f>
        <v>22542.902000000002</v>
      </c>
    </row>
    <row r="38" spans="1:25">
      <c r="A38" s="69" t="s">
        <v>143</v>
      </c>
      <c r="B38" s="70" t="s">
        <v>72</v>
      </c>
      <c r="C38" s="69">
        <v>37578.360999999997</v>
      </c>
      <c r="D38" s="69" t="s">
        <v>136</v>
      </c>
      <c r="E38" s="21">
        <f>+(C38-C$7)/C$8</f>
        <v>-10139.818228149157</v>
      </c>
      <c r="F38" s="21">
        <f>ROUND(2*E38,0)/2</f>
        <v>-10140</v>
      </c>
      <c r="G38" s="21">
        <f>+C38-(C$7+F38*C$8)</f>
        <v>0.26749999999447027</v>
      </c>
      <c r="H38" s="21"/>
      <c r="I38" s="21">
        <f>G38</f>
        <v>0.26749999999447027</v>
      </c>
      <c r="J38" s="21"/>
      <c r="K38" s="21"/>
      <c r="M38" s="21"/>
      <c r="N38" s="21"/>
      <c r="O38" s="21">
        <f ca="1">+C$11+C$12*F38</f>
        <v>5.4348785241573293E-3</v>
      </c>
      <c r="P38" s="21"/>
      <c r="Q38" s="30">
        <f>+C38-15018.5</f>
        <v>22559.860999999997</v>
      </c>
    </row>
    <row r="39" spans="1:25">
      <c r="A39" s="69" t="s">
        <v>143</v>
      </c>
      <c r="B39" s="70" t="s">
        <v>72</v>
      </c>
      <c r="C39" s="69">
        <v>37588.406000000003</v>
      </c>
      <c r="D39" s="69" t="s">
        <v>136</v>
      </c>
      <c r="E39" s="21">
        <f>+(C39-C$7)/C$8</f>
        <v>-10132.992440329566</v>
      </c>
      <c r="F39" s="21">
        <f>ROUND(2*E39,0)/2</f>
        <v>-10133</v>
      </c>
      <c r="G39" s="21">
        <f>+C39-(C$7+F39*C$8)</f>
        <v>1.1125000004540198E-2</v>
      </c>
      <c r="H39" s="21"/>
      <c r="I39" s="21">
        <f>G39</f>
        <v>1.1125000004540198E-2</v>
      </c>
      <c r="J39" s="21"/>
      <c r="K39" s="21"/>
      <c r="M39" s="21"/>
      <c r="N39" s="21"/>
      <c r="O39" s="21">
        <f ca="1">+C$11+C$12*F39</f>
        <v>5.4321252258774152E-3</v>
      </c>
      <c r="P39" s="21"/>
      <c r="Q39" s="30">
        <f>+C39-15018.5</f>
        <v>22569.906000000003</v>
      </c>
    </row>
    <row r="40" spans="1:25">
      <c r="A40" s="21" t="s">
        <v>58</v>
      </c>
      <c r="B40" s="27"/>
      <c r="C40" s="29">
        <v>38242.523999999998</v>
      </c>
      <c r="D40" s="29"/>
      <c r="E40" s="21">
        <f>+(C40-C$7)/C$8</f>
        <v>-9688.5055635776789</v>
      </c>
      <c r="F40" s="21">
        <f>ROUND(2*E40,0)/2</f>
        <v>-9688.5</v>
      </c>
      <c r="G40" s="21">
        <f>+C40-(C$7+F40*C$8)</f>
        <v>-8.187500003259629E-3</v>
      </c>
      <c r="H40" s="21"/>
      <c r="I40" s="21"/>
      <c r="J40" s="21">
        <f>G40</f>
        <v>-8.187500003259629E-3</v>
      </c>
      <c r="K40" s="21"/>
      <c r="L40" s="21"/>
      <c r="M40" s="21"/>
      <c r="N40" s="21"/>
      <c r="O40" s="21"/>
      <c r="P40" s="21"/>
      <c r="Q40" s="30">
        <f>+C40-15018.5</f>
        <v>23224.023999999998</v>
      </c>
      <c r="R40" s="21"/>
      <c r="S40" s="21"/>
      <c r="T40" s="21"/>
      <c r="U40" s="21"/>
      <c r="V40" s="21"/>
      <c r="W40" s="21"/>
      <c r="X40" s="21"/>
      <c r="Y40" s="21"/>
    </row>
    <row r="41" spans="1:25">
      <c r="A41" s="21" t="s">
        <v>58</v>
      </c>
      <c r="B41" s="27"/>
      <c r="C41" s="29">
        <v>38371.271000000001</v>
      </c>
      <c r="D41" s="29"/>
      <c r="E41" s="21">
        <f>+(C41-C$7)/C$8</f>
        <v>-9601.0192814066068</v>
      </c>
      <c r="F41" s="21">
        <f>ROUND(2*E41,0)/2</f>
        <v>-9601</v>
      </c>
      <c r="G41" s="21">
        <f>+C41-(C$7+F41*C$8)</f>
        <v>-2.8375000001688022E-2</v>
      </c>
      <c r="H41" s="21"/>
      <c r="I41" s="21"/>
      <c r="J41" s="21">
        <f>G41</f>
        <v>-2.8375000001688022E-2</v>
      </c>
      <c r="K41" s="21"/>
      <c r="L41" s="21"/>
      <c r="M41" s="21"/>
      <c r="N41" s="21"/>
      <c r="O41" s="21"/>
      <c r="P41" s="21"/>
      <c r="Q41" s="30">
        <f>+C41-15018.5</f>
        <v>23352.771000000001</v>
      </c>
      <c r="R41" s="21"/>
      <c r="S41" s="21"/>
      <c r="T41" s="21"/>
      <c r="U41" s="21"/>
      <c r="V41" s="21"/>
      <c r="W41" s="21"/>
      <c r="X41" s="21"/>
      <c r="Y41" s="21"/>
    </row>
    <row r="42" spans="1:25">
      <c r="A42" s="21" t="s">
        <v>58</v>
      </c>
      <c r="B42" s="27"/>
      <c r="C42" s="29">
        <v>38410.296999999999</v>
      </c>
      <c r="D42" s="29"/>
      <c r="E42" s="21">
        <f>+(C42-C$7)/C$8</f>
        <v>-9574.5002972904113</v>
      </c>
      <c r="F42" s="21">
        <f>ROUND(2*E42,0)/2</f>
        <v>-9574.5</v>
      </c>
      <c r="G42" s="21">
        <f>+C42-(C$7+F42*C$8)</f>
        <v>-4.374999989522621E-4</v>
      </c>
      <c r="H42" s="21"/>
      <c r="I42" s="21"/>
      <c r="J42" s="21">
        <f>G42</f>
        <v>-4.374999989522621E-4</v>
      </c>
      <c r="K42" s="21"/>
      <c r="L42" s="21"/>
      <c r="M42" s="21"/>
      <c r="N42" s="21"/>
      <c r="O42" s="21"/>
      <c r="P42" s="21"/>
      <c r="Q42" s="30">
        <f>+C42-15018.5</f>
        <v>23391.796999999999</v>
      </c>
      <c r="R42" s="21"/>
      <c r="S42" s="21"/>
      <c r="T42" s="21"/>
      <c r="U42" s="21"/>
      <c r="V42" s="21"/>
      <c r="W42" s="21"/>
      <c r="X42" s="21"/>
      <c r="Y42" s="21"/>
    </row>
    <row r="43" spans="1:25">
      <c r="A43" s="21" t="s">
        <v>58</v>
      </c>
      <c r="B43" s="27"/>
      <c r="C43" s="29">
        <v>38557.506999999998</v>
      </c>
      <c r="D43" s="29"/>
      <c r="E43" s="21">
        <f>+(C43-C$7)/C$8</f>
        <v>-9474.4680200458697</v>
      </c>
      <c r="F43" s="21">
        <f>ROUND(2*E43,0)/2</f>
        <v>-9474.5</v>
      </c>
      <c r="G43" s="21">
        <f>+C43-(C$7+F43*C$8)</f>
        <v>4.7062500001629815E-2</v>
      </c>
      <c r="H43" s="21"/>
      <c r="I43" s="21"/>
      <c r="J43" s="21">
        <f>G43</f>
        <v>4.7062500001629815E-2</v>
      </c>
      <c r="K43" s="21"/>
      <c r="L43" s="21"/>
      <c r="M43" s="21"/>
      <c r="N43" s="21"/>
      <c r="O43" s="21"/>
      <c r="P43" s="21"/>
      <c r="Q43" s="30">
        <f>+C43-15018.5</f>
        <v>23539.006999999998</v>
      </c>
      <c r="R43" s="21"/>
      <c r="S43" s="21"/>
      <c r="T43" s="21"/>
      <c r="U43" s="21"/>
      <c r="V43" s="21"/>
      <c r="W43" s="21"/>
      <c r="X43" s="21"/>
      <c r="Y43" s="21"/>
    </row>
    <row r="44" spans="1:25">
      <c r="A44" s="21" t="s">
        <v>58</v>
      </c>
      <c r="B44" s="27"/>
      <c r="C44" s="29">
        <v>38579.531000000003</v>
      </c>
      <c r="D44" s="29"/>
      <c r="E44" s="21">
        <f>+(C44-C$7)/C$8</f>
        <v>-9459.5022509131049</v>
      </c>
      <c r="F44" s="21">
        <f>ROUND(2*E44,0)/2</f>
        <v>-9459.5</v>
      </c>
      <c r="G44" s="21">
        <f>+C44-(C$7+F44*C$8)</f>
        <v>-3.3124999972642399E-3</v>
      </c>
      <c r="H44" s="21"/>
      <c r="I44" s="21"/>
      <c r="J44" s="21">
        <f>G44</f>
        <v>-3.3124999972642399E-3</v>
      </c>
      <c r="K44" s="21"/>
      <c r="L44" s="21"/>
      <c r="M44" s="21"/>
      <c r="N44" s="21"/>
      <c r="O44" s="21"/>
      <c r="P44" s="21"/>
      <c r="Q44" s="30">
        <f>+C44-15018.5</f>
        <v>23561.031000000003</v>
      </c>
      <c r="R44" s="21"/>
      <c r="S44" s="21"/>
      <c r="T44" s="21"/>
      <c r="U44" s="21"/>
      <c r="V44" s="21"/>
      <c r="W44" s="21"/>
      <c r="X44" s="21"/>
      <c r="Y44" s="21"/>
    </row>
    <row r="45" spans="1:25">
      <c r="A45" s="21" t="s">
        <v>58</v>
      </c>
      <c r="B45" s="27"/>
      <c r="C45" s="29">
        <v>38649.375</v>
      </c>
      <c r="D45" s="29"/>
      <c r="E45" s="21">
        <f>+(C45-C$7)/C$8</f>
        <v>-9412.0417905376707</v>
      </c>
      <c r="F45" s="21">
        <f>ROUND(2*E45,0)/2</f>
        <v>-9412</v>
      </c>
      <c r="G45" s="21">
        <f>+C45-(C$7+F45*C$8)</f>
        <v>-6.1499999996158294E-2</v>
      </c>
      <c r="H45" s="21"/>
      <c r="I45" s="21"/>
      <c r="J45" s="21">
        <f>G45</f>
        <v>-6.1499999996158294E-2</v>
      </c>
      <c r="K45" s="21"/>
      <c r="L45" s="21"/>
      <c r="M45" s="21"/>
      <c r="N45" s="21"/>
      <c r="O45" s="21"/>
      <c r="P45" s="21"/>
      <c r="Q45" s="30">
        <f>+C45-15018.5</f>
        <v>23630.875</v>
      </c>
      <c r="R45" s="21"/>
      <c r="S45" s="21"/>
      <c r="T45" s="21"/>
      <c r="U45" s="21"/>
      <c r="V45" s="21"/>
      <c r="W45" s="21"/>
      <c r="X45" s="21"/>
      <c r="Y45" s="21"/>
    </row>
    <row r="46" spans="1:25">
      <c r="A46" s="21" t="s">
        <v>58</v>
      </c>
      <c r="B46" s="27"/>
      <c r="C46" s="29">
        <v>38813.271999999997</v>
      </c>
      <c r="D46" s="29"/>
      <c r="E46" s="21">
        <f>+(C46-C$7)/C$8</f>
        <v>-9300.670347405081</v>
      </c>
      <c r="F46" s="21">
        <f>ROUND(2*E46,0)/2</f>
        <v>-9300.5</v>
      </c>
      <c r="G46" s="21">
        <f>+C46-(C$7+F46*C$8)</f>
        <v>-0.25068750000355067</v>
      </c>
      <c r="H46" s="21"/>
      <c r="I46" s="21"/>
      <c r="J46" s="21">
        <f>G46</f>
        <v>-0.25068750000355067</v>
      </c>
      <c r="K46" s="21"/>
      <c r="L46" s="21"/>
      <c r="M46" s="21"/>
      <c r="N46" s="21"/>
      <c r="O46" s="21"/>
      <c r="P46" s="21"/>
      <c r="Q46" s="30">
        <f>+C46-15018.5</f>
        <v>23794.771999999997</v>
      </c>
      <c r="R46" s="21"/>
      <c r="S46" s="21"/>
      <c r="T46" s="21"/>
      <c r="U46" s="21"/>
      <c r="V46" s="21"/>
      <c r="W46" s="21"/>
      <c r="X46" s="21"/>
      <c r="Y46" s="21"/>
    </row>
    <row r="47" spans="1:25">
      <c r="A47" s="21" t="s">
        <v>58</v>
      </c>
      <c r="B47" s="27"/>
      <c r="C47" s="29">
        <v>39025.440999999999</v>
      </c>
      <c r="D47" s="29"/>
      <c r="E47" s="21">
        <f>+(C47-C$7)/C$8</f>
        <v>-9156.4970695659558</v>
      </c>
      <c r="F47" s="21">
        <f>ROUND(2*E47,0)/2</f>
        <v>-9156.5</v>
      </c>
      <c r="G47" s="21">
        <f>+C47-(C$7+F47*C$8)</f>
        <v>4.3125000011059456E-3</v>
      </c>
      <c r="H47" s="21"/>
      <c r="I47" s="21"/>
      <c r="J47" s="21">
        <f>G47</f>
        <v>4.3125000011059456E-3</v>
      </c>
      <c r="K47" s="21"/>
      <c r="L47" s="21"/>
      <c r="M47" s="21"/>
      <c r="N47" s="21"/>
      <c r="O47" s="21"/>
      <c r="P47" s="21"/>
      <c r="Q47" s="30">
        <f>+C47-15018.5</f>
        <v>24006.940999999999</v>
      </c>
      <c r="R47" s="21"/>
      <c r="S47" s="21"/>
      <c r="T47" s="21"/>
      <c r="U47" s="21"/>
      <c r="V47" s="21"/>
      <c r="W47" s="21"/>
      <c r="X47" s="21"/>
      <c r="Y47" s="21"/>
    </row>
    <row r="48" spans="1:25">
      <c r="A48" s="21" t="s">
        <v>58</v>
      </c>
      <c r="B48" s="27"/>
      <c r="C48" s="29">
        <v>39053.389000000003</v>
      </c>
      <c r="D48" s="29"/>
      <c r="E48" s="21">
        <f>+(C48-C$7)/C$8</f>
        <v>-9137.5058183980273</v>
      </c>
      <c r="F48" s="21">
        <f>ROUND(2*E48,0)/2</f>
        <v>-9137.5</v>
      </c>
      <c r="G48" s="21">
        <f>+C48-(C$7+F48*C$8)</f>
        <v>-8.5624999992433004E-3</v>
      </c>
      <c r="H48" s="21"/>
      <c r="I48" s="21"/>
      <c r="J48" s="21">
        <f>G48</f>
        <v>-8.5624999992433004E-3</v>
      </c>
      <c r="K48" s="21"/>
      <c r="L48" s="21"/>
      <c r="M48" s="21"/>
      <c r="N48" s="21"/>
      <c r="O48" s="21"/>
      <c r="P48" s="21"/>
      <c r="Q48" s="30">
        <f>+C48-15018.5</f>
        <v>24034.889000000003</v>
      </c>
      <c r="R48" s="21"/>
      <c r="S48" s="21"/>
      <c r="T48" s="21"/>
      <c r="U48" s="21"/>
      <c r="V48" s="21"/>
      <c r="W48" s="21"/>
      <c r="X48" s="21"/>
      <c r="Y48" s="21"/>
    </row>
    <row r="49" spans="1:35">
      <c r="A49" s="21" t="s">
        <v>58</v>
      </c>
      <c r="B49" s="27"/>
      <c r="C49" s="29">
        <v>39059.377999999997</v>
      </c>
      <c r="D49" s="29"/>
      <c r="E49" s="21">
        <f>+(C49-C$7)/C$8</f>
        <v>-9133.4361675019136</v>
      </c>
      <c r="F49" s="21">
        <f>ROUND(2*E49,0)/2</f>
        <v>-9133.5</v>
      </c>
      <c r="G49" s="21">
        <f>+C49-(C$7+F49*C$8)</f>
        <v>9.3937500001629815E-2</v>
      </c>
      <c r="H49" s="21"/>
      <c r="I49" s="21"/>
      <c r="J49" s="21">
        <f>G49</f>
        <v>9.3937500001629815E-2</v>
      </c>
      <c r="K49" s="21"/>
      <c r="L49" s="21"/>
      <c r="M49" s="21"/>
      <c r="N49" s="21"/>
      <c r="O49" s="21"/>
      <c r="P49" s="21"/>
      <c r="Q49" s="30">
        <f>+C49-15018.5</f>
        <v>24040.877999999997</v>
      </c>
      <c r="R49" s="21"/>
      <c r="S49" s="21"/>
      <c r="T49" s="21"/>
      <c r="U49" s="21"/>
      <c r="V49" s="21"/>
      <c r="W49" s="21"/>
      <c r="X49" s="21"/>
      <c r="Y49" s="21"/>
    </row>
    <row r="50" spans="1:35">
      <c r="A50" s="21" t="s">
        <v>58</v>
      </c>
      <c r="B50" s="27"/>
      <c r="C50" s="29">
        <v>39063.394999999997</v>
      </c>
      <c r="D50" s="29"/>
      <c r="E50" s="21">
        <f>+(C50-C$7)/C$8</f>
        <v>-9130.7065318950154</v>
      </c>
      <c r="F50" s="21">
        <f>ROUND(2*E50,0)/2</f>
        <v>-9130.5</v>
      </c>
      <c r="G50" s="21">
        <f>+C50-(C$7+F50*C$8)</f>
        <v>-0.3039375000007567</v>
      </c>
      <c r="H50" s="21"/>
      <c r="I50" s="21"/>
      <c r="J50" s="21">
        <f>G50</f>
        <v>-0.3039375000007567</v>
      </c>
      <c r="K50" s="21"/>
      <c r="L50" s="21"/>
      <c r="M50" s="21"/>
      <c r="N50" s="21"/>
      <c r="O50" s="21"/>
      <c r="P50" s="21"/>
      <c r="Q50" s="30">
        <f>+C50-15018.5</f>
        <v>24044.894999999997</v>
      </c>
      <c r="R50" s="21"/>
      <c r="S50" s="21"/>
      <c r="T50" s="21"/>
      <c r="U50" s="21"/>
      <c r="V50" s="21"/>
      <c r="W50" s="21"/>
      <c r="X50" s="21"/>
      <c r="Y50" s="21"/>
    </row>
    <row r="51" spans="1:35">
      <c r="A51" s="69" t="s">
        <v>234</v>
      </c>
      <c r="B51" s="70" t="s">
        <v>73</v>
      </c>
      <c r="C51" s="69">
        <v>39071.404000000002</v>
      </c>
      <c r="D51" s="69" t="s">
        <v>136</v>
      </c>
      <c r="E51" s="21">
        <f>+(C51-C$7)/C$8</f>
        <v>-9125.2642487046614</v>
      </c>
      <c r="F51" s="21">
        <f>ROUND(2*E51,0)/2</f>
        <v>-9125.5</v>
      </c>
      <c r="G51" s="21">
        <f>+C51-(C$7+F51*C$8)</f>
        <v>0.34693750000587897</v>
      </c>
      <c r="H51" s="21"/>
      <c r="I51" s="21">
        <f>G51</f>
        <v>0.34693750000587897</v>
      </c>
      <c r="J51" s="21"/>
      <c r="K51" s="21"/>
      <c r="M51" s="21"/>
      <c r="N51" s="21"/>
      <c r="O51" s="21">
        <f ca="1">+C$11+C$12*F51</f>
        <v>5.0358469377326139E-3</v>
      </c>
      <c r="P51" s="21"/>
      <c r="Q51" s="30">
        <f>+C51-15018.5</f>
        <v>24052.904000000002</v>
      </c>
    </row>
    <row r="52" spans="1:35">
      <c r="A52" s="21" t="s">
        <v>58</v>
      </c>
      <c r="B52" s="27"/>
      <c r="C52" s="29">
        <v>39145.368000000002</v>
      </c>
      <c r="D52" s="29"/>
      <c r="E52" s="21">
        <f>+(C52-C$7)/C$8</f>
        <v>-9075.0041620657412</v>
      </c>
      <c r="F52" s="21">
        <f>ROUND(2*E52,0)/2</f>
        <v>-9075</v>
      </c>
      <c r="G52" s="21">
        <f>+C52-(C$7+F52*C$8)</f>
        <v>-6.1249999998835847E-3</v>
      </c>
      <c r="H52" s="21"/>
      <c r="I52" s="21"/>
      <c r="J52" s="21">
        <f>G52</f>
        <v>-6.1249999998835847E-3</v>
      </c>
      <c r="K52" s="21"/>
      <c r="L52" s="21"/>
      <c r="M52" s="21"/>
      <c r="N52" s="21"/>
      <c r="O52" s="21"/>
      <c r="P52" s="21"/>
      <c r="Q52" s="30">
        <f>+C52-15018.5</f>
        <v>24126.868000000002</v>
      </c>
      <c r="R52" s="21"/>
      <c r="S52" s="21"/>
      <c r="T52" s="21"/>
      <c r="U52" s="21"/>
      <c r="V52" s="21"/>
      <c r="W52" s="21"/>
      <c r="X52" s="21"/>
      <c r="Y52" s="21"/>
    </row>
    <row r="53" spans="1:35">
      <c r="A53" s="21" t="s">
        <v>58</v>
      </c>
      <c r="B53" s="48"/>
      <c r="C53" s="49">
        <v>39331.534</v>
      </c>
      <c r="D53" s="49"/>
      <c r="E53" s="21">
        <f>+(C53-C$7)/C$8</f>
        <v>-8948.5004671706447</v>
      </c>
      <c r="F53" s="21">
        <f>ROUND(2*E53,0)/2</f>
        <v>-8948.5</v>
      </c>
      <c r="G53" s="21">
        <f>+C53-(C$7+F53*C$8)</f>
        <v>-6.874999962747097E-4</v>
      </c>
      <c r="H53" s="21"/>
      <c r="I53" s="21"/>
      <c r="J53" s="21">
        <f>G53</f>
        <v>-6.874999962747097E-4</v>
      </c>
      <c r="K53" s="21"/>
      <c r="L53" s="21"/>
      <c r="M53" s="21"/>
      <c r="N53" s="21"/>
      <c r="O53" s="21"/>
      <c r="P53" s="21"/>
      <c r="Q53" s="30">
        <f>+C53-15018.5</f>
        <v>24313.034</v>
      </c>
      <c r="R53" s="21"/>
      <c r="S53" s="21"/>
      <c r="T53" s="21"/>
      <c r="U53" s="21"/>
      <c r="V53" s="21"/>
      <c r="W53" s="21"/>
      <c r="X53" s="21"/>
      <c r="Y53" s="21"/>
    </row>
    <row r="54" spans="1:35">
      <c r="A54" s="21" t="s">
        <v>58</v>
      </c>
      <c r="B54" s="48"/>
      <c r="C54" s="49">
        <v>39359.468999999997</v>
      </c>
      <c r="D54" s="49"/>
      <c r="E54" s="21">
        <f>+(C54-C$7)/C$8</f>
        <v>-8929.5180497749097</v>
      </c>
      <c r="F54" s="21">
        <f>ROUND(2*E54,0)/2</f>
        <v>-8929.5</v>
      </c>
      <c r="G54" s="21">
        <f>+C54-(C$7+F54*C$8)</f>
        <v>-2.6562500002910383E-2</v>
      </c>
      <c r="H54" s="21"/>
      <c r="I54" s="21"/>
      <c r="J54" s="21">
        <f>G54</f>
        <v>-2.6562500002910383E-2</v>
      </c>
      <c r="K54" s="21"/>
      <c r="L54" s="21"/>
      <c r="M54" s="21"/>
      <c r="N54" s="21"/>
      <c r="O54" s="21"/>
      <c r="P54" s="21"/>
      <c r="Q54" s="30">
        <f>+C54-15018.5</f>
        <v>24340.968999999997</v>
      </c>
      <c r="R54" s="21"/>
      <c r="S54" s="21"/>
      <c r="T54" s="21"/>
      <c r="U54" s="21"/>
      <c r="V54" s="21"/>
      <c r="W54" s="21"/>
      <c r="X54" s="21"/>
      <c r="Y54" s="21"/>
    </row>
    <row r="55" spans="1:35">
      <c r="A55" s="21" t="s">
        <v>58</v>
      </c>
      <c r="B55" s="48"/>
      <c r="C55" s="49">
        <v>39443.362999999998</v>
      </c>
      <c r="D55" s="49"/>
      <c r="E55" s="21">
        <f>+(C55-C$7)/C$8</f>
        <v>-8872.5103202242426</v>
      </c>
      <c r="F55" s="21">
        <f>ROUND(2*E55,0)/2</f>
        <v>-8872.5</v>
      </c>
      <c r="G55" s="21">
        <f>+C55-(C$7+F55*C$8)</f>
        <v>-1.5187500001047738E-2</v>
      </c>
      <c r="H55" s="21"/>
      <c r="I55" s="21"/>
      <c r="J55" s="21">
        <f>G55</f>
        <v>-1.5187500001047738E-2</v>
      </c>
      <c r="K55" s="21"/>
      <c r="L55" s="21"/>
      <c r="M55" s="21"/>
      <c r="N55" s="21"/>
      <c r="O55" s="21"/>
      <c r="P55" s="21"/>
      <c r="Q55" s="30">
        <f>+C55-15018.5</f>
        <v>24424.862999999998</v>
      </c>
      <c r="R55" s="21"/>
      <c r="S55" s="21"/>
      <c r="T55" s="21"/>
      <c r="U55" s="21"/>
      <c r="V55" s="21"/>
      <c r="W55" s="21"/>
      <c r="X55" s="21"/>
      <c r="Y55" s="21"/>
      <c r="AC55" t="s">
        <v>31</v>
      </c>
      <c r="AI55" t="s">
        <v>33</v>
      </c>
    </row>
    <row r="56" spans="1:35">
      <c r="A56" s="21" t="s">
        <v>58</v>
      </c>
      <c r="B56" s="48"/>
      <c r="C56" s="49">
        <v>39671.466999999997</v>
      </c>
      <c r="D56" s="49"/>
      <c r="E56" s="21">
        <f>+(C56-C$7)/C$8</f>
        <v>-8717.5088762422511</v>
      </c>
      <c r="F56" s="21">
        <f>ROUND(2*E56,0)/2</f>
        <v>-8717.5</v>
      </c>
      <c r="G56" s="21">
        <f>+C56-(C$7+F56*C$8)</f>
        <v>-1.306250000197906E-2</v>
      </c>
      <c r="H56" s="21"/>
      <c r="I56" s="21"/>
      <c r="J56" s="21">
        <f>G56</f>
        <v>-1.306250000197906E-2</v>
      </c>
      <c r="K56" s="21"/>
      <c r="L56" s="21"/>
      <c r="M56" s="21"/>
      <c r="N56" s="21"/>
      <c r="O56" s="21"/>
      <c r="P56" s="21"/>
      <c r="Q56" s="30">
        <f>+C56-15018.5</f>
        <v>24652.966999999997</v>
      </c>
      <c r="R56" s="21"/>
      <c r="S56" s="21"/>
      <c r="T56" s="21"/>
      <c r="U56" s="21"/>
      <c r="V56" s="21"/>
      <c r="W56" s="21"/>
      <c r="X56" s="21"/>
      <c r="Y56" s="21"/>
      <c r="AC56" t="s">
        <v>31</v>
      </c>
      <c r="AI56" t="s">
        <v>33</v>
      </c>
    </row>
    <row r="57" spans="1:35">
      <c r="A57" s="21" t="s">
        <v>58</v>
      </c>
      <c r="B57" s="48"/>
      <c r="C57" s="49">
        <v>39685.482000000004</v>
      </c>
      <c r="D57" s="49"/>
      <c r="E57" s="21">
        <f>+(C57-C$7)/C$8</f>
        <v>-8707.9853902998366</v>
      </c>
      <c r="F57" s="21">
        <f>ROUND(2*E57,0)/2</f>
        <v>-8708</v>
      </c>
      <c r="G57" s="21">
        <f>+C57-(C$7+F57*C$8)</f>
        <v>2.1500000002561137E-2</v>
      </c>
      <c r="H57" s="21"/>
      <c r="I57" s="21"/>
      <c r="J57" s="21">
        <f>G57</f>
        <v>2.1500000002561137E-2</v>
      </c>
      <c r="K57" s="21"/>
      <c r="L57" s="21"/>
      <c r="M57" s="21"/>
      <c r="N57" s="21"/>
      <c r="O57" s="21"/>
      <c r="P57" s="21"/>
      <c r="Q57" s="30">
        <f>+C57-15018.5</f>
        <v>24666.982000000004</v>
      </c>
      <c r="R57" s="21"/>
      <c r="S57" s="21"/>
      <c r="T57" s="21"/>
      <c r="U57" s="21"/>
      <c r="V57" s="21"/>
      <c r="W57" s="21"/>
      <c r="X57" s="21"/>
      <c r="Y57" s="21"/>
    </row>
    <row r="58" spans="1:35">
      <c r="A58" s="21" t="s">
        <v>58</v>
      </c>
      <c r="B58" s="48"/>
      <c r="C58" s="49">
        <v>39819.379999999997</v>
      </c>
      <c r="D58" s="49"/>
      <c r="E58" s="21">
        <f>+(C58-C$7)/C$8</f>
        <v>-8616.9988957784772</v>
      </c>
      <c r="F58" s="21">
        <f>ROUND(2*E58,0)/2</f>
        <v>-8617</v>
      </c>
      <c r="G58" s="21">
        <f>+C58-(C$7+F58*C$8)</f>
        <v>1.6249999971478246E-3</v>
      </c>
      <c r="H58" s="21"/>
      <c r="I58" s="21"/>
      <c r="J58" s="21">
        <f>G58</f>
        <v>1.6249999971478246E-3</v>
      </c>
      <c r="K58" s="21"/>
      <c r="L58" s="21"/>
      <c r="M58" s="21"/>
      <c r="N58" s="21"/>
      <c r="O58" s="21"/>
      <c r="P58" s="21"/>
      <c r="Q58" s="30">
        <f>+C58-15018.5</f>
        <v>24800.879999999997</v>
      </c>
      <c r="R58" s="21"/>
      <c r="S58" s="21"/>
      <c r="T58" s="21"/>
      <c r="U58" s="21"/>
      <c r="V58" s="21"/>
      <c r="W58" s="21"/>
      <c r="X58" s="21"/>
      <c r="Y58" s="21"/>
      <c r="AC58" t="s">
        <v>31</v>
      </c>
      <c r="AE58">
        <v>6</v>
      </c>
      <c r="AG58" t="s">
        <v>34</v>
      </c>
      <c r="AI58" t="s">
        <v>36</v>
      </c>
    </row>
    <row r="59" spans="1:35">
      <c r="A59" s="21" t="s">
        <v>58</v>
      </c>
      <c r="B59" s="48"/>
      <c r="C59" s="49">
        <v>40145.381999999998</v>
      </c>
      <c r="D59" s="49"/>
      <c r="E59" s="21">
        <f>+(C59-C$7)/C$8</f>
        <v>-8395.4737110337228</v>
      </c>
      <c r="F59" s="21">
        <f>ROUND(2*E59,0)/2</f>
        <v>-8395.5</v>
      </c>
      <c r="G59" s="21">
        <f>+C59-(C$7+F59*C$8)</f>
        <v>3.8687499996740371E-2</v>
      </c>
      <c r="H59" s="21"/>
      <c r="I59" s="21"/>
      <c r="J59" s="21">
        <f>G59</f>
        <v>3.8687499996740371E-2</v>
      </c>
      <c r="K59" s="21"/>
      <c r="L59" s="21"/>
      <c r="M59" s="21"/>
      <c r="N59" s="21"/>
      <c r="O59" s="21"/>
      <c r="P59" s="21"/>
      <c r="Q59" s="30">
        <f>+C59-15018.5</f>
        <v>25126.881999999998</v>
      </c>
      <c r="R59" s="21"/>
      <c r="S59" s="21"/>
      <c r="T59" s="21"/>
      <c r="U59" s="21"/>
      <c r="V59" s="21"/>
      <c r="W59" s="21"/>
      <c r="X59" s="21"/>
      <c r="Y59" s="21"/>
      <c r="AC59" t="s">
        <v>31</v>
      </c>
      <c r="AE59">
        <v>6</v>
      </c>
      <c r="AG59" t="s">
        <v>34</v>
      </c>
      <c r="AI59" t="s">
        <v>36</v>
      </c>
    </row>
    <row r="60" spans="1:35">
      <c r="A60" s="21" t="s">
        <v>58</v>
      </c>
      <c r="B60" s="48"/>
      <c r="C60" s="49">
        <v>40173.311000000002</v>
      </c>
      <c r="D60" s="49"/>
      <c r="E60" s="21">
        <f>+(C60-C$7)/C$8</f>
        <v>-8376.4953707636105</v>
      </c>
      <c r="F60" s="21">
        <f>ROUND(2*E60,0)/2</f>
        <v>-8376.5</v>
      </c>
      <c r="G60" s="21">
        <f>+C60-(C$7+F60*C$8)</f>
        <v>6.812500003434252E-3</v>
      </c>
      <c r="H60" s="21"/>
      <c r="I60" s="21"/>
      <c r="J60" s="21">
        <f>G60</f>
        <v>6.812500003434252E-3</v>
      </c>
      <c r="K60" s="21"/>
      <c r="L60" s="21"/>
      <c r="M60" s="21"/>
      <c r="N60" s="21"/>
      <c r="O60" s="21"/>
      <c r="P60" s="21"/>
      <c r="Q60" s="30">
        <f>+C60-15018.5</f>
        <v>25154.811000000002</v>
      </c>
      <c r="R60" s="21"/>
      <c r="S60" s="21"/>
      <c r="T60" s="21"/>
      <c r="U60" s="21"/>
      <c r="V60" s="21"/>
      <c r="W60" s="21"/>
      <c r="X60" s="21"/>
      <c r="Y60" s="21"/>
      <c r="AC60" t="s">
        <v>31</v>
      </c>
      <c r="AI60" t="s">
        <v>33</v>
      </c>
    </row>
    <row r="61" spans="1:35">
      <c r="A61" s="21" t="s">
        <v>58</v>
      </c>
      <c r="B61" s="48"/>
      <c r="C61" s="49">
        <v>40201.26</v>
      </c>
      <c r="D61" s="49"/>
      <c r="E61" s="21">
        <f>+(C61-C$7)/C$8</f>
        <v>-8357.5034400747463</v>
      </c>
      <c r="F61" s="21">
        <f>ROUND(2*E61,0)/2</f>
        <v>-8357.5</v>
      </c>
      <c r="G61" s="21">
        <f>+C61-(C$7+F61*C$8)</f>
        <v>-5.0624999930732884E-3</v>
      </c>
      <c r="H61" s="21"/>
      <c r="I61" s="21"/>
      <c r="J61" s="21">
        <f>G61</f>
        <v>-5.0624999930732884E-3</v>
      </c>
      <c r="K61" s="21"/>
      <c r="L61" s="21"/>
      <c r="M61" s="21"/>
      <c r="N61" s="21"/>
      <c r="O61" s="21"/>
      <c r="P61" s="21"/>
      <c r="Q61" s="30">
        <f>+C61-15018.5</f>
        <v>25182.760000000002</v>
      </c>
      <c r="R61" s="21"/>
      <c r="S61" s="21"/>
      <c r="T61" s="21"/>
      <c r="U61" s="21"/>
      <c r="V61" s="21"/>
      <c r="W61" s="21"/>
      <c r="X61" s="21"/>
      <c r="Y61" s="21"/>
    </row>
    <row r="62" spans="1:35">
      <c r="A62" s="21" t="s">
        <v>58</v>
      </c>
      <c r="B62" s="48"/>
      <c r="C62" s="49">
        <v>40476.461000000003</v>
      </c>
      <c r="D62" s="49"/>
      <c r="E62" s="21">
        <f>+(C62-C$7)/C$8</f>
        <v>-8170.4985984880632</v>
      </c>
      <c r="F62" s="21">
        <f>ROUND(2*E62,0)/2</f>
        <v>-8170.5</v>
      </c>
      <c r="G62" s="21">
        <f>+C62-(C$7+F62*C$8)</f>
        <v>2.0625000033760443E-3</v>
      </c>
      <c r="H62" s="21"/>
      <c r="I62" s="21"/>
      <c r="J62" s="21">
        <f>G62</f>
        <v>2.0625000033760443E-3</v>
      </c>
      <c r="K62" s="21"/>
      <c r="L62" s="21"/>
      <c r="M62" s="21"/>
      <c r="N62" s="21"/>
      <c r="O62" s="21"/>
      <c r="P62" s="21"/>
      <c r="Q62" s="30">
        <f>+C62-15018.5</f>
        <v>25457.961000000003</v>
      </c>
      <c r="R62" s="21"/>
      <c r="S62" s="21"/>
      <c r="T62" s="21"/>
      <c r="U62" s="21"/>
      <c r="V62" s="21"/>
      <c r="W62" s="21"/>
      <c r="X62" s="21"/>
      <c r="Y62" s="21"/>
    </row>
    <row r="63" spans="1:35">
      <c r="A63" s="21" t="s">
        <v>58</v>
      </c>
      <c r="B63" s="48"/>
      <c r="C63" s="49">
        <v>40501.442000000003</v>
      </c>
      <c r="D63" s="49"/>
      <c r="E63" s="21">
        <f>+(C63-C$7)/C$8</f>
        <v>-8153.5234859424081</v>
      </c>
      <c r="F63" s="21">
        <f>ROUND(2*E63,0)/2</f>
        <v>-8153.5</v>
      </c>
      <c r="G63" s="21">
        <f>+C63-(C$7+F63*C$8)</f>
        <v>-3.456249999726424E-2</v>
      </c>
      <c r="H63" s="21"/>
      <c r="I63" s="21"/>
      <c r="J63" s="21">
        <f>G63</f>
        <v>-3.456249999726424E-2</v>
      </c>
      <c r="K63" s="21"/>
      <c r="L63" s="21"/>
      <c r="M63" s="21"/>
      <c r="N63" s="21"/>
      <c r="O63" s="21"/>
      <c r="P63" s="21"/>
      <c r="Q63" s="30">
        <f>+C63-15018.5</f>
        <v>25482.942000000003</v>
      </c>
      <c r="R63" s="21"/>
      <c r="S63" s="21"/>
      <c r="T63" s="21"/>
      <c r="U63" s="21"/>
      <c r="V63" s="21"/>
      <c r="W63" s="21"/>
      <c r="X63" s="21"/>
      <c r="Y63" s="21"/>
      <c r="AC63" t="s">
        <v>31</v>
      </c>
      <c r="AI63" t="s">
        <v>33</v>
      </c>
    </row>
    <row r="64" spans="1:35">
      <c r="A64" s="21" t="s">
        <v>58</v>
      </c>
      <c r="B64" s="48"/>
      <c r="C64" s="49">
        <v>40504.425999999999</v>
      </c>
      <c r="D64" s="49"/>
      <c r="E64" s="21">
        <f>+(C64-C$7)/C$8</f>
        <v>-8151.4957954641977</v>
      </c>
      <c r="F64" s="21">
        <f>ROUND(2*E64,0)/2</f>
        <v>-8151.5</v>
      </c>
      <c r="G64" s="21">
        <f>+C64-(C$7+F64*C$8)</f>
        <v>6.1875000028521754E-3</v>
      </c>
      <c r="H64" s="21"/>
      <c r="I64" s="21"/>
      <c r="J64" s="21">
        <f>G64</f>
        <v>6.1875000028521754E-3</v>
      </c>
      <c r="K64" s="21"/>
      <c r="L64" s="21"/>
      <c r="M64" s="21"/>
      <c r="N64" s="21"/>
      <c r="O64" s="21"/>
      <c r="P64" s="21"/>
      <c r="Q64" s="30">
        <f>+C64-15018.5</f>
        <v>25485.925999999999</v>
      </c>
      <c r="R64" s="21"/>
      <c r="S64" s="21"/>
      <c r="T64" s="21"/>
      <c r="U64" s="21"/>
      <c r="V64" s="21"/>
      <c r="W64" s="21"/>
      <c r="X64" s="21"/>
      <c r="Y64" s="21"/>
      <c r="AC64" t="s">
        <v>31</v>
      </c>
      <c r="AI64" t="s">
        <v>33</v>
      </c>
    </row>
    <row r="65" spans="1:35">
      <c r="A65" s="21" t="s">
        <v>58</v>
      </c>
      <c r="B65" s="48"/>
      <c r="C65" s="49">
        <v>40749.495999999999</v>
      </c>
      <c r="D65" s="49"/>
      <c r="E65" s="21">
        <f>+(C65-C$7)/C$8</f>
        <v>-7984.9655992525268</v>
      </c>
      <c r="F65" s="21">
        <f>ROUND(2*E65,0)/2</f>
        <v>-7985</v>
      </c>
      <c r="G65" s="21">
        <f>+C65-(C$7+F65*C$8)</f>
        <v>5.062500000349246E-2</v>
      </c>
      <c r="H65" s="21"/>
      <c r="I65" s="21"/>
      <c r="J65" s="21">
        <f>G65</f>
        <v>5.062500000349246E-2</v>
      </c>
      <c r="K65" s="21"/>
      <c r="L65" s="21"/>
      <c r="M65" s="21"/>
      <c r="N65" s="21"/>
      <c r="O65" s="21"/>
      <c r="P65" s="21"/>
      <c r="Q65" s="30">
        <f>+C65-15018.5</f>
        <v>25730.995999999999</v>
      </c>
      <c r="R65" s="21"/>
      <c r="S65" s="21"/>
      <c r="T65" s="21"/>
      <c r="U65" s="21"/>
      <c r="V65" s="21"/>
      <c r="W65" s="21"/>
      <c r="X65" s="21"/>
      <c r="Y65" s="21"/>
    </row>
    <row r="66" spans="1:35">
      <c r="A66" s="69" t="s">
        <v>281</v>
      </c>
      <c r="B66" s="70" t="s">
        <v>73</v>
      </c>
      <c r="C66" s="69">
        <v>40757.485000000001</v>
      </c>
      <c r="D66" s="69" t="s">
        <v>136</v>
      </c>
      <c r="E66" s="21">
        <f>+(C66-C$7)/C$8</f>
        <v>-7979.5369064809302</v>
      </c>
      <c r="F66" s="21">
        <f>ROUND(2*E66,0)/2</f>
        <v>-7979.5</v>
      </c>
      <c r="G66" s="21">
        <f>+C66-(C$7+F66*C$8)</f>
        <v>-5.4312499996740371E-2</v>
      </c>
      <c r="H66" s="21"/>
      <c r="I66" s="21">
        <f>G66</f>
        <v>-5.4312499996740371E-2</v>
      </c>
      <c r="J66" s="21"/>
      <c r="K66" s="21"/>
      <c r="M66" s="21"/>
      <c r="N66" s="21"/>
      <c r="O66" s="21">
        <f ca="1">+C$11+C$12*F66</f>
        <v>4.5850926764780791E-3</v>
      </c>
      <c r="P66" s="21"/>
      <c r="Q66" s="30">
        <f>+C66-15018.5</f>
        <v>25738.985000000001</v>
      </c>
    </row>
    <row r="67" spans="1:35">
      <c r="A67" s="69" t="s">
        <v>281</v>
      </c>
      <c r="B67" s="70" t="s">
        <v>73</v>
      </c>
      <c r="C67" s="69">
        <v>40757.491999999998</v>
      </c>
      <c r="D67" s="69" t="s">
        <v>136</v>
      </c>
      <c r="E67" s="21">
        <f>+(C67-C$7)/C$8</f>
        <v>-7979.5321498343674</v>
      </c>
      <c r="F67" s="21">
        <f>ROUND(2*E67,0)/2</f>
        <v>-7979.5</v>
      </c>
      <c r="G67" s="21">
        <f>+C67-(C$7+F67*C$8)</f>
        <v>-4.7312499998952262E-2</v>
      </c>
      <c r="H67" s="21"/>
      <c r="I67" s="21">
        <f>G67</f>
        <v>-4.7312499998952262E-2</v>
      </c>
      <c r="J67" s="21"/>
      <c r="K67" s="21"/>
      <c r="M67" s="21"/>
      <c r="N67" s="21"/>
      <c r="O67" s="21">
        <f ca="1">+C$11+C$12*F67</f>
        <v>4.5850926764780791E-3</v>
      </c>
      <c r="P67" s="21"/>
      <c r="Q67" s="30">
        <f>+C67-15018.5</f>
        <v>25738.991999999998</v>
      </c>
    </row>
    <row r="68" spans="1:35">
      <c r="A68" s="21" t="s">
        <v>58</v>
      </c>
      <c r="B68" s="48"/>
      <c r="C68" s="49">
        <v>40827.447999999997</v>
      </c>
      <c r="D68" s="49"/>
      <c r="E68" s="21">
        <f>+(C68-C$7)/C$8</f>
        <v>-7931.9955831139068</v>
      </c>
      <c r="F68" s="21">
        <f>ROUND(2*E68,0)/2</f>
        <v>-7932</v>
      </c>
      <c r="G68" s="21">
        <f>+C68-(C$7+F68*C$8)</f>
        <v>6.4999999958672561E-3</v>
      </c>
      <c r="H68" s="21"/>
      <c r="I68" s="21"/>
      <c r="J68" s="21">
        <f>G68</f>
        <v>6.4999999958672561E-3</v>
      </c>
      <c r="K68" s="21"/>
      <c r="L68" s="21"/>
      <c r="M68" s="21"/>
      <c r="N68" s="21"/>
      <c r="O68" s="21"/>
      <c r="P68" s="21"/>
      <c r="Q68" s="30">
        <f>+C68-15018.5</f>
        <v>25808.947999999997</v>
      </c>
      <c r="R68" s="21"/>
      <c r="S68" s="21"/>
      <c r="T68" s="21"/>
      <c r="U68" s="21"/>
      <c r="V68" s="21"/>
      <c r="W68" s="21"/>
      <c r="X68" s="21"/>
      <c r="Y68" s="21"/>
    </row>
    <row r="69" spans="1:35">
      <c r="A69" s="21" t="s">
        <v>58</v>
      </c>
      <c r="B69" s="48"/>
      <c r="C69" s="49">
        <v>40914.296999999999</v>
      </c>
      <c r="D69" s="49"/>
      <c r="E69" s="21">
        <f>+(C69-C$7)/C$8</f>
        <v>-7872.9798691922197</v>
      </c>
      <c r="F69" s="21">
        <f>ROUND(2*E69,0)/2</f>
        <v>-7873</v>
      </c>
      <c r="G69" s="21">
        <f>+C69-(C$7+F69*C$8)</f>
        <v>2.9625000002852175E-2</v>
      </c>
      <c r="H69" s="21"/>
      <c r="I69" s="21"/>
      <c r="J69" s="21">
        <f>G69</f>
        <v>2.9625000002852175E-2</v>
      </c>
      <c r="K69" s="21"/>
      <c r="L69" s="21"/>
      <c r="M69" s="21"/>
      <c r="N69" s="21"/>
      <c r="O69" s="21"/>
      <c r="P69" s="21"/>
      <c r="Q69" s="30">
        <f>+C69-15018.5</f>
        <v>25895.796999999999</v>
      </c>
      <c r="R69" s="21"/>
      <c r="S69" s="21"/>
      <c r="T69" s="21"/>
      <c r="U69" s="21"/>
      <c r="V69" s="21"/>
      <c r="W69" s="21"/>
      <c r="X69" s="21"/>
      <c r="Y69" s="21"/>
    </row>
    <row r="70" spans="1:35">
      <c r="A70" s="21" t="s">
        <v>58</v>
      </c>
      <c r="B70" s="48"/>
      <c r="C70" s="49">
        <v>41512.483</v>
      </c>
      <c r="D70" s="49"/>
      <c r="E70" s="21">
        <f>+(C70-C$7)/C$8</f>
        <v>-7466.4999575299407</v>
      </c>
      <c r="F70" s="21">
        <f>ROUND(2*E70,0)/2</f>
        <v>-7466.5</v>
      </c>
      <c r="G70" s="21">
        <f>+C70-(C$7+F70*C$8)</f>
        <v>6.2500002968590707E-5</v>
      </c>
      <c r="H70" s="21"/>
      <c r="I70" s="21"/>
      <c r="J70" s="21">
        <f>G70</f>
        <v>6.2500002968590707E-5</v>
      </c>
      <c r="K70" s="21"/>
      <c r="L70" s="21"/>
      <c r="M70" s="21"/>
      <c r="N70" s="21"/>
      <c r="O70" s="21"/>
      <c r="P70" s="21"/>
      <c r="Q70" s="30">
        <f>+C70-15018.5</f>
        <v>26493.983</v>
      </c>
      <c r="R70" s="21"/>
      <c r="S70" s="21"/>
      <c r="T70" s="21"/>
      <c r="U70" s="21"/>
      <c r="V70" s="21"/>
      <c r="W70" s="21"/>
      <c r="X70" s="21"/>
      <c r="Y70" s="21"/>
    </row>
    <row r="71" spans="1:35">
      <c r="A71" s="21" t="s">
        <v>58</v>
      </c>
      <c r="B71" s="48"/>
      <c r="C71" s="49">
        <v>41593.459000000003</v>
      </c>
      <c r="D71" s="49"/>
      <c r="E71" s="21">
        <f>+(C71-C$7)/C$8</f>
        <v>-7411.4750700755949</v>
      </c>
      <c r="F71" s="21">
        <f>ROUND(2*E71,0)/2</f>
        <v>-7411.5</v>
      </c>
      <c r="G71" s="21">
        <f>+C71-(C$7+F71*C$8)</f>
        <v>3.6687500003608875E-2</v>
      </c>
      <c r="H71" s="21"/>
      <c r="I71" s="21"/>
      <c r="J71" s="21">
        <f>G71</f>
        <v>3.6687500003608875E-2</v>
      </c>
      <c r="K71" s="21"/>
      <c r="L71" s="21"/>
      <c r="M71" s="21"/>
      <c r="N71" s="21"/>
      <c r="O71" s="21"/>
      <c r="P71" s="21"/>
      <c r="Q71" s="30">
        <f>+C71-15018.5</f>
        <v>26574.959000000003</v>
      </c>
      <c r="R71" s="21"/>
      <c r="S71" s="21"/>
      <c r="T71" s="21"/>
      <c r="U71" s="21"/>
      <c r="V71" s="21"/>
      <c r="W71" s="21"/>
      <c r="X71" s="21"/>
      <c r="Y71" s="21"/>
      <c r="AC71" t="s">
        <v>31</v>
      </c>
      <c r="AI71" t="s">
        <v>33</v>
      </c>
    </row>
    <row r="72" spans="1:35">
      <c r="A72" s="21" t="s">
        <v>58</v>
      </c>
      <c r="B72" s="48"/>
      <c r="C72" s="49">
        <v>41596.385000000002</v>
      </c>
      <c r="D72" s="49"/>
      <c r="E72" s="21">
        <f>+(C72-C$7)/C$8</f>
        <v>-7409.4867918117707</v>
      </c>
      <c r="F72" s="21">
        <f>ROUND(2*E72,0)/2</f>
        <v>-7409.5</v>
      </c>
      <c r="G72" s="21">
        <f>+C72-(C$7+F72*C$8)</f>
        <v>1.943750000646105E-2</v>
      </c>
      <c r="H72" s="21"/>
      <c r="I72" s="21"/>
      <c r="J72" s="21">
        <f>G72</f>
        <v>1.943750000646105E-2</v>
      </c>
      <c r="K72" s="21"/>
      <c r="L72" s="21"/>
      <c r="M72" s="21"/>
      <c r="N72" s="21"/>
      <c r="O72" s="21"/>
      <c r="P72" s="21"/>
      <c r="Q72" s="30">
        <f>+C72-15018.5</f>
        <v>26577.885000000002</v>
      </c>
      <c r="R72" s="21"/>
      <c r="S72" s="21"/>
      <c r="T72" s="21"/>
      <c r="U72" s="21"/>
      <c r="V72" s="21"/>
      <c r="W72" s="21"/>
      <c r="X72" s="21"/>
      <c r="Y72" s="21"/>
      <c r="AC72" t="s">
        <v>31</v>
      </c>
      <c r="AI72" t="s">
        <v>33</v>
      </c>
    </row>
    <row r="73" spans="1:35">
      <c r="A73" s="21" t="s">
        <v>58</v>
      </c>
      <c r="B73" s="48"/>
      <c r="C73" s="49">
        <v>41604.449000000001</v>
      </c>
      <c r="D73" s="49"/>
      <c r="E73" s="21">
        <f>+(C73-C$7)/C$8</f>
        <v>-7404.0071349698455</v>
      </c>
      <c r="F73" s="21">
        <f>ROUND(2*E73,0)/2</f>
        <v>-7404</v>
      </c>
      <c r="G73" s="21">
        <f>+C73-(C$7+F73*C$8)</f>
        <v>-1.0499999996682163E-2</v>
      </c>
      <c r="H73" s="21"/>
      <c r="I73" s="21"/>
      <c r="J73" s="21">
        <f>G73</f>
        <v>-1.0499999996682163E-2</v>
      </c>
      <c r="K73" s="21"/>
      <c r="L73" s="21"/>
      <c r="M73" s="21"/>
      <c r="N73" s="21"/>
      <c r="O73" s="21"/>
      <c r="P73" s="21"/>
      <c r="Q73" s="30">
        <f>+C73-15018.5</f>
        <v>26585.949000000001</v>
      </c>
      <c r="R73" s="21"/>
      <c r="S73" s="21"/>
      <c r="T73" s="21"/>
      <c r="U73" s="21"/>
      <c r="V73" s="21"/>
      <c r="W73" s="21"/>
      <c r="X73" s="21"/>
      <c r="Y73" s="21"/>
    </row>
    <row r="74" spans="1:35">
      <c r="A74" s="21" t="s">
        <v>58</v>
      </c>
      <c r="B74" s="48"/>
      <c r="C74" s="49">
        <v>42306.408000000003</v>
      </c>
      <c r="D74" s="49"/>
      <c r="E74" s="21">
        <f>+(C74-C$7)/C$8</f>
        <v>-6927.0112970355876</v>
      </c>
      <c r="F74" s="21">
        <f>ROUND(2*E74,0)/2</f>
        <v>-6927</v>
      </c>
      <c r="G74" s="21">
        <f>+C74-(C$7+F74*C$8)</f>
        <v>-1.6624999996565748E-2</v>
      </c>
      <c r="H74" s="21"/>
      <c r="I74" s="21"/>
      <c r="J74" s="21">
        <f>G74</f>
        <v>-1.6624999996565748E-2</v>
      </c>
      <c r="K74" s="21"/>
      <c r="L74" s="21"/>
      <c r="M74" s="21"/>
      <c r="N74" s="21"/>
      <c r="O74" s="21"/>
      <c r="P74" s="21"/>
      <c r="Q74" s="30">
        <f>+C74-15018.5</f>
        <v>27287.908000000003</v>
      </c>
      <c r="R74" s="21"/>
      <c r="S74" s="21"/>
      <c r="T74" s="21"/>
      <c r="U74" s="21"/>
      <c r="V74" s="21"/>
      <c r="W74" s="21"/>
      <c r="X74" s="21"/>
      <c r="Y74" s="21"/>
    </row>
    <row r="75" spans="1:35">
      <c r="A75" s="21" t="s">
        <v>58</v>
      </c>
      <c r="B75" s="48"/>
      <c r="C75" s="49">
        <v>42359.362999999998</v>
      </c>
      <c r="D75" s="49"/>
      <c r="E75" s="21">
        <f>+(C75-C$7)/C$8</f>
        <v>-6891.0272657776277</v>
      </c>
      <c r="F75" s="21">
        <f>ROUND(2*E75,0)/2</f>
        <v>-6891</v>
      </c>
      <c r="G75" s="21">
        <f>+C75-(C$7+F75*C$8)</f>
        <v>-4.0124999999534339E-2</v>
      </c>
      <c r="H75" s="21"/>
      <c r="I75" s="21"/>
      <c r="J75" s="21">
        <f>G75</f>
        <v>-4.0124999999534339E-2</v>
      </c>
      <c r="K75" s="21"/>
      <c r="L75" s="21"/>
      <c r="M75" s="21"/>
      <c r="N75" s="21"/>
      <c r="O75" s="21"/>
      <c r="P75" s="21"/>
      <c r="Q75" s="30">
        <f>+C75-15018.5</f>
        <v>27340.862999999998</v>
      </c>
      <c r="R75" s="21"/>
      <c r="S75" s="21"/>
      <c r="T75" s="21"/>
      <c r="U75" s="21"/>
      <c r="V75" s="21"/>
      <c r="W75" s="21"/>
      <c r="X75" s="21"/>
      <c r="Y75" s="21"/>
    </row>
    <row r="76" spans="1:35">
      <c r="A76" s="69" t="s">
        <v>313</v>
      </c>
      <c r="B76" s="70" t="s">
        <v>73</v>
      </c>
      <c r="C76" s="69">
        <v>42454.317000000003</v>
      </c>
      <c r="D76" s="69" t="s">
        <v>136</v>
      </c>
      <c r="E76" s="21">
        <f>+(C76-C$7)/C$8</f>
        <v>-6826.5040346555652</v>
      </c>
      <c r="F76" s="21">
        <f>ROUND(2*E76,0)/2</f>
        <v>-6826.5</v>
      </c>
      <c r="G76" s="21">
        <f>+C76-(C$7+F76*C$8)</f>
        <v>-5.9374999982537702E-3</v>
      </c>
      <c r="H76" s="21"/>
      <c r="I76" s="21">
        <f>G76</f>
        <v>-5.9374999982537702E-3</v>
      </c>
      <c r="J76" s="21"/>
      <c r="K76" s="21"/>
      <c r="M76" s="21"/>
      <c r="N76" s="21"/>
      <c r="O76" s="21">
        <f ca="1">+C$11+C$12*F76</f>
        <v>4.131585116943632E-3</v>
      </c>
      <c r="P76" s="21"/>
      <c r="Q76" s="30">
        <f>+C76-15018.5</f>
        <v>27435.817000000003</v>
      </c>
      <c r="AC76" t="s">
        <v>31</v>
      </c>
      <c r="AI76" t="s">
        <v>33</v>
      </c>
    </row>
    <row r="77" spans="1:35">
      <c r="A77" s="47" t="s">
        <v>32</v>
      </c>
      <c r="B77" s="48"/>
      <c r="C77" s="49">
        <v>42454.322</v>
      </c>
      <c r="D77" s="49"/>
      <c r="E77" s="21">
        <f>+(C77-C$7)/C$8</f>
        <v>-6826.500637050879</v>
      </c>
      <c r="F77" s="21">
        <f>ROUND(2*E77,0)/2</f>
        <v>-6826.5</v>
      </c>
      <c r="G77" s="21">
        <f>+C77-(C$7+F77*C$8)</f>
        <v>-9.3750000087311491E-4</v>
      </c>
      <c r="H77" s="21"/>
      <c r="I77" s="21"/>
      <c r="J77" s="21">
        <f>G77</f>
        <v>-9.3750000087311491E-4</v>
      </c>
      <c r="K77" s="21"/>
      <c r="L77" s="21"/>
      <c r="M77" s="21"/>
      <c r="N77" s="21"/>
      <c r="O77" s="21"/>
      <c r="P77" s="21"/>
      <c r="Q77" s="30">
        <f>+C77-15018.5</f>
        <v>27435.822</v>
      </c>
      <c r="R77" s="21"/>
      <c r="S77" s="21"/>
      <c r="T77" s="21"/>
      <c r="U77" s="21"/>
      <c r="V77" s="21"/>
      <c r="W77" s="21"/>
      <c r="X77" s="21"/>
      <c r="Y77" s="21"/>
    </row>
    <row r="78" spans="1:35">
      <c r="A78" s="47" t="s">
        <v>32</v>
      </c>
      <c r="B78" s="48"/>
      <c r="C78" s="49">
        <v>42454.330999999998</v>
      </c>
      <c r="D78" s="49"/>
      <c r="E78" s="21">
        <f>+(C78-C$7)/C$8</f>
        <v>-6826.4945213624405</v>
      </c>
      <c r="F78" s="21">
        <f>ROUND(2*E78,0)/2</f>
        <v>-6826.5</v>
      </c>
      <c r="G78" s="21">
        <f>+C78-(C$7+F78*C$8)</f>
        <v>8.0624999973224476E-3</v>
      </c>
      <c r="H78" s="21"/>
      <c r="I78" s="21"/>
      <c r="J78" s="21">
        <f>G78</f>
        <v>8.0624999973224476E-3</v>
      </c>
      <c r="K78" s="21"/>
      <c r="L78" s="21"/>
      <c r="M78" s="21"/>
      <c r="N78" s="21"/>
      <c r="O78" s="21"/>
      <c r="P78" s="21"/>
      <c r="Q78" s="30">
        <f>+C78-15018.5</f>
        <v>27435.830999999998</v>
      </c>
      <c r="R78" s="21"/>
      <c r="S78" s="21"/>
      <c r="T78" s="21"/>
      <c r="U78" s="21"/>
      <c r="V78" s="21"/>
      <c r="W78" s="21"/>
      <c r="X78" s="21"/>
      <c r="Y78" s="21"/>
      <c r="AC78" t="s">
        <v>31</v>
      </c>
      <c r="AI78" t="s">
        <v>33</v>
      </c>
    </row>
    <row r="79" spans="1:35">
      <c r="A79" s="47" t="s">
        <v>58</v>
      </c>
      <c r="B79" s="48"/>
      <c r="C79" s="49">
        <v>42601.506000000001</v>
      </c>
      <c r="D79" s="49"/>
      <c r="E79" s="21">
        <f>+(C79-C$7)/C$8</f>
        <v>-6726.4860273507165</v>
      </c>
      <c r="F79" s="21">
        <f>ROUND(2*E79,0)/2</f>
        <v>-6726.5</v>
      </c>
      <c r="G79" s="21">
        <f>+C79-(C$7+F79*C$8)</f>
        <v>2.0562500001688022E-2</v>
      </c>
      <c r="H79" s="21"/>
      <c r="I79" s="21"/>
      <c r="J79" s="21">
        <f>G79</f>
        <v>2.0562500001688022E-2</v>
      </c>
      <c r="K79" s="21"/>
      <c r="L79" s="21"/>
      <c r="M79" s="21"/>
      <c r="N79" s="21"/>
      <c r="O79" s="21"/>
      <c r="P79" s="21"/>
      <c r="Q79" s="30">
        <f>+C79-15018.5</f>
        <v>27583.006000000001</v>
      </c>
      <c r="R79" s="21"/>
      <c r="S79" s="21"/>
      <c r="T79" s="21"/>
      <c r="U79" s="21"/>
      <c r="V79" s="21"/>
      <c r="W79" s="21"/>
      <c r="X79" s="21"/>
      <c r="Y79" s="21"/>
      <c r="AC79" t="s">
        <v>31</v>
      </c>
      <c r="AI79" t="s">
        <v>33</v>
      </c>
    </row>
    <row r="80" spans="1:35">
      <c r="A80" s="47" t="s">
        <v>35</v>
      </c>
      <c r="B80" s="48"/>
      <c r="C80" s="49">
        <v>42623.353999999999</v>
      </c>
      <c r="D80" s="49"/>
      <c r="E80" s="21">
        <f>+(C80-C$7)/C$8</f>
        <v>-6711.6398539029988</v>
      </c>
      <c r="F80" s="21">
        <f>ROUND(2*E80,0)/2</f>
        <v>-6711.5</v>
      </c>
      <c r="G80" s="21">
        <f>+C80-(C$7+F80*C$8)</f>
        <v>-0.20581249999668216</v>
      </c>
      <c r="H80" s="21"/>
      <c r="I80" s="21">
        <f>G80</f>
        <v>-0.20581249999668216</v>
      </c>
      <c r="J80" s="21"/>
      <c r="K80" s="21"/>
      <c r="L80" s="21"/>
      <c r="M80" s="21"/>
      <c r="N80" s="21"/>
      <c r="O80" s="21"/>
      <c r="P80" s="21"/>
      <c r="Q80" s="30">
        <f>+C80-15018.5</f>
        <v>27604.853999999999</v>
      </c>
      <c r="R80" s="21"/>
      <c r="S80" s="21"/>
      <c r="T80" s="21"/>
      <c r="U80" s="21"/>
      <c r="V80" s="21"/>
      <c r="W80" s="21"/>
      <c r="X80" s="21"/>
      <c r="Y80" s="21"/>
      <c r="AC80" t="s">
        <v>31</v>
      </c>
      <c r="AI80" t="s">
        <v>33</v>
      </c>
    </row>
    <row r="81" spans="1:35">
      <c r="A81" s="47" t="s">
        <v>35</v>
      </c>
      <c r="B81" s="48"/>
      <c r="C81" s="49">
        <v>42633.372000000003</v>
      </c>
      <c r="D81" s="49"/>
      <c r="E81" s="21">
        <f>+(C81-C$7)/C$8</f>
        <v>-6704.8324131487279</v>
      </c>
      <c r="F81" s="21">
        <f>ROUND(2*E81,0)/2</f>
        <v>-6705</v>
      </c>
      <c r="G81" s="21">
        <f>+C81-(C$7+F81*C$8)</f>
        <v>0.24662499999976717</v>
      </c>
      <c r="H81" s="21"/>
      <c r="I81" s="21">
        <f>G81</f>
        <v>0.24662499999976717</v>
      </c>
      <c r="J81" s="21"/>
      <c r="K81" s="21"/>
      <c r="L81" s="21"/>
      <c r="M81" s="21"/>
      <c r="N81" s="21"/>
      <c r="O81" s="21"/>
      <c r="P81" s="21"/>
      <c r="Q81" s="30">
        <f>+C81-15018.5</f>
        <v>27614.872000000003</v>
      </c>
      <c r="R81" s="21"/>
      <c r="S81" s="21"/>
      <c r="T81" s="21"/>
      <c r="U81" s="21"/>
      <c r="V81" s="21"/>
      <c r="W81" s="21"/>
      <c r="X81" s="21"/>
      <c r="Y81" s="21"/>
      <c r="AC81" t="s">
        <v>31</v>
      </c>
      <c r="AI81" t="s">
        <v>33</v>
      </c>
    </row>
    <row r="82" spans="1:35">
      <c r="A82" s="47" t="s">
        <v>37</v>
      </c>
      <c r="B82" s="48"/>
      <c r="C82" s="49">
        <v>42657.375</v>
      </c>
      <c r="D82" s="49"/>
      <c r="E82" s="21">
        <f>+(C82-C$7)/C$8</f>
        <v>-6688.5218720801831</v>
      </c>
      <c r="F82" s="21">
        <f>ROUND(2*E82,0)/2</f>
        <v>-6688.5</v>
      </c>
      <c r="G82" s="21">
        <f>+C82-(C$7+F82*C$8)</f>
        <v>-3.2187500000873115E-2</v>
      </c>
      <c r="H82" s="21"/>
      <c r="I82" s="21">
        <f>G82</f>
        <v>-3.2187500000873115E-2</v>
      </c>
      <c r="J82" s="21"/>
      <c r="K82" s="21"/>
      <c r="L82" s="21"/>
      <c r="M82" s="21"/>
      <c r="O82" s="21"/>
      <c r="P82" s="21"/>
      <c r="Q82" s="30">
        <f>+C82-15018.5</f>
        <v>27638.875</v>
      </c>
      <c r="R82" s="21"/>
      <c r="S82" s="21"/>
      <c r="T82" s="21"/>
      <c r="U82" s="21"/>
      <c r="V82" s="21"/>
      <c r="W82" s="21"/>
      <c r="X82" s="21"/>
      <c r="Y82" s="21"/>
    </row>
    <row r="83" spans="1:35">
      <c r="A83" s="69" t="s">
        <v>336</v>
      </c>
      <c r="B83" s="70" t="s">
        <v>73</v>
      </c>
      <c r="C83" s="69">
        <v>42657.375999999997</v>
      </c>
      <c r="D83" s="69" t="s">
        <v>136</v>
      </c>
      <c r="E83" s="21">
        <f>+(C83-C$7)/C$8</f>
        <v>-6688.5211925592475</v>
      </c>
      <c r="F83" s="21">
        <f>ROUND(2*E83,0)/2</f>
        <v>-6688.5</v>
      </c>
      <c r="G83" s="21">
        <f>+C83-(C$7+F83*C$8)</f>
        <v>-3.1187500004307367E-2</v>
      </c>
      <c r="H83" s="21"/>
      <c r="I83" s="21">
        <f>G83</f>
        <v>-3.1187500004307367E-2</v>
      </c>
      <c r="J83" s="21"/>
      <c r="K83" s="21"/>
      <c r="M83" s="21"/>
      <c r="N83" s="21"/>
      <c r="O83" s="21">
        <f ca="1">+C$11+C$12*F83</f>
        <v>4.0773058079967509E-3</v>
      </c>
      <c r="P83" s="21"/>
      <c r="Q83" s="30">
        <f>+C83-15018.5</f>
        <v>27638.875999999997</v>
      </c>
      <c r="AC83" t="s">
        <v>31</v>
      </c>
      <c r="AI83" t="s">
        <v>33</v>
      </c>
    </row>
    <row r="84" spans="1:35">
      <c r="A84" s="21" t="s">
        <v>58</v>
      </c>
      <c r="B84" s="48"/>
      <c r="C84" s="49">
        <v>42713.362000000001</v>
      </c>
      <c r="D84" s="49"/>
      <c r="E84" s="21">
        <f>+(C84-C$7)/C$8</f>
        <v>-6650.4775333389953</v>
      </c>
      <c r="F84" s="21">
        <f>ROUND(2*E84,0)/2</f>
        <v>-6650.5</v>
      </c>
      <c r="G84" s="21">
        <f>+C84-(C$7+F84*C$8)</f>
        <v>3.3062499998777639E-2</v>
      </c>
      <c r="H84" s="21"/>
      <c r="I84" s="21"/>
      <c r="J84" s="21">
        <f>G84</f>
        <v>3.3062499998777639E-2</v>
      </c>
      <c r="K84" s="21"/>
      <c r="L84" s="21"/>
      <c r="M84" s="21"/>
      <c r="N84" s="21"/>
      <c r="O84" s="21"/>
      <c r="P84" s="21"/>
      <c r="Q84" s="30">
        <f>+C84-15018.5</f>
        <v>27694.862000000001</v>
      </c>
      <c r="R84" s="21"/>
      <c r="S84" s="21"/>
      <c r="T84" s="21"/>
      <c r="U84" s="21"/>
      <c r="V84" s="21"/>
      <c r="W84" s="21"/>
      <c r="X84" s="21"/>
      <c r="Y84" s="21"/>
      <c r="AC84" t="s">
        <v>31</v>
      </c>
      <c r="AI84" t="s">
        <v>33</v>
      </c>
    </row>
    <row r="85" spans="1:35">
      <c r="A85" s="21" t="s">
        <v>58</v>
      </c>
      <c r="B85" s="48"/>
      <c r="C85" s="49">
        <v>42807.267999999996</v>
      </c>
      <c r="D85" s="49"/>
      <c r="E85" s="21">
        <f>+(C85-C$7)/C$8</f>
        <v>-6586.666440159689</v>
      </c>
      <c r="F85" s="21">
        <f>ROUND(2*E85,0)/2</f>
        <v>-6586.5</v>
      </c>
      <c r="G85" s="21">
        <f>+C85-(C$7+F85*C$8)</f>
        <v>-0.24493749999965075</v>
      </c>
      <c r="H85" s="21"/>
      <c r="I85" s="21"/>
      <c r="J85" s="21">
        <f>G85</f>
        <v>-0.24493749999965075</v>
      </c>
      <c r="K85" s="21"/>
      <c r="L85" s="21"/>
      <c r="M85" s="21"/>
      <c r="N85" s="21"/>
      <c r="O85" s="21"/>
      <c r="P85" s="21"/>
      <c r="Q85" s="30">
        <f>+C85-15018.5</f>
        <v>27788.767999999996</v>
      </c>
      <c r="R85" s="21"/>
      <c r="S85" s="21"/>
      <c r="T85" s="21"/>
      <c r="U85" s="21"/>
      <c r="V85" s="21"/>
      <c r="W85" s="21"/>
      <c r="X85" s="21"/>
      <c r="Y85" s="21"/>
    </row>
    <row r="86" spans="1:35">
      <c r="A86" s="47" t="s">
        <v>38</v>
      </c>
      <c r="B86" s="48"/>
      <c r="C86" s="49">
        <v>42958.447</v>
      </c>
      <c r="D86" s="49"/>
      <c r="E86" s="21">
        <f>+(C86-C$7)/C$8</f>
        <v>-6483.9371443132586</v>
      </c>
      <c r="F86" s="21">
        <f>ROUND(2*E86,0)/2</f>
        <v>-6484</v>
      </c>
      <c r="G86" s="21">
        <f>+C86-(C$7+F86*C$8)</f>
        <v>9.2499999998835847E-2</v>
      </c>
      <c r="H86" s="21"/>
      <c r="I86" s="21"/>
      <c r="J86" s="21">
        <f>G86</f>
        <v>9.2499999998835847E-2</v>
      </c>
      <c r="K86" s="21"/>
      <c r="L86" s="21"/>
      <c r="M86" s="21"/>
      <c r="N86" s="21"/>
      <c r="O86" s="21"/>
      <c r="P86" s="21"/>
      <c r="Q86" s="30">
        <f>+C86-15018.5</f>
        <v>27939.947</v>
      </c>
      <c r="R86" s="21"/>
      <c r="S86" s="21"/>
      <c r="T86" s="21"/>
      <c r="U86" s="21"/>
      <c r="V86" s="21"/>
      <c r="W86" s="21"/>
      <c r="X86" s="21"/>
      <c r="Y86" s="21"/>
    </row>
    <row r="87" spans="1:35">
      <c r="A87" s="47" t="s">
        <v>38</v>
      </c>
      <c r="B87" s="48"/>
      <c r="C87" s="49">
        <v>42965.404000000002</v>
      </c>
      <c r="D87" s="49"/>
      <c r="E87" s="21">
        <f>+(C87-C$7)/C$8</f>
        <v>-6479.2097171494079</v>
      </c>
      <c r="F87" s="21">
        <f>ROUND(2*E87,0)/2</f>
        <v>-6479</v>
      </c>
      <c r="G87" s="21">
        <f>+C87-(C$7+F87*C$8)</f>
        <v>-0.30862499999784632</v>
      </c>
      <c r="H87" s="21"/>
      <c r="I87" s="21"/>
      <c r="J87" s="21">
        <f>G87</f>
        <v>-0.30862499999784632</v>
      </c>
      <c r="K87" s="21"/>
      <c r="L87" s="21"/>
      <c r="M87" s="21"/>
      <c r="N87" s="21"/>
      <c r="O87" s="21"/>
      <c r="P87" s="21"/>
      <c r="Q87" s="30">
        <f>+C87-15018.5</f>
        <v>27946.904000000002</v>
      </c>
      <c r="R87" s="21"/>
      <c r="S87" s="21"/>
      <c r="T87" s="21"/>
      <c r="U87" s="21"/>
      <c r="V87" s="21"/>
      <c r="W87" s="21"/>
      <c r="X87" s="21"/>
      <c r="Y87" s="21"/>
      <c r="AC87" t="s">
        <v>31</v>
      </c>
      <c r="AI87" t="s">
        <v>33</v>
      </c>
    </row>
    <row r="88" spans="1:35">
      <c r="A88" s="21" t="s">
        <v>58</v>
      </c>
      <c r="B88" s="48"/>
      <c r="C88" s="49">
        <v>42988.506000000001</v>
      </c>
      <c r="D88" s="49"/>
      <c r="E88" s="21">
        <f>+(C88-C$7)/C$8</f>
        <v>-6463.5114244457645</v>
      </c>
      <c r="F88" s="21">
        <f>ROUND(2*E88,0)/2</f>
        <v>-6463.5</v>
      </c>
      <c r="G88" s="21">
        <f>+C88-(C$7+F88*C$8)</f>
        <v>-1.6812499998195563E-2</v>
      </c>
      <c r="H88" s="21"/>
      <c r="I88" s="21"/>
      <c r="J88" s="21">
        <f>G88</f>
        <v>-1.6812499998195563E-2</v>
      </c>
      <c r="K88" s="21"/>
      <c r="L88" s="21"/>
      <c r="M88" s="21"/>
      <c r="N88" s="21"/>
      <c r="O88" s="21"/>
      <c r="P88" s="21"/>
      <c r="Q88" s="30">
        <f>+C88-15018.5</f>
        <v>27970.006000000001</v>
      </c>
      <c r="R88" s="21"/>
      <c r="S88" s="21"/>
      <c r="T88" s="21"/>
      <c r="U88" s="21"/>
      <c r="V88" s="21"/>
      <c r="W88" s="21"/>
      <c r="X88" s="21"/>
      <c r="Y88" s="21"/>
      <c r="AC88" t="s">
        <v>31</v>
      </c>
      <c r="AE88">
        <v>15</v>
      </c>
      <c r="AG88" t="s">
        <v>41</v>
      </c>
      <c r="AI88" t="s">
        <v>36</v>
      </c>
    </row>
    <row r="89" spans="1:35">
      <c r="A89" s="21" t="s">
        <v>58</v>
      </c>
      <c r="B89" s="48"/>
      <c r="C89" s="49">
        <v>43008.394</v>
      </c>
      <c r="D89" s="49"/>
      <c r="E89" s="21">
        <f>+(C89-C$7)/C$8</f>
        <v>-6449.9971120360142</v>
      </c>
      <c r="F89" s="21">
        <f>ROUND(2*E89,0)/2</f>
        <v>-6450</v>
      </c>
      <c r="G89" s="21">
        <f>+C89-(C$7+F89*C$8)</f>
        <v>4.2499999981373549E-3</v>
      </c>
      <c r="H89" s="21"/>
      <c r="I89" s="21"/>
      <c r="J89" s="21">
        <f>G89</f>
        <v>4.2499999981373549E-3</v>
      </c>
      <c r="K89" s="21"/>
      <c r="L89" s="21"/>
      <c r="M89" s="21"/>
      <c r="N89" s="21"/>
      <c r="O89" s="21"/>
      <c r="P89" s="21"/>
      <c r="Q89" s="30">
        <f>+C89-15018.5</f>
        <v>27989.894</v>
      </c>
      <c r="R89" s="21"/>
      <c r="S89" s="21"/>
      <c r="T89" s="21"/>
      <c r="U89" s="21"/>
      <c r="V89" s="21"/>
      <c r="W89" s="21"/>
      <c r="X89" s="21"/>
      <c r="Y89" s="21"/>
      <c r="AC89" t="s">
        <v>31</v>
      </c>
      <c r="AI89" t="s">
        <v>33</v>
      </c>
    </row>
    <row r="90" spans="1:35">
      <c r="A90" s="21" t="s">
        <v>58</v>
      </c>
      <c r="B90" s="48"/>
      <c r="C90" s="49">
        <v>43016.49</v>
      </c>
      <c r="D90" s="49"/>
      <c r="E90" s="21">
        <f>+(C90-C$7)/C$8</f>
        <v>-6444.4957105240819</v>
      </c>
      <c r="F90" s="21">
        <f>ROUND(2*E90,0)/2</f>
        <v>-6444.5</v>
      </c>
      <c r="G90" s="21">
        <f>+C90-(C$7+F90*C$8)</f>
        <v>6.3124999942374416E-3</v>
      </c>
      <c r="H90" s="21"/>
      <c r="I90" s="21"/>
      <c r="J90" s="21">
        <f>G90</f>
        <v>6.3124999942374416E-3</v>
      </c>
      <c r="K90" s="21"/>
      <c r="L90" s="21"/>
      <c r="M90" s="21"/>
      <c r="N90" s="21"/>
      <c r="O90" s="21"/>
      <c r="P90" s="21"/>
      <c r="Q90" s="30">
        <f>+C90-15018.5</f>
        <v>27997.989999999998</v>
      </c>
      <c r="R90" s="21"/>
      <c r="S90" s="21"/>
      <c r="T90" s="21"/>
      <c r="U90" s="21"/>
      <c r="V90" s="21"/>
      <c r="W90" s="21"/>
      <c r="X90" s="21"/>
      <c r="Y90" s="21"/>
      <c r="AC90" t="s">
        <v>31</v>
      </c>
      <c r="AI90" t="s">
        <v>33</v>
      </c>
    </row>
    <row r="91" spans="1:35">
      <c r="A91" s="21" t="s">
        <v>58</v>
      </c>
      <c r="B91" s="48"/>
      <c r="C91" s="49">
        <v>44116.491999999998</v>
      </c>
      <c r="D91" s="49"/>
      <c r="E91" s="21">
        <f>+(C91-C$7)/C$8</f>
        <v>-5697.0213199694226</v>
      </c>
      <c r="F91" s="21">
        <f>ROUND(2*E91,0)/2</f>
        <v>-5697</v>
      </c>
      <c r="G91" s="21">
        <f>+C91-(C$7+F91*C$8)</f>
        <v>-3.1374999998661224E-2</v>
      </c>
      <c r="H91" s="21"/>
      <c r="I91" s="21"/>
      <c r="J91" s="21">
        <f>G91</f>
        <v>-3.1374999998661224E-2</v>
      </c>
      <c r="K91" s="21"/>
      <c r="L91" s="21"/>
      <c r="M91" s="21"/>
      <c r="N91" s="21"/>
      <c r="O91" s="21"/>
      <c r="P91" s="21"/>
      <c r="Q91" s="30">
        <f>+C91-15018.5</f>
        <v>29097.991999999998</v>
      </c>
      <c r="R91" s="21"/>
      <c r="S91" s="21"/>
      <c r="T91" s="21"/>
      <c r="U91" s="21"/>
      <c r="V91" s="21"/>
      <c r="W91" s="21"/>
      <c r="X91" s="21"/>
      <c r="Y91" s="21"/>
      <c r="AC91" t="s">
        <v>31</v>
      </c>
      <c r="AI91" t="s">
        <v>33</v>
      </c>
    </row>
    <row r="92" spans="1:35">
      <c r="A92" s="21" t="s">
        <v>58</v>
      </c>
      <c r="B92" s="48"/>
      <c r="C92" s="49">
        <v>44195.28</v>
      </c>
      <c r="D92" s="49"/>
      <c r="E92" s="21">
        <f>+(C92-C$7)/C$8</f>
        <v>-5643.4832243268502</v>
      </c>
      <c r="F92" s="21">
        <f>ROUND(2*E92,0)/2</f>
        <v>-5643.5</v>
      </c>
      <c r="G92" s="21">
        <f>+C92-(C$7+F92*C$8)</f>
        <v>2.4687500001164153E-2</v>
      </c>
      <c r="H92" s="21"/>
      <c r="I92" s="21"/>
      <c r="J92" s="21">
        <f>G92</f>
        <v>2.4687500001164153E-2</v>
      </c>
      <c r="K92" s="21"/>
      <c r="L92" s="21"/>
      <c r="M92" s="21"/>
      <c r="N92" s="21"/>
      <c r="O92" s="21"/>
      <c r="P92" s="21"/>
      <c r="Q92" s="30">
        <f>+C92-15018.5</f>
        <v>29176.78</v>
      </c>
      <c r="R92" s="21"/>
      <c r="S92" s="21"/>
      <c r="T92" s="21"/>
      <c r="U92" s="21"/>
      <c r="V92" s="21"/>
      <c r="W92" s="21"/>
      <c r="X92" s="21"/>
      <c r="Y92" s="21"/>
      <c r="AC92" t="s">
        <v>31</v>
      </c>
      <c r="AI92" t="s">
        <v>33</v>
      </c>
    </row>
    <row r="93" spans="1:35">
      <c r="A93" s="21" t="s">
        <v>58</v>
      </c>
      <c r="B93" s="48"/>
      <c r="C93" s="49">
        <v>44456.446000000004</v>
      </c>
      <c r="D93" s="49"/>
      <c r="E93" s="21">
        <f>+(C93-C$7)/C$8</f>
        <v>-5466.0154591013306</v>
      </c>
      <c r="F93" s="21">
        <f>ROUND(2*E93,0)/2</f>
        <v>-5466</v>
      </c>
      <c r="G93" s="21">
        <f>+C93-(C$7+F93*C$8)</f>
        <v>-2.2749999996449333E-2</v>
      </c>
      <c r="H93" s="21"/>
      <c r="I93" s="21"/>
      <c r="J93" s="21">
        <f>G93</f>
        <v>-2.2749999996449333E-2</v>
      </c>
      <c r="K93" s="21"/>
      <c r="L93" s="21"/>
      <c r="M93" s="21"/>
      <c r="N93" s="21"/>
      <c r="O93" s="21"/>
      <c r="P93" s="21"/>
      <c r="Q93" s="30">
        <f>+C93-15018.5</f>
        <v>29437.946000000004</v>
      </c>
      <c r="R93" s="21"/>
      <c r="S93" s="21"/>
      <c r="T93" s="21"/>
      <c r="U93" s="21"/>
      <c r="V93" s="21"/>
      <c r="W93" s="21"/>
      <c r="X93" s="21"/>
      <c r="Y93" s="21"/>
      <c r="AC93" t="s">
        <v>31</v>
      </c>
      <c r="AI93" t="s">
        <v>33</v>
      </c>
    </row>
    <row r="94" spans="1:35">
      <c r="A94" s="47" t="s">
        <v>39</v>
      </c>
      <c r="B94" s="48"/>
      <c r="C94" s="49">
        <v>44817.464</v>
      </c>
      <c r="D94" s="49"/>
      <c r="E94" s="21">
        <f>+(C94-C$7)/C$8</f>
        <v>-5220.6961692007135</v>
      </c>
      <c r="F94" s="21">
        <f>ROUND(2*E94,0)/2</f>
        <v>-5220.5</v>
      </c>
      <c r="G94" s="21">
        <f>+C94-(C$7+F94*C$8)</f>
        <v>-0.28868749999674037</v>
      </c>
      <c r="H94" s="21"/>
      <c r="I94" s="21"/>
      <c r="J94" s="21">
        <f>G94</f>
        <v>-0.28868749999674037</v>
      </c>
      <c r="K94" s="21"/>
      <c r="L94" s="21"/>
      <c r="M94" s="21"/>
      <c r="N94" s="21"/>
      <c r="O94" s="21"/>
      <c r="P94" s="21"/>
      <c r="Q94" s="30">
        <f>+C94-15018.5</f>
        <v>29798.964</v>
      </c>
      <c r="R94" s="21"/>
      <c r="S94" s="21"/>
      <c r="T94" s="21"/>
      <c r="U94" s="21"/>
      <c r="V94" s="21"/>
      <c r="W94" s="21"/>
      <c r="X94" s="21"/>
      <c r="Y94" s="21"/>
      <c r="AC94" t="s">
        <v>31</v>
      </c>
      <c r="AI94" t="s">
        <v>33</v>
      </c>
    </row>
    <row r="95" spans="1:35">
      <c r="A95" s="47" t="s">
        <v>39</v>
      </c>
      <c r="B95" s="48"/>
      <c r="C95" s="49">
        <v>44817.464999999997</v>
      </c>
      <c r="D95" s="49"/>
      <c r="E95" s="21">
        <f>+(C95-C$7)/C$8</f>
        <v>-5220.6954896797779</v>
      </c>
      <c r="F95" s="21">
        <f>ROUND(2*E95,0)/2</f>
        <v>-5220.5</v>
      </c>
      <c r="G95" s="21">
        <f>+C95-(C$7+F95*C$8)</f>
        <v>-0.28768750000017462</v>
      </c>
      <c r="H95" s="21"/>
      <c r="I95" s="21"/>
      <c r="J95" s="21">
        <f>G95</f>
        <v>-0.28768750000017462</v>
      </c>
      <c r="K95" s="21"/>
      <c r="L95" s="21"/>
      <c r="M95" s="21"/>
      <c r="N95" s="21"/>
      <c r="O95" s="21"/>
      <c r="P95" s="21"/>
      <c r="Q95" s="30">
        <f>+C95-15018.5</f>
        <v>29798.964999999997</v>
      </c>
      <c r="R95" s="21"/>
      <c r="S95" s="21"/>
      <c r="T95" s="21"/>
      <c r="U95" s="21"/>
      <c r="V95" s="21"/>
      <c r="W95" s="21"/>
      <c r="X95" s="21"/>
      <c r="Y95" s="21"/>
      <c r="AC95" t="s">
        <v>31</v>
      </c>
      <c r="AI95" t="s">
        <v>33</v>
      </c>
    </row>
    <row r="96" spans="1:35">
      <c r="A96" s="21" t="s">
        <v>58</v>
      </c>
      <c r="B96" s="48"/>
      <c r="C96" s="49">
        <v>44823.482000000004</v>
      </c>
      <c r="D96" s="49"/>
      <c r="E96" s="21">
        <f>+(C96-C$7)/C$8</f>
        <v>-5216.6068121973976</v>
      </c>
      <c r="F96" s="21">
        <f>ROUND(2*E96,0)/2</f>
        <v>-5216.5</v>
      </c>
      <c r="G96" s="21">
        <f>+C96-(C$7+F96*C$8)</f>
        <v>-0.15718749999359716</v>
      </c>
      <c r="H96" s="21"/>
      <c r="I96" s="21"/>
      <c r="J96" s="21">
        <f>G96</f>
        <v>-0.15718749999359716</v>
      </c>
      <c r="K96" s="21"/>
      <c r="L96" s="21"/>
      <c r="M96" s="21"/>
      <c r="N96" s="21"/>
      <c r="O96" s="21"/>
      <c r="P96" s="21"/>
      <c r="Q96" s="30">
        <f>+C96-15018.5</f>
        <v>29804.982000000004</v>
      </c>
      <c r="R96" s="21"/>
      <c r="S96" s="21"/>
      <c r="T96" s="21"/>
      <c r="U96" s="21"/>
      <c r="V96" s="21"/>
      <c r="W96" s="21"/>
      <c r="X96" s="21"/>
      <c r="Y96" s="21"/>
    </row>
    <row r="97" spans="1:35">
      <c r="A97" s="21" t="s">
        <v>58</v>
      </c>
      <c r="B97" s="48"/>
      <c r="C97" s="49">
        <v>44846.43</v>
      </c>
      <c r="D97" s="49"/>
      <c r="E97" s="21">
        <f>+(C97-C$7)/C$8</f>
        <v>-5201.0131657181682</v>
      </c>
      <c r="F97" s="21">
        <f>ROUND(2*E97,0)/2</f>
        <v>-5201</v>
      </c>
      <c r="G97" s="21">
        <f>+C97-(C$7+F97*C$8)</f>
        <v>-1.9374999996216502E-2</v>
      </c>
      <c r="H97" s="21"/>
      <c r="I97" s="21"/>
      <c r="J97" s="21">
        <f>G97</f>
        <v>-1.9374999996216502E-2</v>
      </c>
      <c r="K97" s="21"/>
      <c r="L97" s="21"/>
      <c r="M97" s="21"/>
      <c r="N97" s="21"/>
      <c r="O97" s="21"/>
      <c r="P97" s="21"/>
      <c r="Q97" s="30">
        <f>+C97-15018.5</f>
        <v>29827.93</v>
      </c>
      <c r="R97" s="21"/>
      <c r="S97" s="21"/>
      <c r="T97" s="21"/>
      <c r="U97" s="21"/>
      <c r="V97" s="21"/>
      <c r="W97" s="21"/>
      <c r="X97" s="21"/>
      <c r="Y97" s="21"/>
      <c r="AC97" t="s">
        <v>31</v>
      </c>
      <c r="AI97" t="s">
        <v>33</v>
      </c>
    </row>
    <row r="98" spans="1:35">
      <c r="A98" s="21" t="s">
        <v>58</v>
      </c>
      <c r="B98" s="48"/>
      <c r="C98" s="49">
        <v>45138.502</v>
      </c>
      <c r="D98" s="49"/>
      <c r="E98" s="21">
        <f>+(C98-C$7)/C$8</f>
        <v>-5002.5441263908933</v>
      </c>
      <c r="F98" s="21">
        <f>ROUND(2*E98,0)/2</f>
        <v>-5002.5</v>
      </c>
      <c r="G98" s="21">
        <f>+C98-(C$7+F98*C$8)</f>
        <v>-6.4937499999359716E-2</v>
      </c>
      <c r="H98" s="21"/>
      <c r="I98" s="21"/>
      <c r="J98" s="21">
        <f>G98</f>
        <v>-6.4937499999359716E-2</v>
      </c>
      <c r="K98" s="21"/>
      <c r="L98" s="21"/>
      <c r="M98" s="21"/>
      <c r="N98" s="21"/>
      <c r="O98" s="21"/>
      <c r="P98" s="21"/>
      <c r="Q98" s="30">
        <f>+C98-15018.5</f>
        <v>30120.002</v>
      </c>
      <c r="R98" s="21"/>
      <c r="S98" s="21"/>
      <c r="T98" s="21"/>
      <c r="U98" s="21"/>
      <c r="V98" s="21"/>
      <c r="W98" s="21"/>
      <c r="X98" s="21"/>
      <c r="Y98" s="21"/>
    </row>
    <row r="99" spans="1:35">
      <c r="A99" s="47" t="s">
        <v>39</v>
      </c>
      <c r="B99" s="48"/>
      <c r="C99" s="49">
        <v>45521.495000000003</v>
      </c>
      <c r="D99" s="49"/>
      <c r="E99" s="21">
        <f>+(C99-C$7)/C$8</f>
        <v>-4742.29236388346</v>
      </c>
      <c r="F99" s="21">
        <f>ROUND(2*E99,0)/2</f>
        <v>-4742.5</v>
      </c>
      <c r="G99" s="21">
        <f>+C99-(C$7+F99*C$8)</f>
        <v>0.30556250000518048</v>
      </c>
      <c r="H99" s="21"/>
      <c r="I99" s="21"/>
      <c r="J99" s="21">
        <f>G99</f>
        <v>0.30556250000518048</v>
      </c>
      <c r="K99" s="21"/>
      <c r="L99" s="21"/>
      <c r="M99" s="21"/>
      <c r="N99" s="21"/>
      <c r="O99" s="21"/>
      <c r="P99" s="21"/>
      <c r="Q99" s="30">
        <f>+C99-15018.5</f>
        <v>30502.995000000003</v>
      </c>
      <c r="R99" s="21"/>
      <c r="S99" s="21"/>
      <c r="T99" s="21"/>
      <c r="U99" s="21"/>
      <c r="V99" s="21"/>
      <c r="W99" s="21"/>
      <c r="X99" s="21"/>
      <c r="Y99" s="21"/>
      <c r="AC99" t="s">
        <v>31</v>
      </c>
      <c r="AI99" t="s">
        <v>33</v>
      </c>
    </row>
    <row r="100" spans="1:35">
      <c r="A100" s="21" t="s">
        <v>58</v>
      </c>
      <c r="B100" s="48"/>
      <c r="C100" s="49">
        <v>45556.495999999999</v>
      </c>
      <c r="D100" s="49"/>
      <c r="E100" s="21">
        <f>+(C100-C$7)/C$8</f>
        <v>-4718.5084515416629</v>
      </c>
      <c r="F100" s="21">
        <f>ROUND(2*E100,0)/2</f>
        <v>-4718.5</v>
      </c>
      <c r="G100" s="21">
        <f>+C100-(C$7+F100*C$8)</f>
        <v>-1.2437500001396984E-2</v>
      </c>
      <c r="H100" s="21"/>
      <c r="I100" s="21"/>
      <c r="J100" s="21">
        <f>G100</f>
        <v>-1.2437500001396984E-2</v>
      </c>
      <c r="K100" s="21"/>
      <c r="L100" s="21"/>
      <c r="M100" s="21"/>
      <c r="N100" s="21"/>
      <c r="O100" s="21"/>
      <c r="P100" s="21"/>
      <c r="Q100" s="30">
        <f>+C100-15018.5</f>
        <v>30537.995999999999</v>
      </c>
      <c r="R100" s="21"/>
      <c r="S100" s="21"/>
      <c r="T100" s="21"/>
      <c r="U100" s="21"/>
      <c r="V100" s="21"/>
      <c r="W100" s="21"/>
      <c r="X100" s="21"/>
      <c r="Y100" s="21"/>
    </row>
    <row r="101" spans="1:35">
      <c r="A101" s="47" t="s">
        <v>39</v>
      </c>
      <c r="B101" s="48"/>
      <c r="C101" s="49">
        <v>45565.464999999997</v>
      </c>
      <c r="D101" s="49"/>
      <c r="E101" s="21">
        <f>+(C101-C$7)/C$8</f>
        <v>-4712.4138282510849</v>
      </c>
      <c r="F101" s="21">
        <f>ROUND(2*E101,0)/2</f>
        <v>-4712.5</v>
      </c>
      <c r="G101" s="21">
        <f>+C101-(C$7+F101*C$8)</f>
        <v>0.12681249999877764</v>
      </c>
      <c r="H101" s="21"/>
      <c r="I101" s="21"/>
      <c r="J101" s="21">
        <f>G101</f>
        <v>0.12681249999877764</v>
      </c>
      <c r="K101" s="21"/>
      <c r="L101" s="21"/>
      <c r="M101" s="21"/>
      <c r="N101" s="21"/>
      <c r="O101" s="21"/>
      <c r="P101" s="21"/>
      <c r="Q101" s="30">
        <f>+C101-15018.5</f>
        <v>30546.964999999997</v>
      </c>
      <c r="R101" s="21"/>
      <c r="S101" s="21"/>
      <c r="T101" s="21"/>
      <c r="U101" s="21"/>
      <c r="V101" s="21"/>
      <c r="W101" s="21"/>
      <c r="X101" s="21"/>
      <c r="Y101" s="21"/>
    </row>
    <row r="102" spans="1:35">
      <c r="A102" s="47" t="s">
        <v>39</v>
      </c>
      <c r="B102" s="48"/>
      <c r="C102" s="49">
        <v>45569.358999999997</v>
      </c>
      <c r="D102" s="49"/>
      <c r="E102" s="21">
        <f>+(C102-C$7)/C$8</f>
        <v>-4709.7677737195299</v>
      </c>
      <c r="F102" s="21">
        <f>ROUND(2*E102,0)/2</f>
        <v>-4710</v>
      </c>
      <c r="G102" s="21">
        <f>+C102-(C$7+F102*C$8)</f>
        <v>0.34174999999959255</v>
      </c>
      <c r="H102" s="21"/>
      <c r="I102" s="21"/>
      <c r="J102" s="21">
        <f>G102</f>
        <v>0.34174999999959255</v>
      </c>
      <c r="K102" s="21"/>
      <c r="L102" s="21"/>
      <c r="M102" s="21"/>
      <c r="N102" s="21"/>
      <c r="O102" s="21"/>
      <c r="P102" s="21"/>
      <c r="Q102" s="30">
        <f>+C102-15018.5</f>
        <v>30550.858999999997</v>
      </c>
      <c r="R102" s="21"/>
      <c r="S102" s="21"/>
      <c r="T102" s="21"/>
      <c r="U102" s="21"/>
      <c r="V102" s="21"/>
      <c r="W102" s="21"/>
      <c r="X102" s="21"/>
      <c r="Y102" s="21"/>
    </row>
    <row r="103" spans="1:35">
      <c r="A103" s="47" t="s">
        <v>39</v>
      </c>
      <c r="B103" s="48"/>
      <c r="C103" s="49">
        <v>45586.355000000003</v>
      </c>
      <c r="D103" s="49"/>
      <c r="E103" s="21">
        <f>+(C103-C$7)/C$8</f>
        <v>-4698.2186358617146</v>
      </c>
      <c r="F103" s="21">
        <f>ROUND(2*E103,0)/2</f>
        <v>-4698</v>
      </c>
      <c r="G103" s="21">
        <f>+C103-(C$7+F103*C$8)</f>
        <v>-0.32174999999551801</v>
      </c>
      <c r="H103" s="21"/>
      <c r="I103" s="21"/>
      <c r="J103" s="21">
        <f>G103</f>
        <v>-0.32174999999551801</v>
      </c>
      <c r="K103" s="21"/>
      <c r="L103" s="21"/>
      <c r="M103" s="21"/>
      <c r="N103" s="21"/>
      <c r="O103" s="21"/>
      <c r="P103" s="21"/>
      <c r="Q103" s="30">
        <f>+C103-15018.5</f>
        <v>30567.855000000003</v>
      </c>
      <c r="R103" s="21"/>
      <c r="S103" s="21"/>
      <c r="T103" s="21"/>
      <c r="U103" s="21"/>
      <c r="V103" s="21"/>
      <c r="W103" s="21"/>
      <c r="X103" s="21"/>
      <c r="Y103" s="21"/>
    </row>
    <row r="104" spans="1:35">
      <c r="A104" s="47" t="s">
        <v>39</v>
      </c>
      <c r="B104" s="48"/>
      <c r="C104" s="49">
        <v>45671.267</v>
      </c>
      <c r="D104" s="49"/>
      <c r="E104" s="21">
        <f>+(C104-C$7)/C$8</f>
        <v>-4640.5191539964326</v>
      </c>
      <c r="F104" s="21">
        <f>ROUND(2*E104,0)/2</f>
        <v>-4640.5</v>
      </c>
      <c r="G104" s="21">
        <f>+C104-(C$7+F104*C$8)</f>
        <v>-2.8187500000058208E-2</v>
      </c>
      <c r="H104" s="21"/>
      <c r="I104" s="21"/>
      <c r="J104" s="21">
        <f>G104</f>
        <v>-2.8187500000058208E-2</v>
      </c>
      <c r="K104" s="21"/>
      <c r="L104" s="21"/>
      <c r="M104" s="21"/>
      <c r="N104" s="21"/>
      <c r="O104" s="21"/>
      <c r="P104" s="21"/>
      <c r="Q104" s="30">
        <f>+C104-15018.5</f>
        <v>30652.767</v>
      </c>
      <c r="R104" s="21"/>
      <c r="S104" s="21"/>
      <c r="T104" s="21"/>
      <c r="U104" s="21"/>
      <c r="V104" s="21"/>
      <c r="W104" s="21"/>
      <c r="X104" s="21"/>
      <c r="Y104" s="21"/>
      <c r="AC104" t="s">
        <v>31</v>
      </c>
      <c r="AE104">
        <v>7</v>
      </c>
      <c r="AG104" t="s">
        <v>44</v>
      </c>
      <c r="AI104" t="s">
        <v>36</v>
      </c>
    </row>
    <row r="105" spans="1:35">
      <c r="A105" s="21" t="s">
        <v>58</v>
      </c>
      <c r="B105" s="48"/>
      <c r="C105" s="49">
        <v>45674.271000000001</v>
      </c>
      <c r="D105" s="49"/>
      <c r="E105" s="21">
        <f>+(C105-C$7)/C$8</f>
        <v>-4638.477873099464</v>
      </c>
      <c r="F105" s="21">
        <f>ROUND(2*E105,0)/2</f>
        <v>-4638.5</v>
      </c>
      <c r="G105" s="21">
        <f>+C105-(C$7+F105*C$8)</f>
        <v>3.2562500004132744E-2</v>
      </c>
      <c r="H105" s="21"/>
      <c r="I105" s="21"/>
      <c r="J105" s="21">
        <f>G105</f>
        <v>3.2562500004132744E-2</v>
      </c>
      <c r="K105" s="21"/>
      <c r="L105" s="21"/>
      <c r="M105" s="21"/>
      <c r="N105" s="21"/>
      <c r="O105" s="21"/>
      <c r="P105" s="21"/>
      <c r="Q105" s="30">
        <f>+C105-15018.5</f>
        <v>30655.771000000001</v>
      </c>
      <c r="R105" s="21"/>
      <c r="S105" s="21"/>
      <c r="T105" s="21"/>
      <c r="U105" s="21"/>
      <c r="V105" s="21"/>
      <c r="W105" s="21"/>
      <c r="X105" s="21"/>
      <c r="Y105" s="21"/>
      <c r="AC105" t="s">
        <v>31</v>
      </c>
      <c r="AE105">
        <v>7</v>
      </c>
      <c r="AG105" t="s">
        <v>44</v>
      </c>
      <c r="AI105" t="s">
        <v>36</v>
      </c>
    </row>
    <row r="106" spans="1:35">
      <c r="A106" s="47" t="s">
        <v>39</v>
      </c>
      <c r="B106" s="48"/>
      <c r="C106" s="49">
        <v>45701.372000000003</v>
      </c>
      <c r="D106" s="49"/>
      <c r="E106" s="21">
        <f>+(C106-C$7)/C$8</f>
        <v>-4620.0621761658003</v>
      </c>
      <c r="F106" s="21">
        <f>ROUND(2*E106,0)/2</f>
        <v>-4620</v>
      </c>
      <c r="G106" s="21">
        <f>+C106-(C$7+F106*C$8)</f>
        <v>-9.1499999994994141E-2</v>
      </c>
      <c r="H106" s="21"/>
      <c r="I106" s="21"/>
      <c r="J106" s="21">
        <f>G106</f>
        <v>-9.1499999994994141E-2</v>
      </c>
      <c r="K106" s="21"/>
      <c r="L106" s="21"/>
      <c r="M106" s="21"/>
      <c r="N106" s="21"/>
      <c r="O106" s="21"/>
      <c r="P106" s="21"/>
      <c r="Q106" s="30">
        <f>+C106-15018.5</f>
        <v>30682.872000000003</v>
      </c>
      <c r="R106" s="21"/>
      <c r="S106" s="21"/>
      <c r="T106" s="21"/>
      <c r="U106" s="21"/>
      <c r="V106" s="21"/>
      <c r="W106" s="21"/>
      <c r="X106" s="21"/>
      <c r="Y106" s="21"/>
      <c r="AC106" t="s">
        <v>31</v>
      </c>
      <c r="AE106">
        <v>13</v>
      </c>
      <c r="AG106" t="s">
        <v>44</v>
      </c>
      <c r="AI106" t="s">
        <v>36</v>
      </c>
    </row>
    <row r="107" spans="1:35">
      <c r="A107" s="47" t="s">
        <v>39</v>
      </c>
      <c r="B107" s="48"/>
      <c r="C107" s="49">
        <v>45701.375</v>
      </c>
      <c r="D107" s="49"/>
      <c r="E107" s="21">
        <f>+(C107-C$7)/C$8</f>
        <v>-4620.060137602989</v>
      </c>
      <c r="F107" s="21">
        <f>ROUND(2*E107,0)/2</f>
        <v>-4620</v>
      </c>
      <c r="G107" s="21">
        <f>+C107-(C$7+F107*C$8)</f>
        <v>-8.849999999802094E-2</v>
      </c>
      <c r="H107" s="21"/>
      <c r="I107" s="21"/>
      <c r="J107" s="21">
        <f>G107</f>
        <v>-8.849999999802094E-2</v>
      </c>
      <c r="K107" s="21"/>
      <c r="L107" s="21"/>
      <c r="M107" s="21"/>
      <c r="N107" s="21"/>
      <c r="O107" s="21"/>
      <c r="P107" s="21"/>
      <c r="Q107" s="30">
        <f>+C107-15018.5</f>
        <v>30682.875</v>
      </c>
      <c r="R107" s="21"/>
      <c r="S107" s="21"/>
      <c r="T107" s="21"/>
      <c r="U107" s="21"/>
      <c r="V107" s="21"/>
      <c r="W107" s="21"/>
      <c r="X107" s="21"/>
      <c r="Y107" s="21"/>
      <c r="AC107" t="s">
        <v>46</v>
      </c>
      <c r="AI107" t="s">
        <v>33</v>
      </c>
    </row>
    <row r="108" spans="1:35">
      <c r="A108" s="21" t="s">
        <v>58</v>
      </c>
      <c r="B108" s="48"/>
      <c r="C108" s="49">
        <v>45935.436000000002</v>
      </c>
      <c r="D108" s="49"/>
      <c r="E108" s="21">
        <f>+(C108-C$7)/C$8</f>
        <v>-4461.0107873948855</v>
      </c>
      <c r="F108" s="21">
        <f>ROUND(2*E108,0)/2</f>
        <v>-4461</v>
      </c>
      <c r="G108" s="21">
        <f>+C108-(C$7+F108*C$8)</f>
        <v>-1.5874999997322448E-2</v>
      </c>
      <c r="H108" s="21"/>
      <c r="I108" s="21"/>
      <c r="J108" s="21">
        <f>G108</f>
        <v>-1.5874999997322448E-2</v>
      </c>
      <c r="K108" s="21"/>
      <c r="L108" s="21"/>
      <c r="M108" s="21"/>
      <c r="N108" s="21"/>
      <c r="O108" s="21"/>
      <c r="P108" s="21"/>
      <c r="Q108" s="30">
        <f>+C108-15018.5</f>
        <v>30916.936000000002</v>
      </c>
      <c r="R108" s="21"/>
      <c r="S108" s="21"/>
      <c r="T108" s="21"/>
      <c r="U108" s="21"/>
      <c r="V108" s="21"/>
      <c r="W108" s="21"/>
      <c r="X108" s="21"/>
      <c r="Y108" s="21"/>
    </row>
    <row r="109" spans="1:35">
      <c r="A109" s="21" t="s">
        <v>58</v>
      </c>
      <c r="B109" s="48"/>
      <c r="C109" s="49">
        <v>45946.374000000003</v>
      </c>
      <c r="D109" s="49"/>
      <c r="E109" s="21">
        <f>+(C109-C$7)/C$8</f>
        <v>-4453.578187377896</v>
      </c>
      <c r="F109" s="21">
        <f>ROUND(2*E109,0)/2</f>
        <v>-4453.5</v>
      </c>
      <c r="G109" s="21">
        <f>+C109-(C$7+F109*C$8)</f>
        <v>-0.11506249999365536</v>
      </c>
      <c r="H109" s="21"/>
      <c r="I109" s="21"/>
      <c r="J109" s="21">
        <f>G109</f>
        <v>-0.11506249999365536</v>
      </c>
      <c r="K109" s="21"/>
      <c r="L109" s="21"/>
      <c r="M109" s="21"/>
      <c r="N109" s="21"/>
      <c r="O109" s="21"/>
      <c r="P109" s="21"/>
      <c r="Q109" s="30">
        <f>+C109-15018.5</f>
        <v>30927.874000000003</v>
      </c>
      <c r="R109" s="21"/>
      <c r="S109" s="21"/>
      <c r="T109" s="21"/>
      <c r="U109" s="21"/>
      <c r="V109" s="21"/>
      <c r="W109" s="21"/>
      <c r="X109" s="21"/>
      <c r="Y109" s="21"/>
    </row>
    <row r="110" spans="1:35">
      <c r="A110" s="47" t="s">
        <v>40</v>
      </c>
      <c r="B110" s="48"/>
      <c r="C110" s="49">
        <v>46002.43</v>
      </c>
      <c r="D110" s="49"/>
      <c r="E110" s="21">
        <f>+(C110-C$7)/C$8</f>
        <v>-4415.4869616920068</v>
      </c>
      <c r="F110" s="21">
        <f>ROUND(2*E110,0)/2</f>
        <v>-4415.5</v>
      </c>
      <c r="G110" s="21">
        <f>+C110-(C$7+F110*C$8)</f>
        <v>1.9187500001862645E-2</v>
      </c>
      <c r="H110" s="21"/>
      <c r="I110" s="21"/>
      <c r="J110" s="21">
        <f>G110</f>
        <v>1.9187500001862645E-2</v>
      </c>
      <c r="K110" s="21"/>
      <c r="L110" s="21"/>
      <c r="M110" s="21"/>
      <c r="N110" s="21"/>
      <c r="O110" s="21"/>
      <c r="P110" s="21"/>
      <c r="Q110" s="30">
        <f>+C110-15018.5</f>
        <v>30983.93</v>
      </c>
      <c r="R110" s="21"/>
      <c r="S110" s="21"/>
      <c r="T110" s="21"/>
      <c r="U110" s="21"/>
      <c r="V110" s="21"/>
      <c r="W110" s="21"/>
      <c r="X110" s="21"/>
      <c r="Y110" s="21"/>
      <c r="AC110" t="s">
        <v>31</v>
      </c>
      <c r="AI110" t="s">
        <v>33</v>
      </c>
    </row>
    <row r="111" spans="1:35">
      <c r="A111" s="47" t="s">
        <v>42</v>
      </c>
      <c r="B111" s="48" t="s">
        <v>73</v>
      </c>
      <c r="C111" s="49">
        <v>46033.319000000003</v>
      </c>
      <c r="D111" s="49"/>
      <c r="E111" s="21">
        <f>+(C111-C$7)/C$8</f>
        <v>-4394.4972394461875</v>
      </c>
      <c r="F111" s="21">
        <f>ROUND(2*E111,0)/2</f>
        <v>-4394.5</v>
      </c>
      <c r="G111" s="21">
        <f>+C111-(C$7+F111*C$8)</f>
        <v>4.062500003783498E-3</v>
      </c>
      <c r="H111" s="21"/>
      <c r="I111" s="21">
        <f>G111</f>
        <v>4.062500003783498E-3</v>
      </c>
      <c r="J111" s="21"/>
      <c r="K111" s="21"/>
      <c r="L111" s="21"/>
      <c r="M111" s="21"/>
      <c r="N111" s="21"/>
      <c r="O111" s="21"/>
      <c r="P111" s="21"/>
      <c r="Q111" s="30">
        <f>+C111-15018.5</f>
        <v>31014.819000000003</v>
      </c>
      <c r="R111" s="21"/>
      <c r="S111" s="21"/>
      <c r="T111" s="21"/>
      <c r="U111" s="21"/>
      <c r="V111" s="21"/>
      <c r="W111" s="21"/>
      <c r="X111" s="21"/>
      <c r="Y111" s="21"/>
      <c r="AC111" t="s">
        <v>46</v>
      </c>
      <c r="AI111" t="s">
        <v>33</v>
      </c>
    </row>
    <row r="112" spans="1:35">
      <c r="A112" s="47" t="s">
        <v>40</v>
      </c>
      <c r="B112" s="48"/>
      <c r="C112" s="49">
        <v>46280.374000000003</v>
      </c>
      <c r="D112" s="49"/>
      <c r="E112" s="21">
        <f>+(C112-C$7)/C$8</f>
        <v>-4226.6181941731056</v>
      </c>
      <c r="F112" s="21">
        <f>ROUND(2*E112,0)/2</f>
        <v>-4226.5</v>
      </c>
      <c r="G112" s="21">
        <f>+C112-(C$7+F112*C$8)</f>
        <v>-0.17393749999610009</v>
      </c>
      <c r="H112" s="21"/>
      <c r="I112" s="21"/>
      <c r="J112" s="21">
        <f>G112</f>
        <v>-0.17393749999610009</v>
      </c>
      <c r="K112" s="21"/>
      <c r="L112" s="21"/>
      <c r="M112" s="21"/>
      <c r="N112" s="21"/>
      <c r="O112" s="21"/>
      <c r="P112" s="21"/>
      <c r="Q112" s="30">
        <f>+C112-15018.5</f>
        <v>31261.874000000003</v>
      </c>
      <c r="R112" s="21"/>
      <c r="S112" s="21"/>
      <c r="T112" s="21"/>
      <c r="U112" s="21"/>
      <c r="V112" s="21"/>
      <c r="W112" s="21"/>
      <c r="X112" s="21"/>
      <c r="Y112" s="21"/>
      <c r="AC112" t="s">
        <v>31</v>
      </c>
      <c r="AE112">
        <v>11</v>
      </c>
      <c r="AG112" t="s">
        <v>44</v>
      </c>
      <c r="AI112" t="s">
        <v>36</v>
      </c>
    </row>
    <row r="113" spans="1:35">
      <c r="A113" s="47" t="s">
        <v>40</v>
      </c>
      <c r="B113" s="48"/>
      <c r="C113" s="49">
        <v>46290.387999999999</v>
      </c>
      <c r="D113" s="49"/>
      <c r="E113" s="21">
        <f>+(C113-C$7)/C$8</f>
        <v>-4219.8134715025908</v>
      </c>
      <c r="F113" s="21">
        <f>ROUND(2*E113,0)/2</f>
        <v>-4220</v>
      </c>
      <c r="G113" s="21">
        <f>+C113-(C$7+F113*C$8)</f>
        <v>0.27449999999953434</v>
      </c>
      <c r="H113" s="21"/>
      <c r="I113" s="21"/>
      <c r="J113" s="21">
        <f>G113</f>
        <v>0.27449999999953434</v>
      </c>
      <c r="K113" s="21"/>
      <c r="L113" s="21"/>
      <c r="M113" s="21"/>
      <c r="N113" s="21"/>
      <c r="O113" s="21"/>
      <c r="P113" s="21"/>
      <c r="Q113" s="30">
        <f>+C113-15018.5</f>
        <v>31271.887999999999</v>
      </c>
      <c r="R113" s="21"/>
      <c r="S113" s="21"/>
      <c r="T113" s="21"/>
      <c r="U113" s="21"/>
      <c r="V113" s="21"/>
      <c r="W113" s="21"/>
      <c r="X113" s="21"/>
      <c r="Y113" s="21"/>
      <c r="AC113" t="s">
        <v>31</v>
      </c>
      <c r="AE113">
        <v>8</v>
      </c>
      <c r="AG113" t="s">
        <v>44</v>
      </c>
      <c r="AI113" t="s">
        <v>36</v>
      </c>
    </row>
    <row r="114" spans="1:35">
      <c r="A114" s="47" t="s">
        <v>40</v>
      </c>
      <c r="B114" s="48"/>
      <c r="C114" s="49">
        <v>46290.417999999998</v>
      </c>
      <c r="D114" s="49"/>
      <c r="E114" s="21">
        <f>+(C114-C$7)/C$8</f>
        <v>-4219.7930858744594</v>
      </c>
      <c r="F114" s="21">
        <f>ROUND(2*E114,0)/2</f>
        <v>-4220</v>
      </c>
      <c r="G114" s="21">
        <f>+C114-(C$7+F114*C$8)</f>
        <v>0.30449999999837019</v>
      </c>
      <c r="H114" s="21"/>
      <c r="I114" s="21"/>
      <c r="J114" s="21">
        <f>G114</f>
        <v>0.30449999999837019</v>
      </c>
      <c r="K114" s="21"/>
      <c r="L114" s="21"/>
      <c r="M114" s="21"/>
      <c r="N114" s="21"/>
      <c r="O114" s="21"/>
      <c r="P114" s="21"/>
      <c r="Q114" s="30">
        <f>+C114-15018.5</f>
        <v>31271.917999999998</v>
      </c>
      <c r="R114" s="21"/>
      <c r="S114" s="21"/>
      <c r="T114" s="21"/>
      <c r="U114" s="21"/>
      <c r="V114" s="21"/>
      <c r="W114" s="21"/>
      <c r="X114" s="21"/>
      <c r="Y114" s="21"/>
      <c r="AC114" t="s">
        <v>31</v>
      </c>
      <c r="AE114">
        <v>7</v>
      </c>
      <c r="AG114" t="s">
        <v>44</v>
      </c>
      <c r="AI114" t="s">
        <v>36</v>
      </c>
    </row>
    <row r="115" spans="1:35">
      <c r="A115" s="47" t="s">
        <v>40</v>
      </c>
      <c r="B115" s="48"/>
      <c r="C115" s="49">
        <v>46293.483</v>
      </c>
      <c r="D115" s="49"/>
      <c r="E115" s="21">
        <f>+(C115-C$7)/C$8</f>
        <v>-4217.7103542002878</v>
      </c>
      <c r="F115" s="21">
        <f>ROUND(2*E115,0)/2</f>
        <v>-4217.5</v>
      </c>
      <c r="G115" s="21">
        <f>+C115-(C$7+F115*C$8)</f>
        <v>-0.30956249999871943</v>
      </c>
      <c r="H115" s="21"/>
      <c r="I115" s="21"/>
      <c r="J115" s="21">
        <f>G115</f>
        <v>-0.30956249999871943</v>
      </c>
      <c r="K115" s="21"/>
      <c r="L115" s="21"/>
      <c r="M115" s="21"/>
      <c r="N115" s="21"/>
      <c r="O115" s="21"/>
      <c r="P115" s="21"/>
      <c r="Q115" s="30">
        <f>+C115-15018.5</f>
        <v>31274.983</v>
      </c>
      <c r="R115" s="21"/>
      <c r="S115" s="21"/>
      <c r="T115" s="21"/>
      <c r="U115" s="21"/>
      <c r="V115" s="21"/>
      <c r="W115" s="21"/>
      <c r="X115" s="21"/>
      <c r="Y115" s="21"/>
      <c r="AC115" t="s">
        <v>31</v>
      </c>
      <c r="AE115">
        <v>10</v>
      </c>
      <c r="AG115" t="s">
        <v>44</v>
      </c>
      <c r="AI115" t="s">
        <v>36</v>
      </c>
    </row>
    <row r="116" spans="1:35">
      <c r="A116" s="47" t="s">
        <v>40</v>
      </c>
      <c r="B116" s="48"/>
      <c r="C116" s="49">
        <v>46300.44</v>
      </c>
      <c r="D116" s="49"/>
      <c r="E116" s="21">
        <f>+(C116-C$7)/C$8</f>
        <v>-4212.9829270364371</v>
      </c>
      <c r="F116" s="21">
        <f>ROUND(2*E116,0)/2</f>
        <v>-4213</v>
      </c>
      <c r="G116" s="21">
        <f>+C116-(C$7+F116*C$8)</f>
        <v>2.5125000000116415E-2</v>
      </c>
      <c r="H116" s="21"/>
      <c r="I116" s="21"/>
      <c r="J116" s="21">
        <f>G116</f>
        <v>2.5125000000116415E-2</v>
      </c>
      <c r="K116" s="21"/>
      <c r="L116" s="21"/>
      <c r="M116" s="21"/>
      <c r="N116" s="21"/>
      <c r="O116" s="21"/>
      <c r="P116" s="21"/>
      <c r="Q116" s="30">
        <f>+C116-15018.5</f>
        <v>31281.940000000002</v>
      </c>
      <c r="R116" s="21"/>
      <c r="S116" s="21"/>
      <c r="T116" s="21"/>
      <c r="U116" s="21"/>
      <c r="V116" s="21"/>
      <c r="W116" s="21"/>
      <c r="X116" s="21"/>
      <c r="Y116" s="21"/>
      <c r="AC116" t="s">
        <v>31</v>
      </c>
      <c r="AE116">
        <v>9</v>
      </c>
      <c r="AG116" t="s">
        <v>44</v>
      </c>
      <c r="AI116" t="s">
        <v>36</v>
      </c>
    </row>
    <row r="117" spans="1:35">
      <c r="A117" s="47" t="s">
        <v>40</v>
      </c>
      <c r="B117" s="48"/>
      <c r="C117" s="49">
        <v>46358.362999999998</v>
      </c>
      <c r="D117" s="49"/>
      <c r="E117" s="21">
        <f>+(C117-C$7)/C$8</f>
        <v>-4173.6230357597906</v>
      </c>
      <c r="F117" s="21">
        <f>ROUND(2*E117,0)/2</f>
        <v>-4173.5</v>
      </c>
      <c r="G117" s="21">
        <f>+C117-(C$7+F117*C$8)</f>
        <v>-0.18106249999982538</v>
      </c>
      <c r="H117" s="21"/>
      <c r="I117" s="21"/>
      <c r="J117" s="21">
        <f>G117</f>
        <v>-0.18106249999982538</v>
      </c>
      <c r="K117" s="21"/>
      <c r="L117" s="21"/>
      <c r="M117" s="21"/>
      <c r="N117" s="21"/>
      <c r="O117" s="21"/>
      <c r="P117" s="21"/>
      <c r="Q117" s="30">
        <f>+C117-15018.5</f>
        <v>31339.862999999998</v>
      </c>
      <c r="R117" s="21"/>
      <c r="S117" s="21"/>
      <c r="T117" s="21"/>
      <c r="U117" s="21"/>
      <c r="V117" s="21"/>
      <c r="W117" s="21"/>
      <c r="X117" s="21"/>
      <c r="Y117" s="21"/>
      <c r="AC117" t="s">
        <v>31</v>
      </c>
      <c r="AE117">
        <v>10</v>
      </c>
      <c r="AG117" t="s">
        <v>44</v>
      </c>
      <c r="AI117" t="s">
        <v>36</v>
      </c>
    </row>
    <row r="118" spans="1:35">
      <c r="A118" s="47" t="s">
        <v>40</v>
      </c>
      <c r="B118" s="48"/>
      <c r="C118" s="49">
        <v>46358.364000000001</v>
      </c>
      <c r="D118" s="49"/>
      <c r="E118" s="21">
        <f>+(C118-C$7)/C$8</f>
        <v>-4173.6223562388504</v>
      </c>
      <c r="F118" s="21">
        <f>ROUND(2*E118,0)/2</f>
        <v>-4173.5</v>
      </c>
      <c r="G118" s="21">
        <f>+C118-(C$7+F118*C$8)</f>
        <v>-0.18006249999598367</v>
      </c>
      <c r="H118" s="21"/>
      <c r="I118" s="21"/>
      <c r="J118" s="21">
        <f>G118</f>
        <v>-0.18006249999598367</v>
      </c>
      <c r="K118" s="21"/>
      <c r="L118" s="21"/>
      <c r="M118" s="21"/>
      <c r="N118" s="21"/>
      <c r="O118" s="21"/>
      <c r="P118" s="21"/>
      <c r="Q118" s="30">
        <f>+C118-15018.5</f>
        <v>31339.864000000001</v>
      </c>
      <c r="R118" s="21"/>
      <c r="S118" s="21"/>
      <c r="T118" s="21"/>
      <c r="U118" s="21"/>
      <c r="V118" s="21"/>
      <c r="W118" s="21"/>
      <c r="X118" s="21"/>
      <c r="Y118" s="21"/>
      <c r="AC118" t="s">
        <v>31</v>
      </c>
      <c r="AE118">
        <v>12</v>
      </c>
      <c r="AG118" t="s">
        <v>44</v>
      </c>
      <c r="AI118" t="s">
        <v>36</v>
      </c>
    </row>
    <row r="119" spans="1:35">
      <c r="A119" s="47" t="s">
        <v>58</v>
      </c>
      <c r="B119" s="48"/>
      <c r="C119" s="49">
        <v>46373.288999999997</v>
      </c>
      <c r="D119" s="49"/>
      <c r="E119" s="21">
        <f>+(C119-C$7)/C$8</f>
        <v>-4163.4805062431005</v>
      </c>
      <c r="F119" s="21">
        <f>ROUND(2*E119,0)/2</f>
        <v>-4163.5</v>
      </c>
      <c r="G119" s="21">
        <f>+C119-(C$7+F119*C$8)</f>
        <v>2.8687499994703103E-2</v>
      </c>
      <c r="H119" s="21"/>
      <c r="I119" s="21"/>
      <c r="J119" s="21">
        <f>G119</f>
        <v>2.8687499994703103E-2</v>
      </c>
      <c r="K119" s="21"/>
      <c r="L119" s="21"/>
      <c r="M119" s="21"/>
      <c r="N119" s="21"/>
      <c r="O119" s="21"/>
      <c r="P119" s="21"/>
      <c r="Q119" s="30">
        <f>+C119-15018.5</f>
        <v>31354.788999999997</v>
      </c>
      <c r="R119" s="21"/>
      <c r="S119" s="21"/>
      <c r="T119" s="21"/>
      <c r="U119" s="21"/>
      <c r="V119" s="21"/>
      <c r="W119" s="21"/>
      <c r="X119" s="21"/>
      <c r="Y119" s="21"/>
      <c r="AC119" t="s">
        <v>48</v>
      </c>
      <c r="AD119" t="s">
        <v>36</v>
      </c>
      <c r="AI119" t="s">
        <v>33</v>
      </c>
    </row>
    <row r="120" spans="1:35">
      <c r="A120" s="47" t="s">
        <v>43</v>
      </c>
      <c r="B120" s="48"/>
      <c r="C120" s="49">
        <v>46608.481</v>
      </c>
      <c r="D120" s="49"/>
      <c r="E120" s="21">
        <f>+(C120-C$7)/C$8</f>
        <v>-4003.6626178544125</v>
      </c>
      <c r="F120" s="21">
        <f>ROUND(2*E120,0)/2</f>
        <v>-4003.5</v>
      </c>
      <c r="G120" s="21">
        <f>+C120-(C$7+F120*C$8)</f>
        <v>-0.23931250000168802</v>
      </c>
      <c r="H120" s="21"/>
      <c r="I120" s="21"/>
      <c r="J120" s="21">
        <f>G120</f>
        <v>-0.23931250000168802</v>
      </c>
      <c r="K120" s="21"/>
      <c r="L120" s="21"/>
      <c r="M120" s="21"/>
      <c r="N120" s="21"/>
      <c r="O120" s="21"/>
      <c r="P120" s="21"/>
      <c r="Q120" s="30">
        <f>+C120-15018.5</f>
        <v>31589.981</v>
      </c>
      <c r="R120" s="21"/>
      <c r="S120" s="21"/>
      <c r="T120" s="21"/>
      <c r="U120" s="21"/>
      <c r="V120" s="21"/>
      <c r="W120" s="21"/>
      <c r="X120" s="21"/>
      <c r="Y120" s="21"/>
    </row>
    <row r="121" spans="1:35">
      <c r="A121" s="47" t="s">
        <v>58</v>
      </c>
      <c r="B121" s="48"/>
      <c r="C121" s="49">
        <v>46648.464</v>
      </c>
      <c r="D121" s="49"/>
      <c r="E121" s="21">
        <f>+(C121-C$7)/C$8</f>
        <v>-3976.4933322007982</v>
      </c>
      <c r="F121" s="21">
        <f>ROUND(2*E121,0)/2</f>
        <v>-3976.5</v>
      </c>
      <c r="G121" s="21">
        <f>+C121-(C$7+F121*C$8)</f>
        <v>9.8125000004074536E-3</v>
      </c>
      <c r="H121" s="21"/>
      <c r="I121" s="21"/>
      <c r="J121" s="21">
        <f>G121</f>
        <v>9.8125000004074536E-3</v>
      </c>
      <c r="K121" s="21"/>
      <c r="L121" s="21"/>
      <c r="M121" s="21"/>
      <c r="N121" s="21"/>
      <c r="O121" s="21"/>
      <c r="P121" s="21"/>
      <c r="Q121" s="30">
        <f>+C121-15018.5</f>
        <v>31629.964</v>
      </c>
      <c r="R121" s="21"/>
      <c r="S121" s="21"/>
      <c r="T121" s="21"/>
      <c r="U121" s="21"/>
      <c r="V121" s="21"/>
      <c r="W121" s="21"/>
      <c r="X121" s="21"/>
      <c r="Y121" s="21"/>
    </row>
    <row r="122" spans="1:35">
      <c r="A122" s="47" t="s">
        <v>43</v>
      </c>
      <c r="B122" s="48"/>
      <c r="C122" s="49">
        <v>46649.387000000002</v>
      </c>
      <c r="D122" s="49"/>
      <c r="E122" s="21">
        <f>+(C122-C$7)/C$8</f>
        <v>-3975.8661343752633</v>
      </c>
      <c r="F122" s="21">
        <f>ROUND(2*E122,0)/2</f>
        <v>-3976</v>
      </c>
      <c r="G122" s="21">
        <f>+C122-(C$7+F122*C$8)</f>
        <v>0.19700000000011642</v>
      </c>
      <c r="H122" s="21"/>
      <c r="I122" s="21"/>
      <c r="J122" s="21">
        <f>G122</f>
        <v>0.19700000000011642</v>
      </c>
      <c r="K122" s="21"/>
      <c r="L122" s="21"/>
      <c r="M122" s="21"/>
      <c r="N122" s="21"/>
      <c r="O122" s="21"/>
      <c r="P122" s="21"/>
      <c r="Q122" s="30">
        <f>+C122-15018.5</f>
        <v>31630.887000000002</v>
      </c>
      <c r="R122" s="21"/>
      <c r="S122" s="21"/>
      <c r="T122" s="21"/>
      <c r="U122" s="21"/>
      <c r="V122" s="21"/>
      <c r="W122" s="21"/>
      <c r="X122" s="21"/>
      <c r="Y122" s="21"/>
    </row>
    <row r="123" spans="1:35">
      <c r="A123" s="47" t="s">
        <v>58</v>
      </c>
      <c r="B123" s="48"/>
      <c r="C123" s="49">
        <v>46704.35</v>
      </c>
      <c r="D123" s="49"/>
      <c r="E123" s="21">
        <f>+(C123-C$7)/C$8</f>
        <v>-3938.517625074323</v>
      </c>
      <c r="F123" s="21">
        <f>ROUND(2*E123,0)/2</f>
        <v>-3938.5</v>
      </c>
      <c r="G123" s="21">
        <f>+C123-(C$7+F123*C$8)</f>
        <v>-2.5937500002328306E-2</v>
      </c>
      <c r="H123" s="21"/>
      <c r="I123" s="21"/>
      <c r="J123" s="21">
        <f>G123</f>
        <v>-2.5937500002328306E-2</v>
      </c>
      <c r="K123" s="21"/>
      <c r="L123" s="21"/>
      <c r="M123" s="21"/>
      <c r="N123" s="21"/>
      <c r="O123" s="21"/>
      <c r="P123" s="21"/>
      <c r="Q123" s="30">
        <f>+C123-15018.5</f>
        <v>31685.85</v>
      </c>
      <c r="R123" s="21"/>
      <c r="S123" s="21"/>
      <c r="T123" s="21"/>
      <c r="U123" s="21"/>
      <c r="V123" s="21"/>
      <c r="W123" s="21"/>
      <c r="X123" s="21"/>
      <c r="Y123" s="21"/>
    </row>
    <row r="124" spans="1:35">
      <c r="A124" s="47" t="s">
        <v>58</v>
      </c>
      <c r="B124" s="48"/>
      <c r="C124" s="49">
        <v>46707.345999999998</v>
      </c>
      <c r="D124" s="49"/>
      <c r="E124" s="21">
        <f>+(C124-C$7)/C$8</f>
        <v>-3936.4817803448582</v>
      </c>
      <c r="F124" s="21">
        <f>ROUND(2*E124,0)/2</f>
        <v>-3936.5</v>
      </c>
      <c r="G124" s="21">
        <f>+C124-(C$7+F124*C$8)</f>
        <v>2.6812500000232831E-2</v>
      </c>
      <c r="H124" s="21"/>
      <c r="I124" s="21"/>
      <c r="J124" s="21">
        <f>G124</f>
        <v>2.6812500000232831E-2</v>
      </c>
      <c r="K124" s="21"/>
      <c r="L124" s="21"/>
      <c r="M124" s="21"/>
      <c r="N124" s="21"/>
      <c r="O124" s="21"/>
      <c r="P124" s="21"/>
      <c r="Q124" s="30">
        <f>+C124-15018.5</f>
        <v>31688.845999999998</v>
      </c>
      <c r="R124" s="21"/>
      <c r="S124" s="21"/>
      <c r="T124" s="21"/>
      <c r="U124" s="21"/>
      <c r="V124" s="21"/>
      <c r="W124" s="21"/>
      <c r="X124" s="21"/>
      <c r="Y124" s="21"/>
    </row>
    <row r="125" spans="1:35">
      <c r="A125" s="47" t="s">
        <v>58</v>
      </c>
      <c r="B125" s="48"/>
      <c r="C125" s="49">
        <v>47094.341999999997</v>
      </c>
      <c r="D125" s="49"/>
      <c r="E125" s="21">
        <f>+(C125-C$7)/C$8</f>
        <v>-3673.5098955236576</v>
      </c>
      <c r="F125" s="21">
        <f>ROUND(2*E125,0)/2</f>
        <v>-3673.5</v>
      </c>
      <c r="G125" s="21">
        <f>+C125-(C$7+F125*C$8)</f>
        <v>-1.4562500000465661E-2</v>
      </c>
      <c r="H125" s="21"/>
      <c r="I125" s="21"/>
      <c r="J125" s="21">
        <f>G125</f>
        <v>-1.4562500000465661E-2</v>
      </c>
      <c r="L125" s="21"/>
      <c r="M125" s="21"/>
      <c r="N125" s="21"/>
      <c r="O125" s="21"/>
      <c r="P125" s="21"/>
      <c r="Q125" s="30">
        <f>+C125-15018.5</f>
        <v>32075.841999999997</v>
      </c>
      <c r="R125" s="21"/>
      <c r="S125" s="21"/>
      <c r="T125" s="21"/>
      <c r="U125" s="21"/>
      <c r="V125" s="21"/>
      <c r="W125" s="21"/>
      <c r="X125" s="21"/>
      <c r="Y125" s="21"/>
    </row>
    <row r="126" spans="1:35">
      <c r="A126" s="47" t="s">
        <v>58</v>
      </c>
      <c r="B126" s="48"/>
      <c r="C126" s="49">
        <v>47139.224000000002</v>
      </c>
      <c r="D126" s="49"/>
      <c r="E126" s="21">
        <f>+(C126-C$7)/C$8</f>
        <v>-3643.0116367960568</v>
      </c>
      <c r="F126" s="21">
        <f>ROUND(2*E126,0)/2</f>
        <v>-3643</v>
      </c>
      <c r="G126" s="21">
        <f>+C126-(C$7+F126*C$8)</f>
        <v>-1.7124999998486601E-2</v>
      </c>
      <c r="H126" s="21"/>
      <c r="I126" s="21"/>
      <c r="J126" s="21">
        <f>G126</f>
        <v>-1.7124999998486601E-2</v>
      </c>
      <c r="L126" s="21"/>
      <c r="M126" s="21"/>
      <c r="N126" s="21"/>
      <c r="O126" s="21"/>
      <c r="P126" s="21"/>
      <c r="Q126" s="30">
        <f>+C126-15018.5</f>
        <v>32120.724000000002</v>
      </c>
      <c r="R126" s="21"/>
      <c r="S126" s="21"/>
      <c r="T126" s="21"/>
      <c r="U126" s="21"/>
      <c r="V126" s="21"/>
      <c r="W126" s="21"/>
      <c r="X126" s="21"/>
      <c r="Y126" s="21"/>
    </row>
    <row r="127" spans="1:35">
      <c r="A127" s="47" t="s">
        <v>45</v>
      </c>
      <c r="B127" s="48"/>
      <c r="C127" s="49">
        <v>47363.453000000001</v>
      </c>
      <c r="D127" s="49"/>
      <c r="E127" s="21">
        <f>+(C127-C$7)/C$8</f>
        <v>-3490.643336447803</v>
      </c>
      <c r="F127" s="21">
        <f>ROUND(2*E127,0)/2</f>
        <v>-3490.5</v>
      </c>
      <c r="G127" s="21">
        <f>+C127-(C$7+F127*C$8)</f>
        <v>-0.2109375</v>
      </c>
      <c r="H127" s="21"/>
      <c r="I127" s="21">
        <f>G127</f>
        <v>-0.2109375</v>
      </c>
      <c r="J127" s="21"/>
      <c r="K127" s="21"/>
      <c r="L127" s="21"/>
      <c r="M127" s="21"/>
      <c r="N127" s="21"/>
      <c r="O127" s="21"/>
      <c r="P127" s="21"/>
      <c r="Q127" s="30">
        <f>+C127-15018.5</f>
        <v>32344.953000000001</v>
      </c>
      <c r="R127" s="21"/>
      <c r="S127" s="21"/>
      <c r="T127" s="21"/>
      <c r="U127" s="21"/>
      <c r="V127" s="21"/>
      <c r="W127" s="21"/>
      <c r="X127" s="21"/>
      <c r="Y127" s="21"/>
    </row>
    <row r="128" spans="1:35">
      <c r="A128" s="47" t="s">
        <v>45</v>
      </c>
      <c r="B128" s="48"/>
      <c r="C128" s="49">
        <v>47390.37</v>
      </c>
      <c r="D128" s="49"/>
      <c r="E128" s="21">
        <f>+(C128-C$7)/C$8</f>
        <v>-3472.3526713666843</v>
      </c>
      <c r="F128" s="21">
        <f>ROUND(2*E128,0)/2</f>
        <v>-3472.5</v>
      </c>
      <c r="G128" s="21">
        <f>+C128-(C$7+F128*C$8)</f>
        <v>0.21681250000256114</v>
      </c>
      <c r="H128" s="21"/>
      <c r="I128" s="21">
        <f>G128</f>
        <v>0.21681250000256114</v>
      </c>
      <c r="J128" s="21"/>
      <c r="K128" s="21"/>
      <c r="L128" s="21"/>
      <c r="M128" s="21"/>
      <c r="N128" s="21"/>
      <c r="O128" s="21"/>
      <c r="P128" s="21"/>
      <c r="Q128" s="30">
        <f>+C128-15018.5</f>
        <v>32371.870000000003</v>
      </c>
      <c r="R128" s="21"/>
      <c r="S128" s="21"/>
      <c r="T128" s="21"/>
      <c r="U128" s="21"/>
      <c r="V128" s="21"/>
      <c r="W128" s="21"/>
      <c r="X128" s="21"/>
      <c r="Y128" s="21"/>
    </row>
    <row r="129" spans="1:25">
      <c r="A129" s="47" t="s">
        <v>45</v>
      </c>
      <c r="B129" s="48"/>
      <c r="C129" s="49">
        <v>47400.427000000003</v>
      </c>
      <c r="D129" s="49"/>
      <c r="E129" s="21">
        <f>+(C129-C$7)/C$8</f>
        <v>-3465.5187292958435</v>
      </c>
      <c r="F129" s="21">
        <f>ROUND(2*E129,0)/2</f>
        <v>-3465.5</v>
      </c>
      <c r="G129" s="21">
        <f>+C129-(C$7+F129*C$8)</f>
        <v>-2.7562499999476131E-2</v>
      </c>
      <c r="H129" s="21"/>
      <c r="I129" s="21">
        <f>G129</f>
        <v>-2.7562499999476131E-2</v>
      </c>
      <c r="J129" s="21"/>
      <c r="K129" s="21"/>
      <c r="L129" s="21"/>
      <c r="M129" s="21"/>
      <c r="N129" s="21"/>
      <c r="O129" s="21"/>
      <c r="P129" s="21"/>
      <c r="Q129" s="30">
        <f>+C129-15018.5</f>
        <v>32381.927000000003</v>
      </c>
      <c r="R129" s="21"/>
      <c r="S129" s="21"/>
      <c r="T129" s="21"/>
      <c r="U129" s="21"/>
      <c r="V129" s="21"/>
      <c r="W129" s="21"/>
      <c r="X129" s="21"/>
      <c r="Y129" s="21"/>
    </row>
    <row r="130" spans="1:25">
      <c r="A130" s="47" t="s">
        <v>47</v>
      </c>
      <c r="B130" s="48" t="s">
        <v>73</v>
      </c>
      <c r="C130" s="49">
        <v>47411.485000000001</v>
      </c>
      <c r="D130" s="49"/>
      <c r="E130" s="21">
        <f>+(C130-C$7)/C$8</f>
        <v>-3458.0045867663289</v>
      </c>
      <c r="F130" s="21">
        <f>ROUND(2*E130,0)/2</f>
        <v>-3458</v>
      </c>
      <c r="G130" s="21">
        <f>+C130-(C$7+F130*C$8)</f>
        <v>-6.7500000004656613E-3</v>
      </c>
      <c r="H130" s="21"/>
      <c r="I130" s="21">
        <f>G130</f>
        <v>-6.7500000004656613E-3</v>
      </c>
      <c r="J130" s="21"/>
      <c r="K130" s="21"/>
      <c r="L130" s="21"/>
      <c r="M130" s="21"/>
      <c r="O130" s="21"/>
      <c r="P130" s="21"/>
      <c r="Q130" s="30">
        <f>+C130-15018.5</f>
        <v>32392.985000000001</v>
      </c>
      <c r="R130" s="21"/>
      <c r="S130" s="21"/>
      <c r="T130" s="21"/>
      <c r="U130" s="21"/>
      <c r="V130" s="21"/>
      <c r="W130" s="21"/>
      <c r="X130" s="21"/>
      <c r="Y130" s="21"/>
    </row>
    <row r="131" spans="1:25">
      <c r="A131" s="47" t="s">
        <v>49</v>
      </c>
      <c r="B131" s="48"/>
      <c r="C131" s="49">
        <v>47414.434600000001</v>
      </c>
      <c r="D131" s="49"/>
      <c r="E131" s="21">
        <f>+(C131-C$7)/C$8</f>
        <v>-3456.0002718083742</v>
      </c>
      <c r="F131" s="21">
        <f>ROUND(2*E131,0)/2</f>
        <v>-3456</v>
      </c>
      <c r="G131" s="21">
        <f>+C131-(C$7+F131*C$8)</f>
        <v>-3.9999999717110768E-4</v>
      </c>
      <c r="H131" s="21"/>
      <c r="I131" s="21"/>
      <c r="J131" s="21">
        <f>G131</f>
        <v>-3.9999999717110768E-4</v>
      </c>
      <c r="L131" s="21"/>
      <c r="M131" s="21"/>
      <c r="N131" s="21"/>
      <c r="O131" s="21"/>
      <c r="P131" s="21"/>
      <c r="Q131" s="30">
        <f>+C131-15018.5</f>
        <v>32395.934600000001</v>
      </c>
      <c r="R131" s="21"/>
      <c r="S131" s="21"/>
      <c r="T131" s="21"/>
      <c r="U131" s="21"/>
      <c r="V131" s="21"/>
      <c r="W131" s="21"/>
      <c r="X131" s="21"/>
      <c r="Y131" s="21"/>
    </row>
    <row r="132" spans="1:25">
      <c r="A132" s="50" t="s">
        <v>49</v>
      </c>
      <c r="B132" s="51"/>
      <c r="C132" s="52">
        <v>47414.435899999997</v>
      </c>
      <c r="D132" s="52"/>
      <c r="E132" s="21">
        <f>+(C132-C$7)/C$8</f>
        <v>-3455.999388431158</v>
      </c>
      <c r="F132" s="21">
        <f>ROUND(2*E132,0)/2</f>
        <v>-3456</v>
      </c>
      <c r="G132" s="21">
        <f>+C132-(C$7+F132*C$8)</f>
        <v>8.9999999909196049E-4</v>
      </c>
      <c r="H132" s="21"/>
      <c r="I132" s="21"/>
      <c r="J132" s="21">
        <f>G132</f>
        <v>8.9999999909196049E-4</v>
      </c>
      <c r="K132" s="21"/>
      <c r="L132" s="21"/>
      <c r="M132" s="21"/>
      <c r="N132" s="21"/>
      <c r="O132" s="21"/>
      <c r="P132" s="21"/>
      <c r="Q132" s="30">
        <f>+C132-15018.5</f>
        <v>32395.935899999997</v>
      </c>
      <c r="R132" s="21"/>
      <c r="S132" s="21"/>
      <c r="T132" s="21"/>
      <c r="U132" s="21"/>
      <c r="V132" s="21"/>
      <c r="W132" s="21"/>
      <c r="X132" s="21"/>
      <c r="Y132" s="21"/>
    </row>
    <row r="133" spans="1:25">
      <c r="A133" s="47" t="s">
        <v>52</v>
      </c>
      <c r="B133" s="48"/>
      <c r="C133" s="49">
        <v>47414.446000000004</v>
      </c>
      <c r="D133" s="49"/>
      <c r="E133" s="21">
        <f>+(C133-C$7)/C$8</f>
        <v>-3455.9925252696821</v>
      </c>
      <c r="F133" s="21">
        <f>ROUND(2*E133,0)/2</f>
        <v>-3456</v>
      </c>
      <c r="G133" s="21">
        <f>+C133-(C$7+F133*C$8)</f>
        <v>1.1000000005878974E-2</v>
      </c>
      <c r="H133" s="21"/>
      <c r="I133" s="21"/>
      <c r="J133" s="21">
        <f>G133</f>
        <v>1.1000000005878974E-2</v>
      </c>
      <c r="K133" s="21"/>
      <c r="L133" s="21"/>
      <c r="M133" s="21"/>
      <c r="N133" s="21"/>
      <c r="O133" s="21"/>
      <c r="P133" s="21"/>
      <c r="Q133" s="30">
        <f>+C133-15018.5</f>
        <v>32395.946000000004</v>
      </c>
      <c r="R133" s="21"/>
      <c r="S133" s="21"/>
      <c r="T133" s="21"/>
      <c r="U133" s="21"/>
      <c r="V133" s="21"/>
      <c r="W133" s="21"/>
      <c r="X133" s="21"/>
      <c r="Y133" s="21"/>
    </row>
    <row r="134" spans="1:25">
      <c r="A134" s="47" t="s">
        <v>47</v>
      </c>
      <c r="B134" s="48" t="s">
        <v>73</v>
      </c>
      <c r="C134" s="49">
        <v>47415.548999999999</v>
      </c>
      <c r="D134" s="49"/>
      <c r="E134" s="21">
        <f>+(C134-C$7)/C$8</f>
        <v>-3455.2430136753592</v>
      </c>
      <c r="F134" s="21">
        <f>ROUND(2*E134,0)/2</f>
        <v>-3455</v>
      </c>
      <c r="G134" s="21">
        <f>+C134-(C$7+F134*C$8)</f>
        <v>-0.35762500000419095</v>
      </c>
      <c r="H134" s="21"/>
      <c r="I134" s="21">
        <f>G134</f>
        <v>-0.35762500000419095</v>
      </c>
      <c r="J134" s="21"/>
      <c r="K134" s="21"/>
      <c r="L134" s="21"/>
      <c r="M134" s="21"/>
      <c r="O134" s="21"/>
      <c r="P134" s="21"/>
      <c r="Q134" s="30">
        <f>+C134-15018.5</f>
        <v>32397.048999999999</v>
      </c>
      <c r="R134" s="21"/>
      <c r="S134" s="21"/>
      <c r="T134" s="21"/>
      <c r="U134" s="21"/>
      <c r="V134" s="21"/>
      <c r="W134" s="21"/>
      <c r="X134" s="21"/>
      <c r="Y134" s="21"/>
    </row>
    <row r="135" spans="1:25">
      <c r="A135" s="47" t="s">
        <v>45</v>
      </c>
      <c r="B135" s="48" t="s">
        <v>73</v>
      </c>
      <c r="C135" s="49">
        <v>47431.35</v>
      </c>
      <c r="D135" s="49"/>
      <c r="E135" s="21">
        <f>+(C135-C$7)/C$8</f>
        <v>-3444.5059033381472</v>
      </c>
      <c r="F135" s="21">
        <f>ROUND(2*E135,0)/2</f>
        <v>-3444.5</v>
      </c>
      <c r="G135" s="21">
        <f>+C135-(C$7+F135*C$8)</f>
        <v>-8.6874999979045242E-3</v>
      </c>
      <c r="H135" s="21"/>
      <c r="I135" s="21">
        <f>G135</f>
        <v>-8.6874999979045242E-3</v>
      </c>
      <c r="J135" s="21"/>
      <c r="K135" s="21"/>
      <c r="L135" s="21"/>
      <c r="M135" s="21"/>
      <c r="N135" s="21"/>
      <c r="O135" s="21"/>
      <c r="P135" s="21"/>
      <c r="Q135" s="30">
        <f>+C135-15018.5</f>
        <v>32412.85</v>
      </c>
      <c r="R135" s="21"/>
      <c r="S135" s="21"/>
      <c r="T135" s="21"/>
      <c r="U135" s="21"/>
      <c r="V135" s="21"/>
      <c r="W135" s="21"/>
      <c r="X135" s="21"/>
      <c r="Y135" s="21"/>
    </row>
    <row r="136" spans="1:25">
      <c r="A136" s="47" t="s">
        <v>53</v>
      </c>
      <c r="B136" s="48"/>
      <c r="C136" s="49">
        <v>47468.402999999998</v>
      </c>
      <c r="D136" s="49"/>
      <c r="E136" s="21">
        <f>+(C136-C$7)/C$8</f>
        <v>-3419.3276140321082</v>
      </c>
      <c r="F136" s="21">
        <f>ROUND(2*E136,0)/2</f>
        <v>-3419.5</v>
      </c>
      <c r="G136" s="21">
        <f>+C136-(C$7+F136*C$8)</f>
        <v>0.25368750000052387</v>
      </c>
      <c r="H136" s="21"/>
      <c r="I136" s="21">
        <f>G136</f>
        <v>0.25368750000052387</v>
      </c>
      <c r="J136" s="21"/>
      <c r="K136" s="21"/>
      <c r="L136" s="21"/>
      <c r="M136" s="21"/>
      <c r="N136" s="21"/>
      <c r="O136" s="21"/>
      <c r="P136" s="21"/>
      <c r="Q136" s="30">
        <f>+C136-15018.5</f>
        <v>32449.902999999998</v>
      </c>
      <c r="R136" s="21"/>
      <c r="S136" s="21"/>
      <c r="T136" s="21"/>
      <c r="U136" s="21"/>
      <c r="V136" s="21"/>
      <c r="W136" s="21"/>
      <c r="X136" s="21"/>
      <c r="Y136" s="21"/>
    </row>
    <row r="137" spans="1:25">
      <c r="A137" s="47" t="s">
        <v>53</v>
      </c>
      <c r="B137" s="48"/>
      <c r="C137" s="49">
        <v>47472.31</v>
      </c>
      <c r="D137" s="49"/>
      <c r="E137" s="21">
        <f>+(C137-C$7)/C$8</f>
        <v>-3416.6727257283628</v>
      </c>
      <c r="F137" s="21">
        <f>ROUND(2*E137,0)/2</f>
        <v>-3416.5</v>
      </c>
      <c r="G137" s="21">
        <f>+C137-(C$7+F137*C$8)</f>
        <v>-0.25418750000244472</v>
      </c>
      <c r="H137" s="21"/>
      <c r="I137" s="21">
        <f>G137</f>
        <v>-0.25418750000244472</v>
      </c>
      <c r="J137" s="21"/>
      <c r="K137" s="21"/>
      <c r="L137" s="21"/>
      <c r="M137" s="21"/>
      <c r="N137" s="21"/>
      <c r="O137" s="21"/>
      <c r="P137" s="21"/>
      <c r="Q137" s="30">
        <f>+C137-15018.5</f>
        <v>32453.809999999998</v>
      </c>
      <c r="R137" s="21"/>
      <c r="S137" s="21"/>
      <c r="T137" s="21"/>
      <c r="U137" s="21"/>
      <c r="V137" s="21"/>
      <c r="W137" s="21"/>
      <c r="X137" s="21"/>
      <c r="Y137" s="21"/>
    </row>
    <row r="138" spans="1:25">
      <c r="A138" s="47" t="s">
        <v>54</v>
      </c>
      <c r="B138" s="48"/>
      <c r="C138" s="49">
        <v>47536.341999999997</v>
      </c>
      <c r="D138" s="49"/>
      <c r="E138" s="21">
        <f>+(C138-C$7)/C$8</f>
        <v>-3373.1616410430661</v>
      </c>
      <c r="F138" s="21">
        <f>ROUND(2*E138,0)/2</f>
        <v>-3373</v>
      </c>
      <c r="G138" s="21">
        <f>+C138-(C$7+F138*C$8)</f>
        <v>-0.23787499999889405</v>
      </c>
      <c r="H138" s="21"/>
      <c r="I138" s="21">
        <f>G138</f>
        <v>-0.23787499999889405</v>
      </c>
      <c r="J138" s="21"/>
      <c r="K138" s="21"/>
      <c r="L138" s="21"/>
      <c r="M138" s="21"/>
      <c r="N138" s="21"/>
      <c r="O138" s="21"/>
      <c r="P138" s="21"/>
      <c r="Q138" s="30">
        <f>+C138-15018.5</f>
        <v>32517.841999999997</v>
      </c>
      <c r="R138" s="21"/>
      <c r="S138" s="21"/>
      <c r="T138" s="21"/>
      <c r="U138" s="21"/>
      <c r="V138" s="21"/>
      <c r="W138" s="21"/>
      <c r="X138" s="21"/>
      <c r="Y138" s="21"/>
    </row>
    <row r="139" spans="1:25">
      <c r="A139" s="47" t="s">
        <v>55</v>
      </c>
      <c r="B139" s="48"/>
      <c r="C139" s="49">
        <v>47748.512999999999</v>
      </c>
      <c r="D139" s="49"/>
      <c r="E139" s="21">
        <f>+(C139-C$7)/C$8</f>
        <v>-3228.9870041620661</v>
      </c>
      <c r="F139" s="21">
        <f>ROUND(2*E139,0)/2</f>
        <v>-3229</v>
      </c>
      <c r="G139" s="21">
        <f>+C139-(C$7+F139*C$8)</f>
        <v>1.9124999998894054E-2</v>
      </c>
      <c r="H139" s="21"/>
      <c r="I139" s="21">
        <f>G139</f>
        <v>1.9124999998894054E-2</v>
      </c>
      <c r="J139" s="21"/>
      <c r="K139" s="21"/>
      <c r="L139" s="21"/>
      <c r="M139" s="21"/>
      <c r="N139" s="21"/>
      <c r="O139" s="21"/>
      <c r="P139" s="21"/>
      <c r="Q139" s="30">
        <f>+C139-15018.5</f>
        <v>32730.012999999999</v>
      </c>
      <c r="R139" s="21"/>
      <c r="S139" s="21"/>
      <c r="T139" s="21"/>
      <c r="U139" s="21"/>
      <c r="V139" s="21"/>
      <c r="W139" s="21"/>
      <c r="X139" s="21"/>
      <c r="Y139" s="21"/>
    </row>
    <row r="140" spans="1:25">
      <c r="A140" s="47" t="s">
        <v>55</v>
      </c>
      <c r="B140" s="48"/>
      <c r="C140" s="49">
        <v>47757.334000000003</v>
      </c>
      <c r="D140" s="49"/>
      <c r="E140" s="21">
        <f>+(C140-C$7)/C$8</f>
        <v>-3222.9929499702689</v>
      </c>
      <c r="F140" s="21">
        <f>ROUND(2*E140,0)/2</f>
        <v>-3223</v>
      </c>
      <c r="G140" s="21">
        <f>+C140-(C$7+F140*C$8)</f>
        <v>1.0375000005296897E-2</v>
      </c>
      <c r="H140" s="21"/>
      <c r="I140" s="21">
        <f>G140</f>
        <v>1.0375000005296897E-2</v>
      </c>
      <c r="J140" s="21"/>
      <c r="K140" s="21"/>
      <c r="L140" s="21"/>
      <c r="M140" s="21"/>
      <c r="N140" s="21"/>
      <c r="O140" s="21"/>
      <c r="P140" s="21"/>
      <c r="Q140" s="30">
        <f>+C140-15018.5</f>
        <v>32738.834000000003</v>
      </c>
      <c r="R140" s="21"/>
      <c r="S140" s="21"/>
      <c r="T140" s="21"/>
      <c r="U140" s="21"/>
      <c r="V140" s="21"/>
      <c r="W140" s="21"/>
      <c r="X140" s="21"/>
      <c r="Y140" s="21"/>
    </row>
    <row r="141" spans="1:25">
      <c r="A141" s="47" t="s">
        <v>55</v>
      </c>
      <c r="B141" s="48" t="s">
        <v>73</v>
      </c>
      <c r="C141" s="49">
        <v>47768.37</v>
      </c>
      <c r="D141" s="49"/>
      <c r="E141" s="21">
        <f>+(C141-C$7)/C$8</f>
        <v>-3215.4937569013823</v>
      </c>
      <c r="F141" s="21">
        <f>ROUND(2*E141,0)/2</f>
        <v>-3215.5</v>
      </c>
      <c r="G141" s="21">
        <f>+C141-(C$7+F141*C$8)</f>
        <v>9.187499999825377E-3</v>
      </c>
      <c r="H141" s="21"/>
      <c r="I141" s="21">
        <f>G141</f>
        <v>9.187499999825377E-3</v>
      </c>
      <c r="J141" s="21"/>
      <c r="K141" s="21"/>
      <c r="L141" s="21"/>
      <c r="M141" s="21"/>
      <c r="N141" s="21"/>
      <c r="O141" s="21"/>
      <c r="P141" s="21"/>
      <c r="Q141" s="30">
        <f>+C141-15018.5</f>
        <v>32749.870000000003</v>
      </c>
      <c r="R141" s="21"/>
      <c r="S141" s="21"/>
      <c r="T141" s="21"/>
      <c r="U141" s="21"/>
      <c r="V141" s="21"/>
      <c r="W141" s="21"/>
      <c r="X141" s="21"/>
      <c r="Y141" s="21"/>
    </row>
    <row r="142" spans="1:25">
      <c r="A142" s="47" t="s">
        <v>58</v>
      </c>
      <c r="B142" s="48"/>
      <c r="C142" s="49">
        <v>47776.4539</v>
      </c>
      <c r="D142" s="49"/>
      <c r="E142" s="21">
        <f>+(C142-C$7)/C$8</f>
        <v>-3210.0005775927962</v>
      </c>
      <c r="F142" s="21">
        <f>ROUND(2*E142,0)/2</f>
        <v>-3210</v>
      </c>
      <c r="G142" s="21">
        <f>+C142-(C$7+F142*C$8)</f>
        <v>-8.4999999671708792E-4</v>
      </c>
      <c r="H142" s="21"/>
      <c r="I142" s="21"/>
      <c r="J142" s="21">
        <f>G142</f>
        <v>-8.4999999671708792E-4</v>
      </c>
      <c r="K142" s="21"/>
      <c r="L142" s="21"/>
      <c r="M142" s="21"/>
      <c r="N142" s="21"/>
      <c r="O142" s="21"/>
      <c r="P142" s="21"/>
      <c r="Q142" s="30">
        <f>+C142-15018.5</f>
        <v>32757.9539</v>
      </c>
      <c r="R142" s="21"/>
      <c r="S142" s="21"/>
      <c r="T142" s="21"/>
      <c r="U142" s="21"/>
      <c r="V142" s="21"/>
      <c r="W142" s="21"/>
      <c r="X142" s="21"/>
      <c r="Y142" s="21"/>
    </row>
    <row r="143" spans="1:25">
      <c r="A143" s="47" t="s">
        <v>49</v>
      </c>
      <c r="B143" s="48"/>
      <c r="C143" s="49">
        <v>47776.454299999998</v>
      </c>
      <c r="D143" s="49"/>
      <c r="E143" s="21">
        <f>+(C143-C$7)/C$8</f>
        <v>-3210.0003057844233</v>
      </c>
      <c r="F143" s="21">
        <f>ROUND(2*E143,0)/2</f>
        <v>-3210</v>
      </c>
      <c r="G143" s="21">
        <f>+C143-(C$7+F143*C$8)</f>
        <v>-4.4999999954598024E-4</v>
      </c>
      <c r="H143" s="21"/>
      <c r="I143" s="21"/>
      <c r="J143" s="21">
        <f>G143</f>
        <v>-4.4999999954598024E-4</v>
      </c>
      <c r="K143" s="21"/>
      <c r="L143" s="21"/>
      <c r="M143" s="21"/>
      <c r="N143" s="21"/>
      <c r="O143" s="21"/>
      <c r="P143" s="21"/>
      <c r="Q143" s="30">
        <f>+C143-15018.5</f>
        <v>32757.954299999998</v>
      </c>
      <c r="R143" s="21"/>
      <c r="S143" s="21"/>
      <c r="T143" s="21"/>
      <c r="U143" s="21"/>
      <c r="V143" s="21"/>
      <c r="W143" s="21"/>
      <c r="X143" s="21"/>
      <c r="Y143" s="21"/>
    </row>
    <row r="144" spans="1:25">
      <c r="A144" s="47" t="s">
        <v>55</v>
      </c>
      <c r="B144" s="48"/>
      <c r="C144" s="49">
        <v>47782.345999999998</v>
      </c>
      <c r="D144" s="49"/>
      <c r="E144" s="21">
        <f>+(C144-C$7)/C$8</f>
        <v>-3205.9967722755468</v>
      </c>
      <c r="F144" s="21">
        <f>ROUND(2*E144,0)/2</f>
        <v>-3206</v>
      </c>
      <c r="G144" s="21">
        <f>+C144-(C$7+F144*C$8)</f>
        <v>4.7500000000582077E-3</v>
      </c>
      <c r="H144" s="21"/>
      <c r="I144" s="21">
        <f>G144</f>
        <v>4.7500000000582077E-3</v>
      </c>
      <c r="J144" s="21"/>
      <c r="K144" s="21"/>
      <c r="L144" s="21"/>
      <c r="M144" s="21"/>
      <c r="N144" s="21"/>
      <c r="O144" s="21"/>
      <c r="P144" s="21"/>
      <c r="Q144" s="30">
        <f>+C144-15018.5</f>
        <v>32763.845999999998</v>
      </c>
      <c r="R144" s="21"/>
      <c r="S144" s="21"/>
      <c r="T144" s="21"/>
      <c r="U144" s="21"/>
      <c r="V144" s="21"/>
      <c r="W144" s="21"/>
      <c r="X144" s="21"/>
      <c r="Y144" s="21"/>
    </row>
    <row r="145" spans="1:35">
      <c r="A145" s="91" t="s">
        <v>801</v>
      </c>
      <c r="B145" s="92" t="s">
        <v>72</v>
      </c>
      <c r="C145" s="91">
        <v>47804.409800000001</v>
      </c>
      <c r="D145" s="91">
        <v>6.8999999999999999E-3</v>
      </c>
      <c r="E145" s="21">
        <f>+(C145-C$7)/C$8</f>
        <v>-3191.003958209461</v>
      </c>
      <c r="F145" s="21">
        <f>ROUND(2*E145,0)/2</f>
        <v>-3191</v>
      </c>
      <c r="G145" s="21">
        <f>+C145-(C$7+F145*C$8)</f>
        <v>-5.8250000001862645E-3</v>
      </c>
      <c r="H145" s="21"/>
      <c r="I145" s="21"/>
      <c r="K145" s="21">
        <f>G145</f>
        <v>-5.8250000001862645E-3</v>
      </c>
      <c r="L145" s="21"/>
      <c r="M145" s="21"/>
      <c r="N145" s="21"/>
      <c r="O145" s="21">
        <f ca="1">+C$11+C$12*F145</f>
        <v>2.7016399888538777E-3</v>
      </c>
      <c r="P145" s="21"/>
      <c r="Q145" s="30">
        <f>+C145-15018.5</f>
        <v>32785.909800000001</v>
      </c>
    </row>
    <row r="146" spans="1:35">
      <c r="A146" s="47" t="s">
        <v>56</v>
      </c>
      <c r="B146" s="48"/>
      <c r="C146" s="49">
        <v>47804.428</v>
      </c>
      <c r="D146" s="49"/>
      <c r="E146" s="21">
        <f>+(C146-C$7)/C$8</f>
        <v>-3190.991590928395</v>
      </c>
      <c r="F146" s="21">
        <f>ROUND(2*E146,0)/2</f>
        <v>-3191</v>
      </c>
      <c r="G146" s="21">
        <f>+C146-(C$7+F146*C$8)</f>
        <v>1.2374999998428393E-2</v>
      </c>
      <c r="H146" s="21"/>
      <c r="I146" s="21">
        <f>G146</f>
        <v>1.2374999998428393E-2</v>
      </c>
      <c r="J146" s="21"/>
      <c r="K146" s="21"/>
      <c r="L146" s="21"/>
      <c r="M146" s="21"/>
      <c r="N146" s="21"/>
      <c r="O146" s="21"/>
      <c r="P146" s="21"/>
      <c r="Q146" s="30">
        <f>+C146-15018.5</f>
        <v>32785.928</v>
      </c>
      <c r="R146" s="21"/>
      <c r="S146" s="21"/>
      <c r="T146" s="21"/>
      <c r="U146" s="21"/>
      <c r="V146" s="21"/>
      <c r="W146" s="21"/>
      <c r="X146" s="21"/>
      <c r="Y146" s="21"/>
    </row>
    <row r="147" spans="1:35">
      <c r="A147" s="47" t="s">
        <v>56</v>
      </c>
      <c r="B147" s="48"/>
      <c r="C147" s="49">
        <v>47812.396999999997</v>
      </c>
      <c r="D147" s="49"/>
      <c r="E147" s="21">
        <f>+(C147-C$7)/C$8</f>
        <v>-3185.5764885755557</v>
      </c>
      <c r="F147" s="21">
        <f>ROUND(2*E147,0)/2</f>
        <v>-3185.5</v>
      </c>
      <c r="G147" s="21">
        <f>+C147-(C$7+F147*C$8)</f>
        <v>-0.11256249999860302</v>
      </c>
      <c r="H147" s="21"/>
      <c r="I147" s="21">
        <f>G147</f>
        <v>-0.11256249999860302</v>
      </c>
      <c r="J147" s="21"/>
      <c r="K147" s="21"/>
      <c r="L147" s="21"/>
      <c r="M147" s="21"/>
      <c r="N147" s="21"/>
      <c r="O147" s="21"/>
      <c r="P147" s="21"/>
      <c r="Q147" s="30">
        <f>+C147-15018.5</f>
        <v>32793.896999999997</v>
      </c>
      <c r="R147" s="21"/>
      <c r="S147" s="21"/>
      <c r="T147" s="21"/>
      <c r="U147" s="21"/>
      <c r="V147" s="21"/>
      <c r="W147" s="21"/>
      <c r="X147" s="21"/>
      <c r="Y147" s="21"/>
      <c r="AC147" t="s">
        <v>31</v>
      </c>
      <c r="AE147">
        <v>10</v>
      </c>
      <c r="AG147" t="s">
        <v>44</v>
      </c>
      <c r="AI147" t="s">
        <v>36</v>
      </c>
    </row>
    <row r="148" spans="1:35">
      <c r="A148" s="47" t="s">
        <v>56</v>
      </c>
      <c r="B148" s="48"/>
      <c r="C148" s="49">
        <v>47817.370999999999</v>
      </c>
      <c r="D148" s="49"/>
      <c r="E148" s="21">
        <f>+(C148-C$7)/C$8</f>
        <v>-3182.196551431241</v>
      </c>
      <c r="F148" s="21">
        <f>ROUND(2*E148,0)/2</f>
        <v>-3182</v>
      </c>
      <c r="G148" s="21">
        <f>+C148-(C$7+F148*C$8)</f>
        <v>-0.28925000000162981</v>
      </c>
      <c r="H148" s="21"/>
      <c r="I148" s="21">
        <f>G148</f>
        <v>-0.28925000000162981</v>
      </c>
      <c r="J148" s="21"/>
      <c r="K148" s="21"/>
      <c r="L148" s="21"/>
      <c r="M148" s="21"/>
      <c r="N148" s="21"/>
      <c r="O148" s="21"/>
      <c r="P148" s="21"/>
      <c r="Q148" s="30">
        <f>+C148-15018.5</f>
        <v>32798.870999999999</v>
      </c>
      <c r="R148" s="21"/>
      <c r="S148" s="21"/>
      <c r="T148" s="21"/>
      <c r="U148" s="21"/>
      <c r="V148" s="21"/>
      <c r="W148" s="21"/>
      <c r="X148" s="21"/>
      <c r="Y148" s="21"/>
      <c r="AC148" t="s">
        <v>31</v>
      </c>
      <c r="AE148">
        <v>7</v>
      </c>
      <c r="AG148" t="s">
        <v>44</v>
      </c>
      <c r="AI148" t="s">
        <v>36</v>
      </c>
    </row>
    <row r="149" spans="1:35">
      <c r="A149" s="47" t="s">
        <v>56</v>
      </c>
      <c r="B149" s="48" t="s">
        <v>73</v>
      </c>
      <c r="C149" s="49">
        <v>47824.292999999998</v>
      </c>
      <c r="D149" s="49"/>
      <c r="E149" s="21">
        <f>+(C149-C$7)/C$8</f>
        <v>-3177.4929075002133</v>
      </c>
      <c r="F149" s="21">
        <f>ROUND(2*E149,0)/2</f>
        <v>-3177.5</v>
      </c>
      <c r="G149" s="21">
        <f>+C149-(C$7+F149*C$8)</f>
        <v>1.043750000098953E-2</v>
      </c>
      <c r="H149" s="21"/>
      <c r="I149" s="21">
        <f>G149</f>
        <v>1.043750000098953E-2</v>
      </c>
      <c r="J149" s="21"/>
      <c r="K149" s="21"/>
      <c r="L149" s="21"/>
      <c r="M149" s="21"/>
      <c r="N149" s="21"/>
      <c r="O149" s="21"/>
      <c r="P149" s="21"/>
      <c r="Q149" s="30">
        <f>+C149-15018.5</f>
        <v>32805.792999999998</v>
      </c>
      <c r="R149" s="21"/>
      <c r="S149" s="21"/>
      <c r="T149" s="21"/>
      <c r="U149" s="21"/>
      <c r="V149" s="21"/>
      <c r="W149" s="21"/>
      <c r="X149" s="21"/>
      <c r="Y149" s="21"/>
      <c r="AC149" t="s">
        <v>31</v>
      </c>
      <c r="AE149">
        <v>7</v>
      </c>
      <c r="AG149" t="s">
        <v>44</v>
      </c>
      <c r="AI149" t="s">
        <v>36</v>
      </c>
    </row>
    <row r="150" spans="1:35">
      <c r="A150" s="47" t="s">
        <v>56</v>
      </c>
      <c r="B150" s="48"/>
      <c r="C150" s="49">
        <v>47840.33</v>
      </c>
      <c r="D150" s="49"/>
      <c r="E150" s="21">
        <f>+(C150-C$7)/C$8</f>
        <v>-3166.5954302216919</v>
      </c>
      <c r="F150" s="21">
        <f>ROUND(2*E150,0)/2</f>
        <v>-3166.5</v>
      </c>
      <c r="G150" s="21">
        <f>+C150-(C$7+F150*C$8)</f>
        <v>-0.14043749999837019</v>
      </c>
      <c r="H150" s="21"/>
      <c r="I150" s="21">
        <f>G150</f>
        <v>-0.14043749999837019</v>
      </c>
      <c r="J150" s="21"/>
      <c r="K150" s="21"/>
      <c r="L150" s="21"/>
      <c r="M150" s="21"/>
      <c r="N150" s="21"/>
      <c r="O150" s="21"/>
      <c r="P150" s="21"/>
      <c r="Q150" s="30">
        <f>+C150-15018.5</f>
        <v>32821.83</v>
      </c>
      <c r="R150" s="21"/>
      <c r="S150" s="21"/>
      <c r="T150" s="21"/>
      <c r="U150" s="21"/>
      <c r="V150" s="21"/>
      <c r="W150" s="21"/>
      <c r="X150" s="21"/>
      <c r="Y150" s="21"/>
      <c r="AC150" t="s">
        <v>31</v>
      </c>
      <c r="AE150">
        <v>8</v>
      </c>
      <c r="AG150" t="s">
        <v>44</v>
      </c>
      <c r="AI150" t="s">
        <v>36</v>
      </c>
    </row>
    <row r="151" spans="1:35">
      <c r="A151" s="47" t="s">
        <v>56</v>
      </c>
      <c r="B151" s="48"/>
      <c r="C151" s="49">
        <v>47858.315999999999</v>
      </c>
      <c r="D151" s="49"/>
      <c r="E151" s="21">
        <f>+(C151-C$7)/C$8</f>
        <v>-3154.3735666355224</v>
      </c>
      <c r="F151" s="21">
        <f>ROUND(2*E151,0)/2</f>
        <v>-3154.5</v>
      </c>
      <c r="G151" s="21">
        <f>+C151-(C$7+F151*C$8)</f>
        <v>0.18606249999720603</v>
      </c>
      <c r="H151" s="21"/>
      <c r="I151" s="21">
        <f>G151</f>
        <v>0.18606249999720603</v>
      </c>
      <c r="J151" s="21"/>
      <c r="K151" s="21"/>
      <c r="L151" s="21"/>
      <c r="M151" s="21"/>
      <c r="N151" s="21"/>
      <c r="O151" s="21"/>
      <c r="P151" s="21"/>
      <c r="Q151" s="30">
        <f>+C151-15018.5</f>
        <v>32839.815999999999</v>
      </c>
      <c r="R151" s="21"/>
      <c r="S151" s="21"/>
      <c r="T151" s="21"/>
      <c r="U151" s="21"/>
      <c r="V151" s="21"/>
      <c r="W151" s="21"/>
      <c r="X151" s="21"/>
      <c r="Y151" s="21"/>
      <c r="AC151" t="s">
        <v>31</v>
      </c>
      <c r="AE151">
        <v>9</v>
      </c>
      <c r="AG151" t="s">
        <v>44</v>
      </c>
      <c r="AI151" t="s">
        <v>36</v>
      </c>
    </row>
    <row r="152" spans="1:35">
      <c r="A152" s="47" t="s">
        <v>56</v>
      </c>
      <c r="B152" s="48"/>
      <c r="C152" s="49">
        <v>47862.294000000002</v>
      </c>
      <c r="D152" s="49"/>
      <c r="E152" s="21">
        <f>+(C152-C$7)/C$8</f>
        <v>-3151.670432345195</v>
      </c>
      <c r="F152" s="21">
        <f>ROUND(2*E152,0)/2</f>
        <v>-3151.5</v>
      </c>
      <c r="G152" s="21">
        <f>+C152-(C$7+F152*C$8)</f>
        <v>-0.25081249999493593</v>
      </c>
      <c r="H152" s="21"/>
      <c r="I152" s="21">
        <f>G152</f>
        <v>-0.25081249999493593</v>
      </c>
      <c r="J152" s="21"/>
      <c r="K152" s="21"/>
      <c r="L152" s="21"/>
      <c r="M152" s="21"/>
      <c r="N152" s="21"/>
      <c r="O152" s="21"/>
      <c r="P152" s="21"/>
      <c r="Q152" s="30">
        <f>+C152-15018.5</f>
        <v>32843.794000000002</v>
      </c>
      <c r="R152" s="21"/>
      <c r="S152" s="21"/>
      <c r="T152" s="21"/>
      <c r="U152" s="21"/>
      <c r="V152" s="21"/>
      <c r="W152" s="21"/>
      <c r="X152" s="21"/>
      <c r="Y152" s="21"/>
      <c r="AC152" t="s">
        <v>31</v>
      </c>
      <c r="AE152">
        <v>9</v>
      </c>
      <c r="AG152" t="s">
        <v>44</v>
      </c>
      <c r="AI152" t="s">
        <v>36</v>
      </c>
    </row>
    <row r="153" spans="1:35">
      <c r="A153" s="47" t="s">
        <v>57</v>
      </c>
      <c r="B153" s="48"/>
      <c r="C153" s="49">
        <v>47897.366999999998</v>
      </c>
      <c r="D153" s="49"/>
      <c r="E153" s="21">
        <f>+(C153-C$7)/C$8</f>
        <v>-3127.8375944958811</v>
      </c>
      <c r="F153" s="21">
        <f>ROUND(2*E153,0)/2</f>
        <v>-3128</v>
      </c>
      <c r="G153" s="21">
        <f>+C153-(C$7+F153*C$8)</f>
        <v>0.23900000000139698</v>
      </c>
      <c r="H153" s="21"/>
      <c r="I153" s="21">
        <f>G153</f>
        <v>0.23900000000139698</v>
      </c>
      <c r="J153" s="21"/>
      <c r="K153" s="21"/>
      <c r="L153" s="21"/>
      <c r="M153" s="21"/>
      <c r="N153" s="21"/>
      <c r="O153" s="21"/>
      <c r="P153" s="21"/>
      <c r="Q153" s="30">
        <f>+C153-15018.5</f>
        <v>32878.866999999998</v>
      </c>
      <c r="R153" s="21"/>
      <c r="S153" s="21"/>
      <c r="T153" s="21"/>
      <c r="U153" s="21"/>
      <c r="V153" s="21"/>
      <c r="W153" s="21"/>
      <c r="X153" s="21"/>
      <c r="Y153" s="21"/>
      <c r="AC153" t="s">
        <v>31</v>
      </c>
      <c r="AE153">
        <v>8</v>
      </c>
      <c r="AG153" t="s">
        <v>44</v>
      </c>
      <c r="AI153" t="s">
        <v>36</v>
      </c>
    </row>
    <row r="154" spans="1:35">
      <c r="A154" s="47" t="s">
        <v>57</v>
      </c>
      <c r="B154" s="48"/>
      <c r="C154" s="49">
        <v>47905.269</v>
      </c>
      <c r="D154" s="49"/>
      <c r="E154" s="21">
        <f>+(C154-C$7)/C$8</f>
        <v>-3122.468020045867</v>
      </c>
      <c r="F154" s="21">
        <f>ROUND(2*E154,0)/2</f>
        <v>-3122.5</v>
      </c>
      <c r="G154" s="21">
        <f>+C154-(C$7+F154*C$8)</f>
        <v>4.7062500001629815E-2</v>
      </c>
      <c r="H154" s="21"/>
      <c r="I154" s="21">
        <f>G154</f>
        <v>4.7062500001629815E-2</v>
      </c>
      <c r="J154" s="21"/>
      <c r="K154" s="21"/>
      <c r="L154" s="21"/>
      <c r="M154" s="21"/>
      <c r="N154" s="21"/>
      <c r="O154" s="21"/>
      <c r="P154" s="21"/>
      <c r="Q154" s="30">
        <f>+C154-15018.5</f>
        <v>32886.769</v>
      </c>
      <c r="R154" s="21"/>
      <c r="S154" s="21"/>
      <c r="T154" s="21"/>
      <c r="U154" s="21"/>
      <c r="V154" s="21"/>
      <c r="W154" s="21"/>
      <c r="X154" s="21"/>
      <c r="Y154" s="21"/>
      <c r="AC154" t="s">
        <v>48</v>
      </c>
      <c r="AD154" t="s">
        <v>50</v>
      </c>
      <c r="AI154" t="s">
        <v>33</v>
      </c>
    </row>
    <row r="155" spans="1:35">
      <c r="A155" s="47" t="s">
        <v>57</v>
      </c>
      <c r="B155" s="48"/>
      <c r="C155" s="49">
        <v>47913.332999999999</v>
      </c>
      <c r="D155" s="49"/>
      <c r="E155" s="21">
        <f>+(C155-C$7)/C$8</f>
        <v>-3116.9883632039418</v>
      </c>
      <c r="F155" s="21">
        <f>ROUND(2*E155,0)/2</f>
        <v>-3117</v>
      </c>
      <c r="G155" s="21">
        <f>+C155-(C$7+F155*C$8)</f>
        <v>1.7124999998486601E-2</v>
      </c>
      <c r="H155" s="21"/>
      <c r="I155" s="21">
        <f>G155</f>
        <v>1.7124999998486601E-2</v>
      </c>
      <c r="J155" s="21"/>
      <c r="K155" s="21"/>
      <c r="L155" s="21"/>
      <c r="M155" s="21"/>
      <c r="N155" s="21"/>
      <c r="O155" s="21"/>
      <c r="P155" s="21"/>
      <c r="Q155" s="30">
        <f>+C155-15018.5</f>
        <v>32894.832999999999</v>
      </c>
      <c r="R155" s="21"/>
      <c r="S155" s="21"/>
      <c r="T155" s="21"/>
      <c r="U155" s="21"/>
      <c r="V155" s="21"/>
      <c r="W155" s="21"/>
      <c r="X155" s="21"/>
      <c r="Y155" s="21"/>
      <c r="AC155" t="s">
        <v>48</v>
      </c>
      <c r="AD155" t="s">
        <v>36</v>
      </c>
      <c r="AI155" t="s">
        <v>33</v>
      </c>
    </row>
    <row r="156" spans="1:35">
      <c r="A156" s="47" t="s">
        <v>58</v>
      </c>
      <c r="B156" s="48"/>
      <c r="C156" s="49">
        <v>48060.483800000002</v>
      </c>
      <c r="D156" s="49"/>
      <c r="E156" s="21">
        <f>+(C156-C$7)/C$8</f>
        <v>-3016.996313598911</v>
      </c>
      <c r="F156" s="21">
        <f>ROUND(2*E156,0)/2</f>
        <v>-3017</v>
      </c>
      <c r="G156" s="21">
        <f>+C156-(C$7+F156*C$8)</f>
        <v>5.4250000030151568E-3</v>
      </c>
      <c r="H156" s="21"/>
      <c r="I156" s="21"/>
      <c r="J156" s="21">
        <f>G156</f>
        <v>5.4250000030151568E-3</v>
      </c>
      <c r="K156" s="21"/>
      <c r="L156" s="21"/>
      <c r="M156" s="21"/>
      <c r="N156" s="21"/>
      <c r="O156" s="21"/>
      <c r="P156" s="21"/>
      <c r="Q156" s="30">
        <f>+C156-15018.5</f>
        <v>33041.983800000002</v>
      </c>
      <c r="R156" s="21"/>
      <c r="S156" s="21"/>
      <c r="T156" s="21"/>
      <c r="U156" s="21"/>
      <c r="V156" s="21"/>
      <c r="W156" s="21"/>
      <c r="X156" s="21"/>
      <c r="Y156" s="21"/>
      <c r="AC156" t="s">
        <v>48</v>
      </c>
      <c r="AD156" t="s">
        <v>36</v>
      </c>
      <c r="AI156" t="s">
        <v>33</v>
      </c>
    </row>
    <row r="157" spans="1:35">
      <c r="A157" s="47" t="s">
        <v>58</v>
      </c>
      <c r="B157" s="48"/>
      <c r="C157" s="49">
        <v>48060.484499999999</v>
      </c>
      <c r="D157" s="49"/>
      <c r="E157" s="21">
        <f>+(C157-C$7)/C$8</f>
        <v>-3016.995837934257</v>
      </c>
      <c r="F157" s="21">
        <f>ROUND(2*E157,0)/2</f>
        <v>-3017</v>
      </c>
      <c r="G157" s="21">
        <f>+C157-(C$7+F157*C$8)</f>
        <v>6.1249999998835847E-3</v>
      </c>
      <c r="H157" s="21"/>
      <c r="I157" s="21"/>
      <c r="J157" s="21">
        <f>G157</f>
        <v>6.1249999998835847E-3</v>
      </c>
      <c r="K157" s="21"/>
      <c r="L157" s="21"/>
      <c r="M157" s="21"/>
      <c r="N157" s="21"/>
      <c r="O157" s="21"/>
      <c r="P157" s="21"/>
      <c r="Q157" s="30">
        <f>+C157-15018.5</f>
        <v>33041.984499999999</v>
      </c>
      <c r="R157" s="21"/>
      <c r="S157" s="21"/>
      <c r="T157" s="21"/>
      <c r="U157" s="21"/>
      <c r="V157" s="21"/>
      <c r="W157" s="21"/>
      <c r="X157" s="21"/>
      <c r="Y157" s="21"/>
      <c r="AC157" t="s">
        <v>48</v>
      </c>
      <c r="AD157" t="s">
        <v>36</v>
      </c>
      <c r="AI157" t="s">
        <v>33</v>
      </c>
    </row>
    <row r="158" spans="1:35">
      <c r="A158" s="47" t="s">
        <v>58</v>
      </c>
      <c r="B158" s="48"/>
      <c r="C158" s="53">
        <v>48085.493600000002</v>
      </c>
      <c r="D158" s="49"/>
      <c r="E158" s="21">
        <f>+(C158-C$7)/C$8</f>
        <v>-3000.0016308502491</v>
      </c>
      <c r="F158" s="21">
        <f>ROUND(2*E158,0)/2</f>
        <v>-3000</v>
      </c>
      <c r="G158" s="21">
        <f>+C158-(C$7+F158*C$8)</f>
        <v>-2.3999999975785613E-3</v>
      </c>
      <c r="H158" s="21"/>
      <c r="I158" s="21"/>
      <c r="J158" s="21">
        <f>G158</f>
        <v>-2.3999999975785613E-3</v>
      </c>
      <c r="K158" s="21"/>
      <c r="L158" s="21"/>
      <c r="M158" s="21"/>
      <c r="N158" s="21"/>
      <c r="O158" s="21">
        <f ca="1">+C$11+C$12*F158</f>
        <v>2.6265142786447886E-3</v>
      </c>
      <c r="P158" s="21"/>
      <c r="Q158" s="30">
        <f>+C158-15018.5</f>
        <v>33066.993600000002</v>
      </c>
      <c r="R158" s="21"/>
      <c r="S158" s="21"/>
      <c r="T158" s="21"/>
      <c r="U158" s="21"/>
      <c r="V158" s="21"/>
      <c r="W158" s="21"/>
      <c r="X158" s="21"/>
      <c r="Y158" s="21"/>
      <c r="AC158" t="s">
        <v>48</v>
      </c>
      <c r="AD158" t="s">
        <v>50</v>
      </c>
      <c r="AI158" t="s">
        <v>33</v>
      </c>
    </row>
    <row r="159" spans="1:35">
      <c r="A159" s="47" t="s">
        <v>58</v>
      </c>
      <c r="B159" s="48"/>
      <c r="C159" s="53">
        <v>48088.435799999999</v>
      </c>
      <c r="D159" s="49"/>
      <c r="E159" s="21">
        <f>+(C159-C$7)/C$8</f>
        <v>-2998.0023443472351</v>
      </c>
      <c r="F159" s="21">
        <f>ROUND(2*E159,0)/2</f>
        <v>-2998</v>
      </c>
      <c r="G159" s="21">
        <f>+C159-(C$7+F159*C$8)</f>
        <v>-3.4499999965191819E-3</v>
      </c>
      <c r="H159" s="21"/>
      <c r="I159" s="21"/>
      <c r="J159" s="21">
        <f>G159</f>
        <v>-3.4499999965191819E-3</v>
      </c>
      <c r="K159" s="21"/>
      <c r="L159" s="21"/>
      <c r="M159" s="21"/>
      <c r="N159" s="21"/>
      <c r="O159" s="21">
        <f ca="1">+C$11+C$12*F159</f>
        <v>2.6257276219933848E-3</v>
      </c>
      <c r="P159" s="21"/>
      <c r="Q159" s="30">
        <f>+C159-15018.5</f>
        <v>33069.935799999999</v>
      </c>
      <c r="R159" s="21"/>
      <c r="S159" s="21"/>
      <c r="T159" s="21"/>
      <c r="U159" s="21"/>
      <c r="V159" s="21"/>
      <c r="W159" s="21"/>
      <c r="X159" s="21"/>
      <c r="Y159" s="21"/>
      <c r="AC159" t="s">
        <v>48</v>
      </c>
      <c r="AD159" t="s">
        <v>36</v>
      </c>
      <c r="AI159" t="s">
        <v>33</v>
      </c>
    </row>
    <row r="160" spans="1:35">
      <c r="A160" s="47" t="s">
        <v>58</v>
      </c>
      <c r="B160" s="48"/>
      <c r="C160" s="53">
        <v>48088.436500000003</v>
      </c>
      <c r="D160" s="49"/>
      <c r="E160" s="21">
        <f>+(C160-C$7)/C$8</f>
        <v>-2998.0018686825761</v>
      </c>
      <c r="F160" s="21">
        <f>ROUND(2*E160,0)/2</f>
        <v>-2998</v>
      </c>
      <c r="G160" s="21">
        <f>+C160-(C$7+F160*C$8)</f>
        <v>-2.7499999923747964E-3</v>
      </c>
      <c r="H160" s="21"/>
      <c r="I160" s="21"/>
      <c r="J160" s="21">
        <f>G160</f>
        <v>-2.7499999923747964E-3</v>
      </c>
      <c r="K160" s="21"/>
      <c r="L160" s="21"/>
      <c r="M160" s="21"/>
      <c r="N160" s="21"/>
      <c r="O160" s="21">
        <f ca="1">+C$11+C$12*F160</f>
        <v>2.6257276219933848E-3</v>
      </c>
      <c r="P160" s="21"/>
      <c r="Q160" s="30">
        <f>+C160-15018.5</f>
        <v>33069.936500000003</v>
      </c>
      <c r="R160" s="21"/>
      <c r="S160" s="21"/>
      <c r="T160" s="21"/>
      <c r="U160" s="21"/>
      <c r="V160" s="21"/>
      <c r="W160" s="21"/>
      <c r="X160" s="21"/>
      <c r="Y160" s="21"/>
      <c r="AC160" t="s">
        <v>48</v>
      </c>
      <c r="AD160" t="s">
        <v>50</v>
      </c>
      <c r="AI160" t="s">
        <v>33</v>
      </c>
    </row>
    <row r="161" spans="1:35">
      <c r="A161" s="47" t="s">
        <v>58</v>
      </c>
      <c r="B161" s="48" t="s">
        <v>73</v>
      </c>
      <c r="C161" s="49">
        <v>48102.419800000003</v>
      </c>
      <c r="D161" s="49"/>
      <c r="E161" s="21">
        <f>+(C161-C$7)/C$8</f>
        <v>-2988.4999235538917</v>
      </c>
      <c r="F161" s="21">
        <f>ROUND(2*E161,0)/2</f>
        <v>-2988.5</v>
      </c>
      <c r="G161" s="21">
        <f>+C161-(C$7+F161*C$8)</f>
        <v>1.1250000534346327E-4</v>
      </c>
      <c r="H161" s="21"/>
      <c r="I161" s="21"/>
      <c r="J161" s="21">
        <f>G161</f>
        <v>1.1250000534346327E-4</v>
      </c>
      <c r="K161" s="21"/>
      <c r="L161" s="21"/>
      <c r="M161" s="21"/>
      <c r="N161" s="21"/>
      <c r="O161" s="21">
        <f ca="1">+C$11+C$12*F161</f>
        <v>2.6219910028992153E-3</v>
      </c>
      <c r="P161" s="21"/>
      <c r="Q161" s="30">
        <f>+C161-15018.5</f>
        <v>33083.919800000003</v>
      </c>
      <c r="R161" s="21"/>
      <c r="S161" s="21"/>
      <c r="T161" s="21"/>
      <c r="U161" s="21"/>
      <c r="V161" s="21"/>
      <c r="W161" s="21"/>
      <c r="X161" s="21"/>
      <c r="Y161" s="21"/>
      <c r="AC161" t="s">
        <v>48</v>
      </c>
      <c r="AD161" t="s">
        <v>36</v>
      </c>
      <c r="AI161" t="s">
        <v>33</v>
      </c>
    </row>
    <row r="162" spans="1:35">
      <c r="A162" s="47" t="s">
        <v>58</v>
      </c>
      <c r="B162" s="48" t="s">
        <v>73</v>
      </c>
      <c r="C162" s="49">
        <v>48102.4205</v>
      </c>
      <c r="D162" s="49"/>
      <c r="E162" s="21">
        <f>+(C162-C$7)/C$8</f>
        <v>-2988.4994478892377</v>
      </c>
      <c r="F162" s="21">
        <f>ROUND(2*E162,0)/2</f>
        <v>-2988.5</v>
      </c>
      <c r="G162" s="21">
        <f>+C162-(C$7+F162*C$8)</f>
        <v>8.1250000221189111E-4</v>
      </c>
      <c r="H162" s="21"/>
      <c r="I162" s="21"/>
      <c r="J162" s="21">
        <f>G162</f>
        <v>8.1250000221189111E-4</v>
      </c>
      <c r="K162" s="21"/>
      <c r="L162" s="21"/>
      <c r="M162" s="21"/>
      <c r="N162" s="21"/>
      <c r="O162" s="21">
        <f ca="1">+C$11+C$12*F162</f>
        <v>2.6219910028992153E-3</v>
      </c>
      <c r="P162" s="21"/>
      <c r="Q162" s="30">
        <f>+C162-15018.5</f>
        <v>33083.9205</v>
      </c>
      <c r="R162" s="21"/>
      <c r="S162" s="21"/>
      <c r="T162" s="21"/>
      <c r="U162" s="21"/>
      <c r="V162" s="21"/>
      <c r="W162" s="21"/>
      <c r="X162" s="21"/>
      <c r="Y162" s="21"/>
      <c r="AC162" t="s">
        <v>48</v>
      </c>
      <c r="AD162" t="s">
        <v>50</v>
      </c>
      <c r="AI162" t="s">
        <v>33</v>
      </c>
    </row>
    <row r="163" spans="1:35">
      <c r="A163" s="47" t="s">
        <v>74</v>
      </c>
      <c r="B163" s="48" t="s">
        <v>73</v>
      </c>
      <c r="C163" s="49">
        <v>48205.429300000003</v>
      </c>
      <c r="D163" s="49"/>
      <c r="E163" s="21">
        <f>+(C163-C$7)/C$8</f>
        <v>-2918.502811517877</v>
      </c>
      <c r="F163" s="21">
        <f>ROUND(2*E163,0)/2</f>
        <v>-2918.5</v>
      </c>
      <c r="G163" s="21">
        <f>+C163-(C$7+F163*C$8)</f>
        <v>-4.1374999927938916E-3</v>
      </c>
      <c r="H163" s="21"/>
      <c r="I163" s="21"/>
      <c r="J163" s="21">
        <f>G163</f>
        <v>-4.1374999927938916E-3</v>
      </c>
      <c r="K163" s="21"/>
      <c r="L163" s="21"/>
      <c r="M163" s="21"/>
      <c r="N163" s="21"/>
      <c r="O163" s="21">
        <f ca="1">+C$11+C$12*F163</f>
        <v>2.5944580201000727E-3</v>
      </c>
      <c r="P163" s="21"/>
      <c r="Q163" s="30">
        <f>+C163-15018.5</f>
        <v>33186.929300000003</v>
      </c>
      <c r="R163" s="21"/>
      <c r="S163" s="21"/>
      <c r="T163" s="21"/>
      <c r="U163" s="21"/>
      <c r="V163" s="21"/>
      <c r="W163" s="21"/>
      <c r="X163" s="21"/>
      <c r="Y163" s="21"/>
      <c r="AC163" t="s">
        <v>48</v>
      </c>
      <c r="AD163" t="s">
        <v>50</v>
      </c>
      <c r="AI163" t="s">
        <v>33</v>
      </c>
    </row>
    <row r="164" spans="1:35">
      <c r="A164" s="47" t="s">
        <v>74</v>
      </c>
      <c r="B164" s="48" t="s">
        <v>73</v>
      </c>
      <c r="C164" s="49">
        <v>48205.43</v>
      </c>
      <c r="D164" s="49"/>
      <c r="E164" s="21">
        <f>+(C164-C$7)/C$8</f>
        <v>-2918.502335853223</v>
      </c>
      <c r="F164" s="21">
        <f>ROUND(2*E164,0)/2</f>
        <v>-2918.5</v>
      </c>
      <c r="G164" s="21">
        <f>+C164-(C$7+F164*C$8)</f>
        <v>-3.4374999959254637E-3</v>
      </c>
      <c r="H164" s="21"/>
      <c r="I164" s="21"/>
      <c r="J164" s="21">
        <f>G164</f>
        <v>-3.4374999959254637E-3</v>
      </c>
      <c r="K164" s="21"/>
      <c r="L164" s="21"/>
      <c r="M164" s="21"/>
      <c r="N164" s="21"/>
      <c r="O164" s="21">
        <f ca="1">+C$11+C$12*F164</f>
        <v>2.5944580201000727E-3</v>
      </c>
      <c r="P164" s="21"/>
      <c r="Q164" s="30">
        <f>+C164-15018.5</f>
        <v>33186.93</v>
      </c>
      <c r="R164" s="21"/>
      <c r="S164" s="21"/>
      <c r="T164" s="21"/>
      <c r="U164" s="21"/>
      <c r="V164" s="21"/>
      <c r="W164" s="21"/>
      <c r="X164" s="21"/>
      <c r="Y164" s="21"/>
      <c r="AC164" t="s">
        <v>48</v>
      </c>
      <c r="AD164" t="s">
        <v>36</v>
      </c>
      <c r="AI164" t="s">
        <v>33</v>
      </c>
    </row>
    <row r="165" spans="1:35">
      <c r="A165" s="47" t="s">
        <v>59</v>
      </c>
      <c r="B165" s="48" t="s">
        <v>73</v>
      </c>
      <c r="C165" s="49">
        <v>48461.496800000001</v>
      </c>
      <c r="D165" s="49"/>
      <c r="E165" s="21">
        <f>+(C165-C$7)/C$8</f>
        <v>-2744.4995837934248</v>
      </c>
      <c r="F165" s="21">
        <f>ROUND(2*E165,0)/2</f>
        <v>-2744.5</v>
      </c>
      <c r="G165" s="21">
        <f>+C165-(C$7+F165*C$8)</f>
        <v>6.1249999998835847E-4</v>
      </c>
      <c r="H165" s="21"/>
      <c r="I165" s="21"/>
      <c r="J165" s="21">
        <f>G165</f>
        <v>6.1249999998835847E-4</v>
      </c>
      <c r="K165" s="21"/>
      <c r="L165" s="21"/>
      <c r="M165" s="21"/>
      <c r="N165" s="21"/>
      <c r="O165" s="21">
        <f ca="1">+C$11+C$12*F165</f>
        <v>2.5260188914279186E-3</v>
      </c>
      <c r="P165" s="21"/>
      <c r="Q165" s="30">
        <f>+C165-15018.5</f>
        <v>33442.996800000001</v>
      </c>
      <c r="R165" s="21"/>
      <c r="S165" s="21"/>
      <c r="T165" s="21"/>
      <c r="U165" s="21"/>
      <c r="V165" s="21"/>
      <c r="W165" s="21"/>
      <c r="X165" s="21"/>
      <c r="Y165" s="21"/>
      <c r="AC165" t="s">
        <v>48</v>
      </c>
      <c r="AE165">
        <v>22</v>
      </c>
      <c r="AG165" t="s">
        <v>34</v>
      </c>
      <c r="AI165" t="s">
        <v>36</v>
      </c>
    </row>
    <row r="166" spans="1:35">
      <c r="A166" s="47" t="s">
        <v>59</v>
      </c>
      <c r="B166" s="48" t="s">
        <v>73</v>
      </c>
      <c r="C166" s="49">
        <v>48461.496899999998</v>
      </c>
      <c r="D166" s="49"/>
      <c r="E166" s="21">
        <f>+(C166-C$7)/C$8</f>
        <v>-2744.4995158413326</v>
      </c>
      <c r="F166" s="21">
        <f>ROUND(2*E166,0)/2</f>
        <v>-2744.5</v>
      </c>
      <c r="G166" s="21">
        <f>+C166-(C$7+F166*C$8)</f>
        <v>7.1249999746214598E-4</v>
      </c>
      <c r="H166" s="21"/>
      <c r="I166" s="21"/>
      <c r="J166" s="21">
        <f>G166</f>
        <v>7.1249999746214598E-4</v>
      </c>
      <c r="K166" s="21"/>
      <c r="L166" s="21"/>
      <c r="M166" s="21"/>
      <c r="N166" s="21"/>
      <c r="O166" s="21">
        <f ca="1">+C$11+C$12*F166</f>
        <v>2.5260188914279186E-3</v>
      </c>
      <c r="P166" s="21"/>
      <c r="Q166" s="30">
        <f>+C166-15018.5</f>
        <v>33442.996899999998</v>
      </c>
      <c r="R166" s="21"/>
      <c r="S166" s="21"/>
      <c r="T166" s="21"/>
      <c r="U166" s="21"/>
      <c r="V166" s="21"/>
      <c r="W166" s="21"/>
      <c r="X166" s="21"/>
      <c r="Y166" s="21"/>
      <c r="AC166" t="s">
        <v>48</v>
      </c>
      <c r="AD166" t="s">
        <v>36</v>
      </c>
      <c r="AI166" t="s">
        <v>33</v>
      </c>
    </row>
    <row r="167" spans="1:35">
      <c r="A167" s="47" t="s">
        <v>60</v>
      </c>
      <c r="B167" s="48" t="s">
        <v>73</v>
      </c>
      <c r="C167" s="49">
        <v>48467.383999999998</v>
      </c>
      <c r="D167" s="49">
        <v>4.0000000000000001E-3</v>
      </c>
      <c r="E167" s="21">
        <f>+(C167-C$7)/C$8</f>
        <v>-2740.4991081287699</v>
      </c>
      <c r="F167" s="21">
        <f>ROUND(2*E167,0)/2</f>
        <v>-2740.5</v>
      </c>
      <c r="G167" s="21">
        <f>+C167-(C$7+F167*C$8)</f>
        <v>1.3124999968567863E-3</v>
      </c>
      <c r="H167" s="21"/>
      <c r="I167" s="21">
        <f>G167</f>
        <v>1.3124999968567863E-3</v>
      </c>
      <c r="J167" s="21"/>
      <c r="K167" s="21"/>
      <c r="L167" s="21"/>
      <c r="M167" s="21"/>
      <c r="N167" s="21"/>
      <c r="O167" s="21">
        <f ca="1">+C$11+C$12*F167</f>
        <v>2.5244455781251104E-3</v>
      </c>
      <c r="P167" s="21"/>
      <c r="Q167" s="30">
        <f>+C167-15018.5</f>
        <v>33448.883999999998</v>
      </c>
      <c r="R167" s="21"/>
      <c r="S167" s="21"/>
      <c r="T167" s="21"/>
      <c r="U167" s="21"/>
      <c r="V167" s="21"/>
      <c r="W167" s="21"/>
      <c r="X167" s="21"/>
      <c r="Y167" s="21"/>
      <c r="AC167" t="s">
        <v>48</v>
      </c>
      <c r="AD167" t="s">
        <v>50</v>
      </c>
      <c r="AI167" t="s">
        <v>33</v>
      </c>
    </row>
    <row r="168" spans="1:35">
      <c r="A168" s="47" t="s">
        <v>59</v>
      </c>
      <c r="B168" s="48"/>
      <c r="C168" s="49">
        <v>48500.494899999998</v>
      </c>
      <c r="D168" s="49"/>
      <c r="E168" s="21">
        <f>+(C168-C$7)/C$8</f>
        <v>-2717.9995583113914</v>
      </c>
      <c r="F168" s="21">
        <f>ROUND(2*E168,0)/2</f>
        <v>-2718</v>
      </c>
      <c r="G168" s="21">
        <f>+C168-(C$7+F168*C$8)</f>
        <v>6.5000000176951289E-4</v>
      </c>
      <c r="H168" s="21"/>
      <c r="I168" s="21"/>
      <c r="J168" s="21">
        <f>G168</f>
        <v>6.5000000176951289E-4</v>
      </c>
      <c r="K168" s="21"/>
      <c r="L168" s="21"/>
      <c r="M168" s="21"/>
      <c r="N168" s="21"/>
      <c r="O168" s="21">
        <f ca="1">+C$11+C$12*F168</f>
        <v>2.5155956907968145E-3</v>
      </c>
      <c r="P168" s="21"/>
      <c r="Q168" s="30">
        <f>+C168-15018.5</f>
        <v>33481.994899999998</v>
      </c>
      <c r="R168" s="21"/>
      <c r="S168" s="21"/>
      <c r="T168" s="21"/>
      <c r="U168" s="21"/>
      <c r="V168" s="21"/>
      <c r="W168" s="21"/>
      <c r="X168" s="21"/>
      <c r="Y168" s="21"/>
      <c r="AC168" t="s">
        <v>48</v>
      </c>
      <c r="AD168" t="s">
        <v>50</v>
      </c>
      <c r="AI168" t="s">
        <v>33</v>
      </c>
    </row>
    <row r="169" spans="1:35">
      <c r="A169" s="47" t="s">
        <v>59</v>
      </c>
      <c r="B169" s="48"/>
      <c r="C169" s="49">
        <v>48500.495699999999</v>
      </c>
      <c r="D169" s="49"/>
      <c r="E169" s="21">
        <f>+(C169-C$7)/C$8</f>
        <v>-2717.9990146946402</v>
      </c>
      <c r="F169" s="21">
        <f>ROUND(2*E169,0)/2</f>
        <v>-2718</v>
      </c>
      <c r="G169" s="21">
        <f>+C169-(C$7+F169*C$8)</f>
        <v>1.4500000033876859E-3</v>
      </c>
      <c r="H169" s="21"/>
      <c r="I169" s="21"/>
      <c r="J169" s="21">
        <f>G169</f>
        <v>1.4500000033876859E-3</v>
      </c>
      <c r="K169" s="21"/>
      <c r="L169" s="21"/>
      <c r="M169" s="21"/>
      <c r="N169" s="21"/>
      <c r="O169" s="21">
        <f ca="1">+C$11+C$12*F169</f>
        <v>2.5155956907968145E-3</v>
      </c>
      <c r="P169" s="21"/>
      <c r="Q169" s="30">
        <f>+C169-15018.5</f>
        <v>33481.995699999999</v>
      </c>
      <c r="R169" s="21"/>
      <c r="S169" s="21"/>
      <c r="T169" s="21"/>
      <c r="U169" s="21"/>
      <c r="V169" s="21"/>
      <c r="W169" s="21"/>
      <c r="X169" s="21"/>
      <c r="Y169" s="21"/>
      <c r="AC169" t="s">
        <v>48</v>
      </c>
      <c r="AD169" t="s">
        <v>36</v>
      </c>
      <c r="AI169" t="s">
        <v>33</v>
      </c>
    </row>
    <row r="170" spans="1:35">
      <c r="A170" s="47" t="s">
        <v>59</v>
      </c>
      <c r="B170" s="48"/>
      <c r="C170" s="49">
        <v>48503.439400000003</v>
      </c>
      <c r="D170" s="49"/>
      <c r="E170" s="21">
        <f>+(C170-C$7)/C$8</f>
        <v>-2715.998708910216</v>
      </c>
      <c r="F170" s="21">
        <f>ROUND(2*E170,0)/2</f>
        <v>-2716</v>
      </c>
      <c r="G170" s="21">
        <f>+C170-(C$7+F170*C$8)</f>
        <v>1.9000000029336661E-3</v>
      </c>
      <c r="H170" s="21"/>
      <c r="I170" s="21"/>
      <c r="J170" s="21">
        <f>G170</f>
        <v>1.9000000029336661E-3</v>
      </c>
      <c r="K170" s="21"/>
      <c r="L170" s="21"/>
      <c r="M170" s="21"/>
      <c r="N170" s="21"/>
      <c r="O170" s="21">
        <f ca="1">+C$11+C$12*F170</f>
        <v>2.5148090341454103E-3</v>
      </c>
      <c r="P170" s="21"/>
      <c r="Q170" s="30">
        <f>+C170-15018.5</f>
        <v>33484.939400000003</v>
      </c>
      <c r="R170" s="21"/>
      <c r="S170" s="21"/>
      <c r="T170" s="21"/>
      <c r="U170" s="21"/>
      <c r="V170" s="21"/>
      <c r="W170" s="21"/>
      <c r="X170" s="21"/>
      <c r="Y170" s="21"/>
      <c r="AC170" t="s">
        <v>31</v>
      </c>
      <c r="AE170">
        <v>9</v>
      </c>
      <c r="AG170" t="s">
        <v>44</v>
      </c>
      <c r="AI170" t="s">
        <v>36</v>
      </c>
    </row>
    <row r="171" spans="1:35">
      <c r="A171" s="47" t="s">
        <v>59</v>
      </c>
      <c r="B171" s="48"/>
      <c r="C171" s="49">
        <v>48503.439700000003</v>
      </c>
      <c r="D171" s="49"/>
      <c r="E171" s="21">
        <f>+(C171-C$7)/C$8</f>
        <v>-2715.9985050539349</v>
      </c>
      <c r="F171" s="21">
        <f>ROUND(2*E171,0)/2</f>
        <v>-2716</v>
      </c>
      <c r="G171" s="21">
        <f>+C171-(C$7+F171*C$8)</f>
        <v>2.2000000026309863E-3</v>
      </c>
      <c r="H171" s="21"/>
      <c r="I171" s="21"/>
      <c r="J171" s="21">
        <f>G171</f>
        <v>2.2000000026309863E-3</v>
      </c>
      <c r="K171" s="21"/>
      <c r="L171" s="21"/>
      <c r="M171" s="21"/>
      <c r="N171" s="21"/>
      <c r="O171" s="21">
        <f ca="1">+C$11+C$12*F171</f>
        <v>2.5148090341454103E-3</v>
      </c>
      <c r="P171" s="21"/>
      <c r="Q171" s="30">
        <f>+C171-15018.5</f>
        <v>33484.939700000003</v>
      </c>
      <c r="R171" s="21"/>
      <c r="S171" s="21"/>
      <c r="T171" s="21"/>
      <c r="U171" s="21"/>
      <c r="V171" s="21"/>
      <c r="W171" s="21"/>
      <c r="X171" s="21"/>
      <c r="Y171" s="21"/>
      <c r="AC171" t="s">
        <v>31</v>
      </c>
      <c r="AE171">
        <v>10</v>
      </c>
      <c r="AG171" t="s">
        <v>44</v>
      </c>
      <c r="AI171" t="s">
        <v>36</v>
      </c>
    </row>
    <row r="172" spans="1:35">
      <c r="A172" s="47" t="s">
        <v>61</v>
      </c>
      <c r="B172" s="48"/>
      <c r="C172" s="49">
        <v>48503.447999999997</v>
      </c>
      <c r="D172" s="49">
        <v>7.0000000000000001E-3</v>
      </c>
      <c r="E172" s="21">
        <f>+(C172-C$7)/C$8</f>
        <v>-2715.9928650301554</v>
      </c>
      <c r="F172" s="21">
        <f>ROUND(2*E172,0)/2</f>
        <v>-2716</v>
      </c>
      <c r="G172" s="21">
        <f>+C172-(C$7+F172*C$8)</f>
        <v>1.0499999996682163E-2</v>
      </c>
      <c r="H172" s="21"/>
      <c r="I172" s="21">
        <f>G172</f>
        <v>1.0499999996682163E-2</v>
      </c>
      <c r="J172" s="21"/>
      <c r="K172" s="21"/>
      <c r="L172" s="21"/>
      <c r="M172" s="21"/>
      <c r="N172" s="21"/>
      <c r="O172" s="21">
        <f ca="1">+C$11+C$12*F172</f>
        <v>2.5148090341454103E-3</v>
      </c>
      <c r="P172" s="21"/>
      <c r="Q172" s="30">
        <f>+C172-15018.5</f>
        <v>33484.947999999997</v>
      </c>
      <c r="R172" s="21"/>
      <c r="S172" s="21"/>
      <c r="T172" s="21"/>
      <c r="U172" s="21"/>
      <c r="V172" s="21"/>
      <c r="W172" s="21"/>
      <c r="X172" s="21"/>
      <c r="Y172" s="21"/>
      <c r="AC172" t="s">
        <v>31</v>
      </c>
      <c r="AE172">
        <v>10</v>
      </c>
      <c r="AG172" t="s">
        <v>44</v>
      </c>
      <c r="AI172" t="s">
        <v>36</v>
      </c>
    </row>
    <row r="173" spans="1:35">
      <c r="A173" s="47" t="s">
        <v>61</v>
      </c>
      <c r="B173" s="48"/>
      <c r="C173" s="49">
        <v>48506.383000000002</v>
      </c>
      <c r="D173" s="49">
        <v>6.0000000000000001E-3</v>
      </c>
      <c r="E173" s="21">
        <f>+(C173-C$7)/C$8</f>
        <v>-2713.9984710778886</v>
      </c>
      <c r="F173" s="21">
        <f>ROUND(2*E173,0)/2</f>
        <v>-2714</v>
      </c>
      <c r="G173" s="21">
        <f>+C173-(C$7+F173*C$8)</f>
        <v>2.2500000050058588E-3</v>
      </c>
      <c r="H173" s="21"/>
      <c r="I173" s="21">
        <f>G173</f>
        <v>2.2500000050058588E-3</v>
      </c>
      <c r="J173" s="21"/>
      <c r="K173" s="21"/>
      <c r="L173" s="21"/>
      <c r="M173" s="21"/>
      <c r="N173" s="21"/>
      <c r="O173" s="21">
        <f ca="1">+C$11+C$12*F173</f>
        <v>2.5140223774940064E-3</v>
      </c>
      <c r="P173" s="21"/>
      <c r="Q173" s="30">
        <f>+C173-15018.5</f>
        <v>33487.883000000002</v>
      </c>
      <c r="R173" s="21"/>
      <c r="S173" s="21"/>
      <c r="T173" s="21"/>
      <c r="U173" s="21"/>
      <c r="V173" s="21"/>
      <c r="W173" s="21"/>
      <c r="X173" s="21"/>
      <c r="Y173" s="21"/>
      <c r="AC173" t="s">
        <v>48</v>
      </c>
      <c r="AD173" t="s">
        <v>50</v>
      </c>
      <c r="AI173" t="s">
        <v>33</v>
      </c>
    </row>
    <row r="174" spans="1:35">
      <c r="A174" s="47" t="s">
        <v>61</v>
      </c>
      <c r="B174" s="48"/>
      <c r="C174" s="49">
        <v>48534.345000000001</v>
      </c>
      <c r="D174" s="49">
        <v>5.0000000000000001E-3</v>
      </c>
      <c r="E174" s="21">
        <f>+(C174-C$7)/C$8</f>
        <v>-2694.997706616834</v>
      </c>
      <c r="F174" s="21">
        <f>ROUND(2*E174,0)/2</f>
        <v>-2695</v>
      </c>
      <c r="G174" s="21">
        <f>+C174-(C$7+F174*C$8)</f>
        <v>3.3750000002328306E-3</v>
      </c>
      <c r="H174" s="21"/>
      <c r="I174" s="21">
        <f>G174</f>
        <v>3.3750000002328306E-3</v>
      </c>
      <c r="J174" s="21"/>
      <c r="K174" s="21"/>
      <c r="L174" s="21"/>
      <c r="M174" s="21"/>
      <c r="N174" s="21"/>
      <c r="O174" s="21">
        <f ca="1">+C$11+C$12*F174</f>
        <v>2.506549139305668E-3</v>
      </c>
      <c r="P174" s="21"/>
      <c r="Q174" s="30">
        <f>+C174-15018.5</f>
        <v>33515.845000000001</v>
      </c>
      <c r="R174" s="21"/>
      <c r="S174" s="21"/>
      <c r="T174" s="21"/>
      <c r="U174" s="21"/>
      <c r="V174" s="21"/>
      <c r="W174" s="21"/>
      <c r="X174" s="21"/>
      <c r="Y174" s="21"/>
      <c r="AC174" t="s">
        <v>48</v>
      </c>
      <c r="AD174" t="s">
        <v>36</v>
      </c>
      <c r="AI174" t="s">
        <v>33</v>
      </c>
    </row>
    <row r="175" spans="1:35">
      <c r="A175" s="47" t="s">
        <v>59</v>
      </c>
      <c r="B175" s="48" t="s">
        <v>73</v>
      </c>
      <c r="C175" s="49">
        <v>48567.447200000002</v>
      </c>
      <c r="D175" s="49"/>
      <c r="E175" s="21">
        <f>+(C175-C$7)/C$8</f>
        <v>-2672.5040686316124</v>
      </c>
      <c r="F175" s="21">
        <f>ROUND(2*E175,0)/2</f>
        <v>-2672.5</v>
      </c>
      <c r="G175" s="21">
        <f>+C175-(C$7+F175*C$8)</f>
        <v>-5.9874999933526851E-3</v>
      </c>
      <c r="H175" s="21"/>
      <c r="I175" s="21"/>
      <c r="J175" s="21">
        <f>G175</f>
        <v>-5.9874999933526851E-3</v>
      </c>
      <c r="K175" s="21"/>
      <c r="L175" s="21"/>
      <c r="M175" s="21"/>
      <c r="N175" s="21"/>
      <c r="O175" s="21">
        <f ca="1">+C$11+C$12*F175</f>
        <v>2.4976992519773721E-3</v>
      </c>
      <c r="P175" s="21"/>
      <c r="Q175" s="30">
        <f>+C175-15018.5</f>
        <v>33548.947200000002</v>
      </c>
      <c r="R175" s="21"/>
      <c r="S175" s="21"/>
      <c r="T175" s="21"/>
      <c r="U175" s="21"/>
      <c r="V175" s="21"/>
      <c r="W175" s="21"/>
      <c r="X175" s="21"/>
      <c r="Y175" s="21"/>
      <c r="AC175" t="s">
        <v>31</v>
      </c>
      <c r="AE175">
        <v>11</v>
      </c>
      <c r="AG175" t="s">
        <v>44</v>
      </c>
      <c r="AI175" t="s">
        <v>36</v>
      </c>
    </row>
    <row r="176" spans="1:35">
      <c r="A176" s="47" t="s">
        <v>59</v>
      </c>
      <c r="B176" s="48" t="s">
        <v>73</v>
      </c>
      <c r="C176" s="49">
        <v>48567.448400000001</v>
      </c>
      <c r="D176" s="49"/>
      <c r="E176" s="21">
        <f>+(C176-C$7)/C$8</f>
        <v>-2672.5032532064884</v>
      </c>
      <c r="F176" s="21">
        <f>ROUND(2*E176,0)/2</f>
        <v>-2672.5</v>
      </c>
      <c r="G176" s="21">
        <f>+C176-(C$7+F176*C$8)</f>
        <v>-4.7874999945634045E-3</v>
      </c>
      <c r="H176" s="21"/>
      <c r="I176" s="21"/>
      <c r="J176" s="21">
        <f>G176</f>
        <v>-4.7874999945634045E-3</v>
      </c>
      <c r="K176" s="21"/>
      <c r="L176" s="21"/>
      <c r="M176" s="21"/>
      <c r="N176" s="21"/>
      <c r="O176" s="21">
        <f ca="1">+C$11+C$12*F176</f>
        <v>2.4976992519773721E-3</v>
      </c>
      <c r="P176" s="21"/>
      <c r="Q176" s="30">
        <f>+C176-15018.5</f>
        <v>33548.948400000001</v>
      </c>
      <c r="R176" s="21"/>
      <c r="S176" s="21"/>
      <c r="T176" s="21"/>
      <c r="U176" s="21"/>
      <c r="V176" s="21"/>
      <c r="W176" s="21"/>
      <c r="X176" s="21"/>
      <c r="Y176" s="21"/>
      <c r="AC176" t="s">
        <v>31</v>
      </c>
      <c r="AE176">
        <v>10</v>
      </c>
      <c r="AG176" t="s">
        <v>44</v>
      </c>
      <c r="AI176" t="s">
        <v>36</v>
      </c>
    </row>
    <row r="177" spans="1:35">
      <c r="A177" s="47" t="s">
        <v>62</v>
      </c>
      <c r="B177" s="48"/>
      <c r="C177" s="49">
        <v>48840.434000000001</v>
      </c>
      <c r="D177" s="49">
        <v>7.0000000000000001E-3</v>
      </c>
      <c r="E177" s="21">
        <f>+(C177-C$7)/C$8</f>
        <v>-2487.0038223052734</v>
      </c>
      <c r="F177" s="21">
        <f>ROUND(2*E177,0)/2</f>
        <v>-2487</v>
      </c>
      <c r="G177" s="21">
        <f>+C177-(C$7+F177*C$8)</f>
        <v>-5.6249999979627319E-3</v>
      </c>
      <c r="H177" s="21"/>
      <c r="I177" s="21">
        <f>G177</f>
        <v>-5.6249999979627319E-3</v>
      </c>
      <c r="J177" s="21"/>
      <c r="K177" s="21"/>
      <c r="L177" s="21"/>
      <c r="M177" s="21"/>
      <c r="N177" s="21"/>
      <c r="O177" s="21">
        <f ca="1">+C$11+C$12*F177</f>
        <v>2.4247368475596442E-3</v>
      </c>
      <c r="P177" s="21"/>
      <c r="Q177" s="30">
        <f>+C177-15018.5</f>
        <v>33821.934000000001</v>
      </c>
      <c r="R177" s="21"/>
      <c r="S177" s="21"/>
      <c r="T177" s="21"/>
      <c r="U177" s="21"/>
      <c r="V177" s="21"/>
      <c r="W177" s="21"/>
      <c r="X177" s="21"/>
      <c r="Y177" s="21"/>
      <c r="AC177" t="s">
        <v>31</v>
      </c>
      <c r="AE177">
        <v>8</v>
      </c>
      <c r="AG177" t="s">
        <v>44</v>
      </c>
      <c r="AI177" t="s">
        <v>36</v>
      </c>
    </row>
    <row r="178" spans="1:35">
      <c r="A178" s="47" t="s">
        <v>62</v>
      </c>
      <c r="B178" s="48"/>
      <c r="C178" s="49">
        <v>48843.394999999997</v>
      </c>
      <c r="D178" s="49">
        <v>6.0000000000000001E-3</v>
      </c>
      <c r="E178" s="21">
        <f>+(C178-C$7)/C$8</f>
        <v>-2484.9917608086316</v>
      </c>
      <c r="F178" s="21">
        <f>ROUND(2*E178,0)/2</f>
        <v>-2485</v>
      </c>
      <c r="G178" s="21">
        <f>+C178-(C$7+F178*C$8)</f>
        <v>1.2125000001105946E-2</v>
      </c>
      <c r="H178" s="21"/>
      <c r="I178" s="21">
        <f>G178</f>
        <v>1.2125000001105946E-2</v>
      </c>
      <c r="J178" s="21"/>
      <c r="K178" s="21"/>
      <c r="L178" s="21"/>
      <c r="M178" s="21"/>
      <c r="N178" s="21"/>
      <c r="O178" s="21">
        <f ca="1">+C$11+C$12*F178</f>
        <v>2.42395019090824E-3</v>
      </c>
      <c r="P178" s="21"/>
      <c r="Q178" s="30">
        <f>+C178-15018.5</f>
        <v>33824.894999999997</v>
      </c>
      <c r="R178" s="21"/>
      <c r="S178" s="21"/>
      <c r="T178" s="21"/>
      <c r="U178" s="21"/>
      <c r="V178" s="21"/>
      <c r="W178" s="21"/>
      <c r="X178" s="21"/>
      <c r="Y178" s="21"/>
      <c r="AC178" t="s">
        <v>31</v>
      </c>
      <c r="AE178">
        <v>8</v>
      </c>
      <c r="AG178" t="s">
        <v>44</v>
      </c>
      <c r="AI178" t="s">
        <v>36</v>
      </c>
    </row>
    <row r="179" spans="1:35">
      <c r="A179" s="47" t="s">
        <v>62</v>
      </c>
      <c r="B179" s="48"/>
      <c r="C179" s="49">
        <v>48868.404000000002</v>
      </c>
      <c r="D179" s="49">
        <v>5.0000000000000001E-3</v>
      </c>
      <c r="E179" s="21">
        <f>+(C179-C$7)/C$8</f>
        <v>-2467.9976216767159</v>
      </c>
      <c r="F179" s="21">
        <f>ROUND(2*E179,0)/2</f>
        <v>-2468</v>
      </c>
      <c r="G179" s="21">
        <f>+C179-(C$7+F179*C$8)</f>
        <v>3.5000000061700121E-3</v>
      </c>
      <c r="H179" s="21"/>
      <c r="I179" s="21">
        <f>G179</f>
        <v>3.5000000061700121E-3</v>
      </c>
      <c r="J179" s="21"/>
      <c r="K179" s="21"/>
      <c r="L179" s="21"/>
      <c r="M179" s="21"/>
      <c r="N179" s="21"/>
      <c r="O179" s="21">
        <f ca="1">+C$11+C$12*F179</f>
        <v>2.4172636093713054E-3</v>
      </c>
      <c r="P179" s="21"/>
      <c r="Q179" s="30">
        <f>+C179-15018.5</f>
        <v>33849.904000000002</v>
      </c>
      <c r="R179" s="21"/>
      <c r="S179" s="21"/>
      <c r="T179" s="21"/>
      <c r="U179" s="21"/>
      <c r="V179" s="21"/>
      <c r="W179" s="21"/>
      <c r="X179" s="21"/>
      <c r="Y179" s="21"/>
      <c r="AC179" t="s">
        <v>48</v>
      </c>
      <c r="AD179" t="s">
        <v>50</v>
      </c>
      <c r="AI179" t="s">
        <v>33</v>
      </c>
    </row>
    <row r="180" spans="1:35">
      <c r="A180" s="47" t="s">
        <v>62</v>
      </c>
      <c r="B180" s="48"/>
      <c r="C180" s="49">
        <v>48871.351999999999</v>
      </c>
      <c r="D180" s="49">
        <v>4.0000000000000001E-3</v>
      </c>
      <c r="E180" s="21">
        <f>+(C180-C$7)/C$8</f>
        <v>-2465.9943939522641</v>
      </c>
      <c r="F180" s="21">
        <f>ROUND(2*E180,0)/2</f>
        <v>-2466</v>
      </c>
      <c r="G180" s="21">
        <f>+C180-(C$7+F180*C$8)</f>
        <v>8.2499999989522621E-3</v>
      </c>
      <c r="H180" s="21"/>
      <c r="I180" s="21">
        <f>G180</f>
        <v>8.2499999989522621E-3</v>
      </c>
      <c r="J180" s="21"/>
      <c r="K180" s="21"/>
      <c r="L180" s="21"/>
      <c r="M180" s="21"/>
      <c r="N180" s="21"/>
      <c r="O180" s="21">
        <f ca="1">+C$11+C$12*F180</f>
        <v>2.4164769527199011E-3</v>
      </c>
      <c r="P180" s="21"/>
      <c r="Q180" s="30">
        <f>+C180-15018.5</f>
        <v>33852.851999999999</v>
      </c>
      <c r="R180" s="21"/>
      <c r="S180" s="21"/>
      <c r="T180" s="21"/>
      <c r="U180" s="21"/>
      <c r="V180" s="21"/>
      <c r="W180" s="21"/>
      <c r="X180" s="21"/>
      <c r="Y180" s="21"/>
      <c r="AC180" t="s">
        <v>48</v>
      </c>
      <c r="AD180" t="s">
        <v>36</v>
      </c>
      <c r="AI180" t="s">
        <v>33</v>
      </c>
    </row>
    <row r="181" spans="1:35">
      <c r="A181" s="47" t="s">
        <v>63</v>
      </c>
      <c r="B181" s="48"/>
      <c r="C181" s="49">
        <v>48887.530899999998</v>
      </c>
      <c r="D181" s="49"/>
      <c r="E181" s="21">
        <f>+(C181-C$7)/C$8</f>
        <v>-2455.0004926526808</v>
      </c>
      <c r="F181" s="21">
        <f>ROUND(2*E181,0)/2</f>
        <v>-2455</v>
      </c>
      <c r="G181" s="21">
        <f>+C181-(C$7+F181*C$8)</f>
        <v>-7.2499999805586413E-4</v>
      </c>
      <c r="H181" s="21"/>
      <c r="J181" s="21">
        <f>G181</f>
        <v>-7.2499999805586413E-4</v>
      </c>
      <c r="K181" s="21"/>
      <c r="L181" s="21"/>
      <c r="M181" s="21"/>
      <c r="O181" s="21">
        <f ca="1">+C$11+C$12*F181</f>
        <v>2.4121503411371789E-3</v>
      </c>
      <c r="P181" s="21"/>
      <c r="Q181" s="30">
        <f>+C181-15018.5</f>
        <v>33869.030899999998</v>
      </c>
      <c r="R181" s="21"/>
      <c r="S181" s="21"/>
      <c r="T181" s="21"/>
      <c r="U181" s="21"/>
      <c r="V181" s="21"/>
      <c r="W181" s="21"/>
      <c r="X181" s="21"/>
      <c r="Y181" s="21"/>
      <c r="AC181" t="s">
        <v>31</v>
      </c>
      <c r="AE181">
        <v>8</v>
      </c>
      <c r="AG181" t="s">
        <v>44</v>
      </c>
      <c r="AI181" t="s">
        <v>36</v>
      </c>
    </row>
    <row r="182" spans="1:35">
      <c r="A182" s="47" t="s">
        <v>63</v>
      </c>
      <c r="B182" s="48"/>
      <c r="C182" s="49">
        <v>48887.531600000002</v>
      </c>
      <c r="D182" s="49"/>
      <c r="E182" s="21">
        <f>+(C182-C$7)/C$8</f>
        <v>-2455.0000169880213</v>
      </c>
      <c r="F182" s="21">
        <f>ROUND(2*E182,0)/2</f>
        <v>-2455</v>
      </c>
      <c r="G182" s="21">
        <f>+C182-(C$7+F182*C$8)</f>
        <v>-2.4999993911478668E-5</v>
      </c>
      <c r="H182" s="21"/>
      <c r="J182" s="21">
        <f>G182</f>
        <v>-2.4999993911478668E-5</v>
      </c>
      <c r="K182" s="21"/>
      <c r="L182" s="21"/>
      <c r="M182" s="21"/>
      <c r="O182" s="21">
        <f ca="1">+C$11+C$12*F182</f>
        <v>2.4121503411371789E-3</v>
      </c>
      <c r="P182" s="21"/>
      <c r="Q182" s="30">
        <f>+C182-15018.5</f>
        <v>33869.031600000002</v>
      </c>
      <c r="R182" s="21"/>
      <c r="S182" s="21"/>
      <c r="T182" s="21"/>
      <c r="U182" s="21"/>
      <c r="V182" s="21"/>
      <c r="W182" s="21"/>
      <c r="X182" s="21"/>
      <c r="Y182" s="21"/>
      <c r="AC182" t="s">
        <v>31</v>
      </c>
      <c r="AE182">
        <v>8</v>
      </c>
      <c r="AG182" t="s">
        <v>44</v>
      </c>
      <c r="AI182" t="s">
        <v>36</v>
      </c>
    </row>
    <row r="183" spans="1:35">
      <c r="A183" s="47" t="s">
        <v>64</v>
      </c>
      <c r="B183" s="48"/>
      <c r="C183" s="49">
        <v>49002.309000000001</v>
      </c>
      <c r="D183" s="49">
        <v>6.0000000000000001E-3</v>
      </c>
      <c r="E183" s="21">
        <f>+(C183-C$7)/C$8</f>
        <v>-2377.00637050879</v>
      </c>
      <c r="F183" s="21">
        <f>ROUND(2*E183,0)/2</f>
        <v>-2377</v>
      </c>
      <c r="G183" s="21">
        <f>+C183-(C$7+F183*C$8)</f>
        <v>-9.3750000014551915E-3</v>
      </c>
      <c r="H183" s="21"/>
      <c r="I183" s="21">
        <f>G183</f>
        <v>-9.3750000014551915E-3</v>
      </c>
      <c r="J183" s="21"/>
      <c r="K183" s="21"/>
      <c r="L183" s="21"/>
      <c r="M183" s="21"/>
      <c r="N183" s="21"/>
      <c r="O183" s="21">
        <f ca="1">+C$11+C$12*F183</f>
        <v>2.38147073173242E-3</v>
      </c>
      <c r="P183" s="21"/>
      <c r="Q183" s="30">
        <f>+C183-15018.5</f>
        <v>33983.809000000001</v>
      </c>
      <c r="R183" s="21"/>
      <c r="S183" s="21"/>
      <c r="T183" s="21"/>
      <c r="U183" s="21"/>
      <c r="V183" s="21"/>
      <c r="W183" s="21"/>
      <c r="X183" s="21"/>
      <c r="Y183" s="21"/>
      <c r="AC183" t="s">
        <v>31</v>
      </c>
      <c r="AE183">
        <v>12</v>
      </c>
      <c r="AG183" t="s">
        <v>44</v>
      </c>
      <c r="AI183" t="s">
        <v>36</v>
      </c>
    </row>
    <row r="184" spans="1:35">
      <c r="A184" s="47" t="s">
        <v>64</v>
      </c>
      <c r="B184" s="48"/>
      <c r="C184" s="49">
        <v>49005.267999999996</v>
      </c>
      <c r="D184" s="49">
        <v>6.0000000000000001E-3</v>
      </c>
      <c r="E184" s="21">
        <f>+(C184-C$7)/C$8</f>
        <v>-2374.995668054024</v>
      </c>
      <c r="F184" s="21">
        <f>ROUND(2*E184,0)/2</f>
        <v>-2375</v>
      </c>
      <c r="G184" s="21">
        <f>+C184-(C$7+F184*C$8)</f>
        <v>6.3749999972060323E-3</v>
      </c>
      <c r="H184" s="21"/>
      <c r="I184" s="21">
        <f>G184</f>
        <v>6.3749999972060323E-3</v>
      </c>
      <c r="J184" s="21"/>
      <c r="K184" s="21"/>
      <c r="L184" s="21"/>
      <c r="M184" s="21"/>
      <c r="N184" s="21"/>
      <c r="O184" s="21">
        <f ca="1">+C$11+C$12*F184</f>
        <v>2.3806840750810162E-3</v>
      </c>
      <c r="P184" s="21"/>
      <c r="Q184" s="30">
        <f>+C184-15018.5</f>
        <v>33986.767999999996</v>
      </c>
      <c r="R184" s="21"/>
      <c r="S184" s="21"/>
      <c r="T184" s="21"/>
      <c r="U184" s="21"/>
      <c r="V184" s="21"/>
      <c r="W184" s="21"/>
      <c r="X184" s="21"/>
      <c r="Y184" s="21"/>
      <c r="AC184" t="s">
        <v>31</v>
      </c>
      <c r="AE184">
        <v>8</v>
      </c>
      <c r="AG184" t="s">
        <v>44</v>
      </c>
      <c r="AI184" t="s">
        <v>36</v>
      </c>
    </row>
    <row r="185" spans="1:35">
      <c r="A185" s="47" t="s">
        <v>65</v>
      </c>
      <c r="B185" s="48"/>
      <c r="C185" s="49">
        <v>49567.427000000003</v>
      </c>
      <c r="D185" s="49">
        <v>6.0000000000000001E-3</v>
      </c>
      <c r="E185" s="21">
        <f>+(C185-C$7)/C$8</f>
        <v>-1992.9968572156602</v>
      </c>
      <c r="F185" s="21">
        <f>ROUND(2*E185,0)/2</f>
        <v>-1993</v>
      </c>
      <c r="G185" s="21">
        <f>+C185-(C$7+F185*C$8)</f>
        <v>4.6250000013969839E-3</v>
      </c>
      <c r="H185" s="21"/>
      <c r="I185" s="21">
        <f>G185</f>
        <v>4.6250000013969839E-3</v>
      </c>
      <c r="J185" s="21"/>
      <c r="K185" s="21"/>
      <c r="L185" s="21"/>
      <c r="M185" s="21"/>
      <c r="N185" s="21"/>
      <c r="O185" s="21">
        <f ca="1">+C$11+C$12*F185</f>
        <v>2.2304326546628379E-3</v>
      </c>
      <c r="P185" s="21"/>
      <c r="Q185" s="30">
        <f>+C185-15018.5</f>
        <v>34548.927000000003</v>
      </c>
      <c r="R185" s="21"/>
      <c r="S185" s="21"/>
      <c r="T185" s="21"/>
      <c r="U185" s="21"/>
      <c r="V185" s="21"/>
      <c r="W185" s="21"/>
      <c r="X185" s="21"/>
      <c r="Y185" s="21"/>
      <c r="AC185" t="s">
        <v>31</v>
      </c>
      <c r="AE185">
        <v>9</v>
      </c>
      <c r="AG185" t="s">
        <v>44</v>
      </c>
      <c r="AI185" t="s">
        <v>36</v>
      </c>
    </row>
    <row r="186" spans="1:35">
      <c r="A186" s="69" t="s">
        <v>652</v>
      </c>
      <c r="B186" s="70" t="s">
        <v>72</v>
      </c>
      <c r="C186" s="69">
        <v>49929.435700000002</v>
      </c>
      <c r="D186" s="69" t="s">
        <v>136</v>
      </c>
      <c r="E186" s="21">
        <f>+(C186-C$7)/C$8</f>
        <v>-1747.0043659220232</v>
      </c>
      <c r="F186" s="21">
        <f>ROUND(2*E186,0)/2</f>
        <v>-1747</v>
      </c>
      <c r="G186" s="21">
        <f>+C186-(C$7+F186*C$8)</f>
        <v>-6.4249999995809048E-3</v>
      </c>
      <c r="H186" s="21"/>
      <c r="J186" s="21">
        <f>G186</f>
        <v>-6.4249999995809048E-3</v>
      </c>
      <c r="K186" s="21"/>
      <c r="M186" s="21"/>
      <c r="N186" s="21"/>
      <c r="O186" s="21">
        <f ca="1">+C$11+C$12*F186</f>
        <v>2.1336738865401373E-3</v>
      </c>
      <c r="P186" s="21"/>
      <c r="Q186" s="30">
        <f>+C186-15018.5</f>
        <v>34910.935700000002</v>
      </c>
      <c r="AC186" t="s">
        <v>31</v>
      </c>
      <c r="AE186">
        <v>7</v>
      </c>
      <c r="AG186" t="s">
        <v>44</v>
      </c>
      <c r="AI186" t="s">
        <v>36</v>
      </c>
    </row>
    <row r="187" spans="1:35">
      <c r="A187" s="69" t="s">
        <v>652</v>
      </c>
      <c r="B187" s="70" t="s">
        <v>72</v>
      </c>
      <c r="C187" s="69">
        <v>49929.438499999997</v>
      </c>
      <c r="D187" s="69" t="s">
        <v>136</v>
      </c>
      <c r="E187" s="21">
        <f>+(C187-C$7)/C$8</f>
        <v>-1747.0024632634011</v>
      </c>
      <c r="F187" s="21">
        <f>ROUND(2*E187,0)/2</f>
        <v>-1747</v>
      </c>
      <c r="G187" s="21">
        <f>+C187-(C$7+F187*C$8)</f>
        <v>-3.6250000048312359E-3</v>
      </c>
      <c r="H187" s="21"/>
      <c r="J187" s="21">
        <f>G187</f>
        <v>-3.6250000048312359E-3</v>
      </c>
      <c r="K187" s="21"/>
      <c r="M187" s="21"/>
      <c r="N187" s="21"/>
      <c r="O187" s="21">
        <f ca="1">+C$11+C$12*F187</f>
        <v>2.1336738865401373E-3</v>
      </c>
      <c r="P187" s="21"/>
      <c r="Q187" s="30">
        <f>+C187-15018.5</f>
        <v>34910.938499999997</v>
      </c>
    </row>
    <row r="188" spans="1:35">
      <c r="A188" s="69" t="s">
        <v>652</v>
      </c>
      <c r="B188" s="70" t="s">
        <v>72</v>
      </c>
      <c r="C188" s="69">
        <v>49929.443299999999</v>
      </c>
      <c r="D188" s="69" t="s">
        <v>136</v>
      </c>
      <c r="E188" s="21">
        <f>+(C188-C$7)/C$8</f>
        <v>-1746.9992015628984</v>
      </c>
      <c r="F188" s="21">
        <f>ROUND(2*E188,0)/2</f>
        <v>-1747</v>
      </c>
      <c r="G188" s="21">
        <f>+C188-(C$7+F188*C$8)</f>
        <v>1.1749999976018444E-3</v>
      </c>
      <c r="H188" s="21"/>
      <c r="J188" s="21">
        <f>G188</f>
        <v>1.1749999976018444E-3</v>
      </c>
      <c r="K188" s="21"/>
      <c r="M188" s="21"/>
      <c r="N188" s="21"/>
      <c r="O188" s="21">
        <f ca="1">+C$11+C$12*F188</f>
        <v>2.1336738865401373E-3</v>
      </c>
      <c r="P188" s="21"/>
      <c r="Q188" s="30">
        <f>+C188-15018.5</f>
        <v>34910.943299999999</v>
      </c>
    </row>
    <row r="189" spans="1:35">
      <c r="A189" s="69" t="s">
        <v>652</v>
      </c>
      <c r="B189" s="70" t="s">
        <v>72</v>
      </c>
      <c r="C189" s="69">
        <v>49929.4496</v>
      </c>
      <c r="D189" s="69" t="s">
        <v>136</v>
      </c>
      <c r="E189" s="21">
        <f>+(C189-C$7)/C$8</f>
        <v>-1746.9949205809899</v>
      </c>
      <c r="F189" s="21">
        <f>ROUND(2*E189,0)/2</f>
        <v>-1747</v>
      </c>
      <c r="G189" s="21">
        <f>+C189-(C$7+F189*C$8)</f>
        <v>7.4749999985215254E-3</v>
      </c>
      <c r="H189" s="21"/>
      <c r="J189" s="21">
        <f>G189</f>
        <v>7.4749999985215254E-3</v>
      </c>
      <c r="K189" s="21"/>
      <c r="M189" s="21"/>
      <c r="N189" s="21"/>
      <c r="O189" s="21">
        <f ca="1">+C$11+C$12*F189</f>
        <v>2.1336738865401373E-3</v>
      </c>
      <c r="P189" s="21"/>
      <c r="Q189" s="30">
        <f>+C189-15018.5</f>
        <v>34910.9496</v>
      </c>
    </row>
    <row r="190" spans="1:35">
      <c r="A190" s="47" t="s">
        <v>66</v>
      </c>
      <c r="B190" s="48"/>
      <c r="C190" s="49">
        <v>49929.45</v>
      </c>
      <c r="D190" s="49">
        <v>6.0000000000000001E-3</v>
      </c>
      <c r="E190" s="21">
        <f>+(C190-C$7)/C$8</f>
        <v>-1746.9946487726168</v>
      </c>
      <c r="F190" s="21">
        <f>ROUND(2*E190,0)/2</f>
        <v>-1747</v>
      </c>
      <c r="G190" s="21">
        <f>+C190-(C$7+F190*C$8)</f>
        <v>7.8749999956926331E-3</v>
      </c>
      <c r="H190" s="21"/>
      <c r="I190" s="21">
        <f>G190</f>
        <v>7.8749999956926331E-3</v>
      </c>
      <c r="J190" s="21"/>
      <c r="K190" s="21"/>
      <c r="L190" s="21"/>
      <c r="M190" s="21"/>
      <c r="N190" s="21"/>
      <c r="O190" s="21">
        <f ca="1">+C$11+C$12*F190</f>
        <v>2.1336738865401373E-3</v>
      </c>
      <c r="P190" s="21"/>
      <c r="Q190" s="30">
        <f>+C190-15018.5</f>
        <v>34910.949999999997</v>
      </c>
      <c r="R190" s="21"/>
      <c r="S190" s="21"/>
      <c r="T190" s="21"/>
      <c r="U190" s="21"/>
      <c r="V190" s="21"/>
      <c r="W190" s="21"/>
      <c r="X190" s="21"/>
      <c r="Y190" s="21"/>
    </row>
    <row r="191" spans="1:35">
      <c r="A191" s="69" t="s">
        <v>652</v>
      </c>
      <c r="B191" s="70" t="s">
        <v>72</v>
      </c>
      <c r="C191" s="69">
        <v>49929.455600000001</v>
      </c>
      <c r="D191" s="69" t="s">
        <v>136</v>
      </c>
      <c r="E191" s="21">
        <f>+(C191-C$7)/C$8</f>
        <v>-1746.9908434553627</v>
      </c>
      <c r="F191" s="21">
        <f>ROUND(2*E191,0)/2</f>
        <v>-1747</v>
      </c>
      <c r="G191" s="21">
        <f>+C191-(C$7+F191*C$8)</f>
        <v>1.3474999999743886E-2</v>
      </c>
      <c r="H191" s="21"/>
      <c r="J191" s="21">
        <f>G191</f>
        <v>1.3474999999743886E-2</v>
      </c>
      <c r="K191" s="21"/>
      <c r="M191" s="21"/>
      <c r="N191" s="21"/>
      <c r="O191" s="21">
        <f ca="1">+C$11+C$12*F191</f>
        <v>2.1336738865401373E-3</v>
      </c>
      <c r="P191" s="21"/>
      <c r="Q191" s="30">
        <f>+C191-15018.5</f>
        <v>34910.955600000001</v>
      </c>
    </row>
    <row r="192" spans="1:35">
      <c r="A192" s="69" t="s">
        <v>652</v>
      </c>
      <c r="B192" s="70" t="s">
        <v>72</v>
      </c>
      <c r="C192" s="69">
        <v>49929.457600000002</v>
      </c>
      <c r="D192" s="69" t="s">
        <v>136</v>
      </c>
      <c r="E192" s="21">
        <f>+(C192-C$7)/C$8</f>
        <v>-1746.9894844134869</v>
      </c>
      <c r="F192" s="21">
        <f>ROUND(2*E192,0)/2</f>
        <v>-1747</v>
      </c>
      <c r="G192" s="21">
        <f>+C192-(C$7+F192*C$8)</f>
        <v>1.547500000015134E-2</v>
      </c>
      <c r="H192" s="21"/>
      <c r="J192" s="21">
        <f>G192</f>
        <v>1.547500000015134E-2</v>
      </c>
      <c r="K192" s="21"/>
      <c r="M192" s="21"/>
      <c r="N192" s="21"/>
      <c r="O192" s="21">
        <f ca="1">+C$11+C$12*F192</f>
        <v>2.1336738865401373E-3</v>
      </c>
      <c r="P192" s="21"/>
      <c r="Q192" s="30">
        <f>+C192-15018.5</f>
        <v>34910.957600000002</v>
      </c>
    </row>
    <row r="193" spans="1:35">
      <c r="A193" s="47" t="s">
        <v>66</v>
      </c>
      <c r="B193" s="48"/>
      <c r="C193" s="49">
        <v>50013.324000000001</v>
      </c>
      <c r="D193" s="49">
        <v>5.0000000000000001E-3</v>
      </c>
      <c r="E193" s="21">
        <f>+(C193-C$7)/C$8</f>
        <v>-1690.0005096407024</v>
      </c>
      <c r="F193" s="21">
        <f>ROUND(2*E193,0)/2</f>
        <v>-1690</v>
      </c>
      <c r="G193" s="21">
        <f>+C193-(C$7+F193*C$8)</f>
        <v>-7.4999999924330041E-4</v>
      </c>
      <c r="H193" s="21"/>
      <c r="I193" s="21">
        <f>G193</f>
        <v>-7.4999999924330041E-4</v>
      </c>
      <c r="J193" s="21"/>
      <c r="K193" s="21"/>
      <c r="L193" s="21"/>
      <c r="M193" s="21"/>
      <c r="N193" s="21"/>
      <c r="O193" s="21">
        <f ca="1">+C$11+C$12*F193</f>
        <v>2.1112541719751207E-3</v>
      </c>
      <c r="P193" s="21"/>
      <c r="Q193" s="30">
        <f>+C193-15018.5</f>
        <v>34994.824000000001</v>
      </c>
      <c r="R193" s="21"/>
      <c r="S193" s="21"/>
      <c r="T193" s="21"/>
      <c r="U193" s="21"/>
      <c r="V193" s="21"/>
      <c r="W193" s="21"/>
      <c r="X193" s="21"/>
      <c r="Y193" s="21"/>
    </row>
    <row r="194" spans="1:35">
      <c r="A194" s="47" t="s">
        <v>67</v>
      </c>
      <c r="B194" s="48"/>
      <c r="C194" s="49">
        <v>50681.453999999998</v>
      </c>
      <c r="D194" s="49">
        <v>5.0000000000000001E-3</v>
      </c>
      <c r="E194" s="21">
        <f>+(C194-C$7)/C$8</f>
        <v>-1235.9921855092168</v>
      </c>
      <c r="F194" s="21">
        <f>ROUND(2*E194,0)/2</f>
        <v>-1236</v>
      </c>
      <c r="G194" s="21">
        <f>+C194-(C$7+F194*C$8)</f>
        <v>1.1500000000523869E-2</v>
      </c>
      <c r="H194" s="21"/>
      <c r="I194" s="21">
        <f>G194</f>
        <v>1.1500000000523869E-2</v>
      </c>
      <c r="J194" s="21"/>
      <c r="K194" s="21"/>
      <c r="L194" s="21"/>
      <c r="M194" s="21"/>
      <c r="N194" s="21"/>
      <c r="O194" s="21">
        <f ca="1">+C$11+C$12*F194</f>
        <v>1.9326831121063964E-3</v>
      </c>
      <c r="P194" s="21"/>
      <c r="Q194" s="30">
        <f>+C194-15018.5</f>
        <v>35662.953999999998</v>
      </c>
      <c r="R194" s="21"/>
      <c r="S194" s="21"/>
      <c r="T194" s="21"/>
      <c r="U194" s="21"/>
      <c r="V194" s="21"/>
      <c r="W194" s="21"/>
      <c r="X194" s="21"/>
      <c r="Y194" s="21"/>
    </row>
    <row r="195" spans="1:35">
      <c r="A195" s="69" t="s">
        <v>687</v>
      </c>
      <c r="B195" s="70" t="s">
        <v>72</v>
      </c>
      <c r="C195" s="69">
        <v>52093.465799999998</v>
      </c>
      <c r="D195" s="69" t="s">
        <v>136</v>
      </c>
      <c r="E195" s="21">
        <f>+(C195-C$7)/C$8</f>
        <v>-276.50060307483295</v>
      </c>
      <c r="F195" s="21">
        <f>ROUND(2*E195,0)/2</f>
        <v>-276.5</v>
      </c>
      <c r="G195" s="21">
        <f>+C195-(C$7+F195*C$8)</f>
        <v>-8.8749999849824235E-4</v>
      </c>
      <c r="H195" s="21"/>
      <c r="J195" s="21"/>
      <c r="K195" s="21">
        <f>G195</f>
        <v>-8.8749999849824235E-4</v>
      </c>
      <c r="M195" s="21"/>
      <c r="N195" s="21"/>
      <c r="O195" s="21">
        <f ca="1">+C$11+C$12*F195</f>
        <v>1.5552845835952924E-3</v>
      </c>
      <c r="P195" s="21"/>
      <c r="Q195" s="30">
        <f>+C195-15018.5</f>
        <v>37074.965799999998</v>
      </c>
    </row>
    <row r="196" spans="1:35">
      <c r="A196" s="47" t="s">
        <v>799</v>
      </c>
      <c r="B196" s="48"/>
      <c r="C196" s="49">
        <v>52500.370999999999</v>
      </c>
      <c r="D196" s="49"/>
      <c r="E196" s="21">
        <f>+(C196-C$7)/C$8</f>
        <v>0</v>
      </c>
      <c r="F196" s="21">
        <f>ROUND(2*E196,0)/2</f>
        <v>0</v>
      </c>
      <c r="G196" s="21">
        <f>+C196-(C$7+F196*C$8)</f>
        <v>0</v>
      </c>
      <c r="H196" s="21"/>
      <c r="I196" s="21"/>
      <c r="K196" s="21">
        <f>G196</f>
        <v>0</v>
      </c>
      <c r="L196" s="21"/>
      <c r="M196" s="21"/>
      <c r="N196" s="21"/>
      <c r="O196" s="21">
        <f ca="1">+C$11+C$12*F196</f>
        <v>1.4465293015386792E-3</v>
      </c>
      <c r="P196" s="21"/>
      <c r="Q196" s="30">
        <f>+C196-15018.5</f>
        <v>37481.870999999999</v>
      </c>
    </row>
    <row r="197" spans="1:35">
      <c r="A197" s="47" t="s">
        <v>71</v>
      </c>
      <c r="B197" s="48" t="s">
        <v>72</v>
      </c>
      <c r="C197" s="49">
        <v>52890.3508</v>
      </c>
      <c r="D197" s="49">
        <v>5.0000000000000001E-4</v>
      </c>
      <c r="E197" s="21">
        <f>+(C197-C$7)/C$8</f>
        <v>264.99943939522706</v>
      </c>
      <c r="F197" s="21">
        <f>ROUND(2*E197,0)/2</f>
        <v>265</v>
      </c>
      <c r="G197" s="21">
        <f>+C197-(C$7+F197*C$8)</f>
        <v>-8.2499999552965164E-4</v>
      </c>
      <c r="H197" s="21"/>
      <c r="I197" s="21"/>
      <c r="J197" s="21">
        <f>G197</f>
        <v>-8.2499999552965164E-4</v>
      </c>
      <c r="K197" s="21"/>
      <c r="L197" s="21"/>
      <c r="M197" s="21"/>
      <c r="N197" s="21"/>
      <c r="O197" s="21">
        <f ca="1">+C$11+C$12*F197</f>
        <v>1.3422972952276395E-3</v>
      </c>
      <c r="P197" s="21"/>
      <c r="Q197" s="30">
        <f>+C197-15018.5</f>
        <v>37871.8508</v>
      </c>
      <c r="R197" s="21"/>
      <c r="S197" s="21"/>
      <c r="T197" s="21"/>
      <c r="U197" s="21"/>
      <c r="V197" s="21"/>
      <c r="W197" s="21"/>
      <c r="X197" s="21"/>
      <c r="Y197" s="21"/>
    </row>
    <row r="198" spans="1:35">
      <c r="A198" s="52" t="s">
        <v>110</v>
      </c>
      <c r="B198" s="54" t="s">
        <v>72</v>
      </c>
      <c r="C198" s="50">
        <v>52890.352400000003</v>
      </c>
      <c r="D198" s="50">
        <v>1E-4</v>
      </c>
      <c r="E198" s="21">
        <f>+(C198-C$7)/C$8</f>
        <v>265.00052662872963</v>
      </c>
      <c r="F198" s="21">
        <f>ROUND(2*E198,0)/2</f>
        <v>265</v>
      </c>
      <c r="G198" s="21">
        <f>+C198-(C$7+F198*C$8)</f>
        <v>7.750000077066943E-4</v>
      </c>
      <c r="H198" s="21"/>
      <c r="I198" s="21"/>
      <c r="J198" s="21"/>
      <c r="K198" s="21">
        <f>G198</f>
        <v>7.750000077066943E-4</v>
      </c>
      <c r="M198" s="21"/>
      <c r="N198" s="21"/>
      <c r="O198" s="21">
        <f ca="1">+C$11+C$12*F198</f>
        <v>1.3422972952276395E-3</v>
      </c>
      <c r="P198" s="21"/>
      <c r="Q198" s="30">
        <f>+C198-15018.5</f>
        <v>37871.852400000003</v>
      </c>
      <c r="R198" s="21"/>
      <c r="S198" s="21"/>
      <c r="T198" s="21"/>
      <c r="U198" s="21"/>
      <c r="V198" s="21"/>
      <c r="W198" s="21"/>
      <c r="X198" s="21"/>
      <c r="Y198" s="21"/>
    </row>
    <row r="199" spans="1:35">
      <c r="A199" s="69" t="s">
        <v>697</v>
      </c>
      <c r="B199" s="70" t="s">
        <v>72</v>
      </c>
      <c r="C199" s="69">
        <v>53258.258199999997</v>
      </c>
      <c r="D199" s="69" t="s">
        <v>136</v>
      </c>
      <c r="E199" s="21">
        <f>+(C199-C$7)/C$8</f>
        <v>515.00022084430304</v>
      </c>
      <c r="F199" s="21">
        <f>ROUND(2*E199,0)/2</f>
        <v>515</v>
      </c>
      <c r="G199" s="21">
        <f>+C199-(C$7+F199*C$8)</f>
        <v>3.2500000088475645E-4</v>
      </c>
      <c r="H199" s="21"/>
      <c r="I199" s="21">
        <f>G199</f>
        <v>3.2500000088475645E-4</v>
      </c>
      <c r="J199" s="21"/>
      <c r="K199" s="21"/>
      <c r="M199" s="21"/>
      <c r="N199" s="21"/>
      <c r="O199" s="21">
        <f ca="1">+C$11+C$12*F199</f>
        <v>1.2439652138021304E-3</v>
      </c>
      <c r="P199" s="21"/>
      <c r="Q199" s="30">
        <f>+C199-15018.5</f>
        <v>38239.758199999997</v>
      </c>
      <c r="R199" s="21"/>
    </row>
    <row r="200" spans="1:35">
      <c r="A200" s="55" t="s">
        <v>112</v>
      </c>
      <c r="B200" s="48" t="s">
        <v>72</v>
      </c>
      <c r="C200" s="49">
        <v>53670.313399999999</v>
      </c>
      <c r="D200" s="49">
        <v>8.9999999999999998E-4</v>
      </c>
      <c r="E200" s="21">
        <f>+(C200-C$7)/C$8</f>
        <v>795.00035674849232</v>
      </c>
      <c r="F200" s="21">
        <f>ROUND(2*E200,0)/2</f>
        <v>795</v>
      </c>
      <c r="G200" s="21">
        <f>+C200-(C$7+F200*C$8)</f>
        <v>5.2500000310828909E-4</v>
      </c>
      <c r="H200" s="21"/>
      <c r="I200" s="21"/>
      <c r="J200" s="21">
        <f>G200</f>
        <v>5.2500000310828909E-4</v>
      </c>
      <c r="K200" s="21"/>
      <c r="L200" s="21"/>
      <c r="M200" s="21"/>
      <c r="N200" s="21"/>
      <c r="O200" s="21">
        <f ca="1">+C$11+C$12*F200</f>
        <v>1.1338332826055602E-3</v>
      </c>
      <c r="P200" s="21"/>
      <c r="Q200" s="30">
        <f>+C200-15018.5</f>
        <v>38651.813399999999</v>
      </c>
      <c r="R200" s="21"/>
      <c r="S200" s="21"/>
      <c r="T200" s="21"/>
      <c r="U200" s="21"/>
      <c r="V200" s="21"/>
      <c r="W200" s="21"/>
      <c r="X200" s="21"/>
      <c r="Y200" s="21"/>
    </row>
    <row r="201" spans="1:35">
      <c r="A201" s="49" t="s">
        <v>119</v>
      </c>
      <c r="B201" s="48" t="s">
        <v>73</v>
      </c>
      <c r="C201" s="49">
        <v>54260.472829999999</v>
      </c>
      <c r="D201" s="49">
        <v>4.0000000000000002E-4</v>
      </c>
      <c r="E201" s="21">
        <f>+(C201-C$7)/C$8</f>
        <v>1196.0260460375432</v>
      </c>
      <c r="F201" s="21">
        <f>ROUND(2*E201,0)/2</f>
        <v>1196</v>
      </c>
      <c r="G201" s="21"/>
      <c r="H201" s="21"/>
      <c r="I201" s="21"/>
      <c r="J201" s="21"/>
      <c r="K201" s="21"/>
      <c r="M201" s="21"/>
      <c r="O201" s="21">
        <f ca="1">+C$11+C$12*F201</f>
        <v>9.7610862399904346E-4</v>
      </c>
      <c r="P201" s="21"/>
      <c r="Q201" s="30">
        <f>+C201-15018.5</f>
        <v>39241.972829999999</v>
      </c>
      <c r="R201" s="21"/>
      <c r="U201" s="46">
        <v>5.5093742870667484E-2</v>
      </c>
    </row>
    <row r="202" spans="1:35">
      <c r="A202" s="69" t="s">
        <v>708</v>
      </c>
      <c r="B202" s="70" t="s">
        <v>72</v>
      </c>
      <c r="C202" s="69">
        <v>54366.3923</v>
      </c>
      <c r="D202" s="69" t="s">
        <v>136</v>
      </c>
      <c r="E202" s="21">
        <f>+(C202-C$7)/C$8</f>
        <v>1268.0005436167505</v>
      </c>
      <c r="F202" s="21">
        <f>ROUND(2*E202,0)/2</f>
        <v>1268</v>
      </c>
      <c r="G202" s="21">
        <f>+C202-(C$7+F202*C$8)</f>
        <v>8.0000000161817297E-4</v>
      </c>
      <c r="H202" s="21"/>
      <c r="J202" s="21"/>
      <c r="K202" s="21">
        <f>G202</f>
        <v>8.0000000161817297E-4</v>
      </c>
      <c r="M202" s="21"/>
      <c r="N202" s="21"/>
      <c r="O202" s="21">
        <f ca="1">+C$11+C$12*F202</f>
        <v>9.4778898454849696E-4</v>
      </c>
      <c r="P202" s="21"/>
      <c r="Q202" s="30">
        <f>+C202-15018.5</f>
        <v>39347.8923</v>
      </c>
    </row>
    <row r="203" spans="1:35">
      <c r="A203" s="49" t="s">
        <v>120</v>
      </c>
      <c r="B203" s="48" t="s">
        <v>73</v>
      </c>
      <c r="C203" s="49">
        <v>54374.485719999997</v>
      </c>
      <c r="D203" s="49">
        <v>2.0000000000000001E-4</v>
      </c>
      <c r="E203" s="21">
        <f>+(C203-C$7)/C$8</f>
        <v>1273.5001919646634</v>
      </c>
      <c r="F203" s="21">
        <f>ROUND(2*E203,0)/2</f>
        <v>1273.5</v>
      </c>
      <c r="G203" s="21">
        <f>+C203-(C$7+F203*C$8)</f>
        <v>2.8249999741092324E-4</v>
      </c>
      <c r="H203" s="21"/>
      <c r="I203" s="21"/>
      <c r="J203" s="21"/>
      <c r="K203" s="21">
        <f>G203</f>
        <v>2.8249999741092324E-4</v>
      </c>
      <c r="M203" s="21"/>
      <c r="O203" s="21">
        <f ca="1">+C$11+C$12*F203</f>
        <v>9.4562567875713574E-4</v>
      </c>
      <c r="P203" s="21"/>
      <c r="Q203" s="30">
        <f>+C203-15018.5</f>
        <v>39355.985719999997</v>
      </c>
      <c r="R203" s="21"/>
      <c r="AC203" t="s">
        <v>31</v>
      </c>
      <c r="AE203">
        <v>14</v>
      </c>
      <c r="AG203" t="s">
        <v>44</v>
      </c>
      <c r="AI203" t="s">
        <v>36</v>
      </c>
    </row>
    <row r="204" spans="1:35">
      <c r="A204" s="69" t="s">
        <v>720</v>
      </c>
      <c r="B204" s="70" t="s">
        <v>73</v>
      </c>
      <c r="C204" s="69">
        <v>55051.433299999997</v>
      </c>
      <c r="D204" s="69" t="s">
        <v>136</v>
      </c>
      <c r="E204" s="21">
        <f>+(C204-C$7)/C$8</f>
        <v>1733.5002463263384</v>
      </c>
      <c r="F204" s="21">
        <f>ROUND(2*E204,0)/2</f>
        <v>1733.5</v>
      </c>
      <c r="G204" s="21">
        <f>+C204-(C$7+F204*C$8)</f>
        <v>3.6249999538995326E-4</v>
      </c>
      <c r="H204" s="21"/>
      <c r="J204" s="21"/>
      <c r="K204" s="21">
        <f>G204</f>
        <v>3.6249999538995326E-4</v>
      </c>
      <c r="M204" s="21"/>
      <c r="N204" s="21"/>
      <c r="O204" s="21">
        <f ca="1">+C$11+C$12*F204</f>
        <v>7.6469464893419892E-4</v>
      </c>
      <c r="P204" s="21"/>
      <c r="Q204" s="30">
        <f>+C204-15018.5</f>
        <v>40032.933299999997</v>
      </c>
      <c r="AC204" t="s">
        <v>31</v>
      </c>
      <c r="AE204">
        <v>11</v>
      </c>
      <c r="AG204" t="s">
        <v>44</v>
      </c>
      <c r="AI204" t="s">
        <v>36</v>
      </c>
    </row>
    <row r="205" spans="1:35">
      <c r="A205" s="69" t="s">
        <v>720</v>
      </c>
      <c r="B205" s="70" t="s">
        <v>73</v>
      </c>
      <c r="C205" s="69">
        <v>55098.526700000002</v>
      </c>
      <c r="D205" s="69" t="s">
        <v>136</v>
      </c>
      <c r="E205" s="21">
        <f>+(C205-C$7)/C$8</f>
        <v>1765.5011976556548</v>
      </c>
      <c r="F205" s="21">
        <f>ROUND(2*E205,0)/2</f>
        <v>1765.5</v>
      </c>
      <c r="G205" s="21">
        <f>+C205-(C$7+F205*C$8)</f>
        <v>1.7625000036787242E-3</v>
      </c>
      <c r="H205" s="21"/>
      <c r="J205" s="21"/>
      <c r="K205" s="21">
        <f>G205</f>
        <v>1.7625000036787242E-3</v>
      </c>
      <c r="M205" s="21"/>
      <c r="N205" s="21"/>
      <c r="O205" s="21">
        <f ca="1">+C$11+C$12*F205</f>
        <v>7.5210814251173378E-4</v>
      </c>
      <c r="P205" s="21"/>
      <c r="Q205" s="30">
        <f>+C205-15018.5</f>
        <v>40080.026700000002</v>
      </c>
    </row>
    <row r="206" spans="1:35">
      <c r="A206" s="52" t="s">
        <v>121</v>
      </c>
      <c r="B206" s="51" t="s">
        <v>73</v>
      </c>
      <c r="C206" s="52">
        <v>55139.728300000002</v>
      </c>
      <c r="D206" s="52">
        <v>5.0000000000000001E-4</v>
      </c>
      <c r="E206" s="21">
        <f>+(C206-C$7)/C$8</f>
        <v>1793.4985475239978</v>
      </c>
      <c r="F206" s="21">
        <f>ROUND(2*E206,0)/2</f>
        <v>1793.5</v>
      </c>
      <c r="G206" s="21">
        <f>+C206-(C$7+F206*C$8)</f>
        <v>-2.1374999996623956E-3</v>
      </c>
      <c r="H206" s="21"/>
      <c r="I206" s="21"/>
      <c r="J206" s="21"/>
      <c r="K206" s="21">
        <f>G206</f>
        <v>-2.1374999996623956E-3</v>
      </c>
      <c r="M206" s="21"/>
      <c r="N206" s="21"/>
      <c r="O206" s="21">
        <f ca="1">+C$11+C$12*F206</f>
        <v>7.4109494939207676E-4</v>
      </c>
      <c r="P206" s="21"/>
      <c r="Q206" s="30">
        <f>+C206-15018.5</f>
        <v>40121.228300000002</v>
      </c>
      <c r="R206" s="21"/>
      <c r="AC206" t="s">
        <v>31</v>
      </c>
      <c r="AE206">
        <v>7</v>
      </c>
      <c r="AG206" t="s">
        <v>44</v>
      </c>
      <c r="AI206" t="s">
        <v>36</v>
      </c>
    </row>
    <row r="207" spans="1:35">
      <c r="A207" s="55" t="s">
        <v>124</v>
      </c>
      <c r="B207" s="48" t="s">
        <v>72</v>
      </c>
      <c r="C207" s="49">
        <v>55174.313999999998</v>
      </c>
      <c r="D207" s="49">
        <v>5.0000000000000001E-3</v>
      </c>
      <c r="E207" s="21">
        <f>+(C207-C$7)/C$8</f>
        <v>1817.0002548203513</v>
      </c>
      <c r="F207" s="21">
        <f>ROUND(2*E207,0)/2</f>
        <v>1817</v>
      </c>
      <c r="G207" s="21">
        <f>+C207-(C$7+F207*C$8)</f>
        <v>3.749999959836714E-4</v>
      </c>
      <c r="H207" s="21"/>
      <c r="I207" s="21">
        <f>G207</f>
        <v>3.749999959836714E-4</v>
      </c>
      <c r="J207" s="21"/>
      <c r="K207" s="21"/>
      <c r="M207" s="21"/>
      <c r="O207" s="21">
        <f ca="1">+C$11+C$12*F207</f>
        <v>7.3185173373807881E-4</v>
      </c>
      <c r="P207" s="21"/>
      <c r="Q207" s="30">
        <f>+C207-15018.5</f>
        <v>40155.813999999998</v>
      </c>
      <c r="R207" s="21"/>
    </row>
    <row r="208" spans="1:35">
      <c r="A208" s="52" t="s">
        <v>125</v>
      </c>
      <c r="B208" s="51" t="s">
        <v>73</v>
      </c>
      <c r="C208" s="52">
        <v>55775.469299999997</v>
      </c>
      <c r="D208" s="52">
        <v>8.2000000000000007E-3</v>
      </c>
      <c r="E208" s="21">
        <f>+(C208-C$7)/C$8</f>
        <v>2225.4978680030563</v>
      </c>
      <c r="F208" s="21">
        <f>ROUND(2*E208,0)/2</f>
        <v>2225.5</v>
      </c>
      <c r="G208" s="21">
        <f>+C208-(C$7+F208*C$8)</f>
        <v>-3.1375000035041012E-3</v>
      </c>
      <c r="H208" s="21"/>
      <c r="I208" s="21"/>
      <c r="J208" s="21">
        <f>G208</f>
        <v>-3.1375000035041012E-3</v>
      </c>
      <c r="K208" s="21"/>
      <c r="L208" s="21"/>
      <c r="M208" s="21"/>
      <c r="N208" s="21"/>
      <c r="O208" s="21">
        <f ca="1">+C$11+C$12*F208</f>
        <v>5.7117711268879696E-4</v>
      </c>
      <c r="P208" s="21"/>
      <c r="Q208" s="30">
        <f>+C208-15018.5</f>
        <v>40756.969299999997</v>
      </c>
      <c r="R208" s="21"/>
    </row>
    <row r="209" spans="1:18">
      <c r="A209" s="52" t="s">
        <v>126</v>
      </c>
      <c r="B209" s="51" t="s">
        <v>73</v>
      </c>
      <c r="C209" s="52">
        <v>55866.714699999997</v>
      </c>
      <c r="D209" s="52">
        <v>2.0000000000000001E-4</v>
      </c>
      <c r="E209" s="21">
        <f>+(C209-C$7)/C$8</f>
        <v>2287.5010277754168</v>
      </c>
      <c r="F209" s="21">
        <f>ROUND(2*E209,0)/2</f>
        <v>2287.5</v>
      </c>
      <c r="G209" s="21">
        <f>+C209-(C$7+F209*C$8)</f>
        <v>1.512499999080319E-3</v>
      </c>
      <c r="H209" s="21"/>
      <c r="I209" s="21"/>
      <c r="J209" s="21"/>
      <c r="K209" s="21">
        <f>G209</f>
        <v>1.512499999080319E-3</v>
      </c>
      <c r="M209" s="21"/>
      <c r="N209" s="21"/>
      <c r="O209" s="21">
        <f ca="1">+C$11+C$12*F209</f>
        <v>5.4679075649527063E-4</v>
      </c>
      <c r="P209" s="21"/>
      <c r="Q209" s="30">
        <f>+C209-15018.5</f>
        <v>40848.214699999997</v>
      </c>
      <c r="R209" s="21"/>
    </row>
    <row r="210" spans="1:18">
      <c r="A210" s="49" t="s">
        <v>129</v>
      </c>
      <c r="B210" s="48"/>
      <c r="C210" s="49">
        <v>56502.455419999998</v>
      </c>
      <c r="D210" s="49">
        <v>3.3E-4</v>
      </c>
      <c r="E210" s="21">
        <f>+(C210-C$7)/C$8</f>
        <v>2719.5001579886175</v>
      </c>
      <c r="F210" s="21">
        <f>ROUND(2*E210,0)/2</f>
        <v>2719.5</v>
      </c>
      <c r="G210" s="21">
        <f>+C210-(C$7+F210*C$8)</f>
        <v>2.3250000231200829E-4</v>
      </c>
      <c r="H210" s="21"/>
      <c r="I210" s="21"/>
      <c r="J210" s="21"/>
      <c r="K210" s="21">
        <f>G210</f>
        <v>2.3250000231200829E-4</v>
      </c>
      <c r="M210" s="21"/>
      <c r="N210" s="21"/>
      <c r="O210" s="21">
        <f ca="1">+C$11+C$12*F210</f>
        <v>3.7687291979199094E-4</v>
      </c>
      <c r="P210" s="21"/>
      <c r="Q210" s="30">
        <f>+C210-15018.5</f>
        <v>41483.955419999998</v>
      </c>
      <c r="R210" s="21"/>
    </row>
    <row r="211" spans="1:18">
      <c r="A211" s="49" t="s">
        <v>129</v>
      </c>
      <c r="B211" s="48"/>
      <c r="C211" s="49">
        <v>56502.455929999996</v>
      </c>
      <c r="D211" s="49">
        <v>3.6000000000000002E-4</v>
      </c>
      <c r="E211" s="21">
        <f>+(C211-C$7)/C$8</f>
        <v>2719.5005045442945</v>
      </c>
      <c r="F211" s="21">
        <f>ROUND(2*E211,0)/2</f>
        <v>2719.5</v>
      </c>
      <c r="G211" s="21">
        <f>+C211-(C$7+F211*C$8)</f>
        <v>7.4250000034226105E-4</v>
      </c>
      <c r="H211" s="21"/>
      <c r="I211" s="21"/>
      <c r="J211" s="21"/>
      <c r="K211" s="21">
        <f>G211</f>
        <v>7.4250000034226105E-4</v>
      </c>
      <c r="M211" s="21"/>
      <c r="N211" s="21"/>
      <c r="O211" s="21">
        <f ca="1">+C$11+C$12*F211</f>
        <v>3.7687291979199094E-4</v>
      </c>
      <c r="P211" s="21"/>
      <c r="Q211" s="30">
        <f>+C211-15018.5</f>
        <v>41483.955929999996</v>
      </c>
      <c r="R211" s="21"/>
    </row>
    <row r="212" spans="1:18">
      <c r="A212" s="49" t="s">
        <v>129</v>
      </c>
      <c r="B212" s="48"/>
      <c r="C212" s="49">
        <v>56516.434829999998</v>
      </c>
      <c r="D212" s="49">
        <v>2.7E-4</v>
      </c>
      <c r="E212" s="21">
        <f>+(C212-C$7)/C$8</f>
        <v>2728.9994597808541</v>
      </c>
      <c r="F212" s="21">
        <f>ROUND(2*E212,0)/2</f>
        <v>2729</v>
      </c>
      <c r="G212" s="21">
        <f>+C212-(C$7+F212*C$8)</f>
        <v>-7.9499999992549419E-4</v>
      </c>
      <c r="H212" s="21"/>
      <c r="I212" s="21"/>
      <c r="J212" s="21"/>
      <c r="K212" s="21">
        <f>G212</f>
        <v>-7.9499999992549419E-4</v>
      </c>
      <c r="M212" s="21"/>
      <c r="N212" s="21"/>
      <c r="O212" s="21">
        <f ca="1">+C$11+C$12*F212</f>
        <v>3.731363006978215E-4</v>
      </c>
      <c r="P212" s="21"/>
      <c r="Q212" s="30">
        <f>+C212-15018.5</f>
        <v>41497.934829999998</v>
      </c>
      <c r="R212" s="21"/>
    </row>
    <row r="213" spans="1:18">
      <c r="A213" s="49" t="s">
        <v>129</v>
      </c>
      <c r="B213" s="48"/>
      <c r="C213" s="49">
        <v>56516.435420000002</v>
      </c>
      <c r="D213" s="49">
        <v>4.4000000000000002E-4</v>
      </c>
      <c r="E213" s="21">
        <f>+(C213-C$7)/C$8</f>
        <v>2728.9998606982094</v>
      </c>
      <c r="F213" s="21">
        <f>ROUND(2*E213,0)/2</f>
        <v>2729</v>
      </c>
      <c r="G213" s="21">
        <f>+C213-(C$7+F213*C$8)</f>
        <v>-2.0499999664025381E-4</v>
      </c>
      <c r="H213" s="21"/>
      <c r="I213" s="21"/>
      <c r="J213" s="21"/>
      <c r="K213" s="21">
        <f>G213</f>
        <v>-2.0499999664025381E-4</v>
      </c>
      <c r="M213" s="21"/>
      <c r="N213" s="21"/>
      <c r="O213" s="21">
        <f ca="1">+C$11+C$12*F213</f>
        <v>3.731363006978215E-4</v>
      </c>
      <c r="P213" s="21"/>
      <c r="Q213" s="30">
        <f>+C213-15018.5</f>
        <v>41497.935420000002</v>
      </c>
      <c r="R213" s="21"/>
    </row>
    <row r="214" spans="1:18">
      <c r="A214" s="49" t="s">
        <v>129</v>
      </c>
      <c r="B214" s="48"/>
      <c r="C214" s="49">
        <v>56516.436840000002</v>
      </c>
      <c r="D214" s="49">
        <v>4.2999999999999999E-4</v>
      </c>
      <c r="E214" s="21">
        <f>+(C214-C$7)/C$8</f>
        <v>2729.0008256179412</v>
      </c>
      <c r="F214" s="21">
        <f>ROUND(2*E214,0)/2</f>
        <v>2729</v>
      </c>
      <c r="G214" s="21">
        <f>+C214-(C$7+F214*C$8)</f>
        <v>1.215000003867317E-3</v>
      </c>
      <c r="H214" s="21"/>
      <c r="I214" s="21"/>
      <c r="J214" s="21"/>
      <c r="K214" s="21">
        <f>G214</f>
        <v>1.215000003867317E-3</v>
      </c>
      <c r="M214" s="21"/>
      <c r="N214" s="21"/>
      <c r="O214" s="21">
        <f ca="1">+C$11+C$12*F214</f>
        <v>3.731363006978215E-4</v>
      </c>
      <c r="P214" s="21"/>
      <c r="Q214" s="30">
        <f>+C214-15018.5</f>
        <v>41497.936840000002</v>
      </c>
      <c r="R214" s="21"/>
    </row>
    <row r="215" spans="1:18">
      <c r="A215" s="49" t="s">
        <v>129</v>
      </c>
      <c r="B215" s="48"/>
      <c r="C215" s="49">
        <v>56519.378770000003</v>
      </c>
      <c r="D215" s="49">
        <v>1.4999999999999999E-4</v>
      </c>
      <c r="E215" s="21">
        <f>+(C215-C$7)/C$8</f>
        <v>2730.9999286503044</v>
      </c>
      <c r="F215" s="21">
        <f>ROUND(2*E215,0)/2</f>
        <v>2731</v>
      </c>
      <c r="G215" s="21">
        <f>+C215-(C$7+F215*C$8)</f>
        <v>-1.049999991664663E-4</v>
      </c>
      <c r="H215" s="21"/>
      <c r="I215" s="21"/>
      <c r="J215" s="21"/>
      <c r="K215" s="21">
        <f>G215</f>
        <v>-1.049999991664663E-4</v>
      </c>
      <c r="M215" s="21"/>
      <c r="N215" s="21"/>
      <c r="O215" s="21">
        <f ca="1">+C$11+C$12*F215</f>
        <v>3.7234964404641744E-4</v>
      </c>
      <c r="P215" s="21"/>
      <c r="Q215" s="30">
        <f>+C215-15018.5</f>
        <v>41500.878770000003</v>
      </c>
      <c r="R215" s="21"/>
    </row>
    <row r="216" spans="1:18">
      <c r="A216" s="49" t="s">
        <v>129</v>
      </c>
      <c r="B216" s="48"/>
      <c r="C216" s="49">
        <v>56519.378980000001</v>
      </c>
      <c r="D216" s="49">
        <v>2.5999999999999998E-4</v>
      </c>
      <c r="E216" s="21">
        <f>+(C216-C$7)/C$8</f>
        <v>2731.0000713497002</v>
      </c>
      <c r="F216" s="21">
        <f>ROUND(2*E216,0)/2</f>
        <v>2731</v>
      </c>
      <c r="G216" s="21">
        <f>+C216-(C$7+F216*C$8)</f>
        <v>1.049999991664663E-4</v>
      </c>
      <c r="H216" s="21"/>
      <c r="I216" s="21"/>
      <c r="J216" s="21"/>
      <c r="K216" s="21">
        <f>G216</f>
        <v>1.049999991664663E-4</v>
      </c>
      <c r="M216" s="21"/>
      <c r="N216" s="21"/>
      <c r="O216" s="21">
        <f ca="1">+C$11+C$12*F216</f>
        <v>3.7234964404641744E-4</v>
      </c>
      <c r="P216" s="21"/>
      <c r="Q216" s="30">
        <f>+C216-15018.5</f>
        <v>41500.878980000001</v>
      </c>
      <c r="R216" s="21"/>
    </row>
    <row r="217" spans="1:18">
      <c r="A217" s="49" t="s">
        <v>129</v>
      </c>
      <c r="B217" s="48"/>
      <c r="C217" s="49">
        <v>56519.379309999997</v>
      </c>
      <c r="D217" s="49">
        <v>1.9000000000000001E-4</v>
      </c>
      <c r="E217" s="21">
        <f>+(C217-C$7)/C$8</f>
        <v>2731.0002955916061</v>
      </c>
      <c r="F217" s="21">
        <f>ROUND(2*E217,0)/2</f>
        <v>2731</v>
      </c>
      <c r="G217" s="21">
        <f>+C217-(C$7+F217*C$8)</f>
        <v>4.3499999446794391E-4</v>
      </c>
      <c r="H217" s="21"/>
      <c r="I217" s="21"/>
      <c r="J217" s="21"/>
      <c r="K217" s="21">
        <f>G217</f>
        <v>4.3499999446794391E-4</v>
      </c>
      <c r="M217" s="21"/>
      <c r="N217" s="21"/>
      <c r="O217" s="21">
        <f ca="1">+C$11+C$12*F217</f>
        <v>3.7234964404641744E-4</v>
      </c>
      <c r="P217" s="21"/>
      <c r="Q217" s="30">
        <f>+C217-15018.5</f>
        <v>41500.879309999997</v>
      </c>
      <c r="R217" s="21"/>
    </row>
    <row r="218" spans="1:18">
      <c r="A218" s="49" t="s">
        <v>129</v>
      </c>
      <c r="B218" s="48"/>
      <c r="C218" s="49">
        <v>56519.379309999997</v>
      </c>
      <c r="D218" s="49">
        <v>2.7999999999999998E-4</v>
      </c>
      <c r="E218" s="21">
        <f>+(C218-C$7)/C$8</f>
        <v>2731.0002955916061</v>
      </c>
      <c r="F218" s="21">
        <f>ROUND(2*E218,0)/2</f>
        <v>2731</v>
      </c>
      <c r="G218" s="21">
        <f>+C218-(C$7+F218*C$8)</f>
        <v>4.3499999446794391E-4</v>
      </c>
      <c r="H218" s="21"/>
      <c r="I218" s="21"/>
      <c r="J218" s="21"/>
      <c r="K218" s="21">
        <f>G218</f>
        <v>4.3499999446794391E-4</v>
      </c>
      <c r="M218" s="21"/>
      <c r="N218" s="21"/>
      <c r="O218" s="21">
        <f ca="1">+C$11+C$12*F218</f>
        <v>3.7234964404641744E-4</v>
      </c>
      <c r="P218" s="21"/>
      <c r="Q218" s="30">
        <f>+C218-15018.5</f>
        <v>41500.879309999997</v>
      </c>
      <c r="R218" s="21"/>
    </row>
    <row r="219" spans="1:18">
      <c r="A219" s="49" t="s">
        <v>127</v>
      </c>
      <c r="B219" s="48" t="s">
        <v>73</v>
      </c>
      <c r="C219" s="49">
        <v>56559.849499999997</v>
      </c>
      <c r="D219" s="49">
        <v>2.9999999999999997E-4</v>
      </c>
      <c r="E219" s="21">
        <f>+(C219-C$7)/C$8</f>
        <v>2758.5006370508777</v>
      </c>
      <c r="F219" s="21">
        <f>ROUND(2*E219,0)/2</f>
        <v>2758.5</v>
      </c>
      <c r="G219" s="21">
        <f>+C219-(C$7+F219*C$8)</f>
        <v>9.3750000087311491E-4</v>
      </c>
      <c r="H219" s="21"/>
      <c r="I219" s="21"/>
      <c r="J219" s="21"/>
      <c r="K219" s="21">
        <f>G219</f>
        <v>9.3750000087311491E-4</v>
      </c>
      <c r="M219" s="21"/>
      <c r="N219" s="21"/>
      <c r="O219" s="21">
        <f ca="1">+C$11+C$12*F219</f>
        <v>3.6153311508961149E-4</v>
      </c>
      <c r="P219" s="21"/>
      <c r="Q219" s="30">
        <f>+C219-15018.5</f>
        <v>41541.349499999997</v>
      </c>
      <c r="R219" s="21"/>
    </row>
    <row r="220" spans="1:18">
      <c r="A220" s="72" t="s">
        <v>128</v>
      </c>
      <c r="B220" s="48"/>
      <c r="C220" s="72">
        <v>56934.376499999998</v>
      </c>
      <c r="D220" s="72">
        <v>2.3999999999999998E-3</v>
      </c>
      <c r="E220" s="21">
        <f>+(C220-C$7)/C$8</f>
        <v>3012.9995752994137</v>
      </c>
      <c r="F220" s="21">
        <f>ROUND(2*E220,0)/2</f>
        <v>3013</v>
      </c>
      <c r="G220" s="21">
        <f>+C220-(C$7+F220*C$8)</f>
        <v>-6.2500000058207661E-4</v>
      </c>
      <c r="H220" s="21"/>
      <c r="I220" s="21"/>
      <c r="J220" s="21">
        <f>G220</f>
        <v>-6.2500000058207661E-4</v>
      </c>
      <c r="K220" s="21"/>
      <c r="L220" s="21"/>
      <c r="M220" s="21"/>
      <c r="N220" s="21"/>
      <c r="O220" s="21">
        <f ca="1">+C$11+C$12*F220</f>
        <v>2.6143105619844315E-4</v>
      </c>
      <c r="P220" s="21"/>
      <c r="Q220" s="30">
        <f>+C220-15018.5</f>
        <v>41915.876499999998</v>
      </c>
      <c r="R220" s="21"/>
    </row>
    <row r="221" spans="1:18">
      <c r="A221" s="74" t="s">
        <v>1</v>
      </c>
      <c r="B221" s="75" t="s">
        <v>72</v>
      </c>
      <c r="C221" s="76">
        <v>57246.364300000001</v>
      </c>
      <c r="D221" s="76">
        <v>2</v>
      </c>
      <c r="E221" s="21">
        <f>+(C221-C$7)/C$8</f>
        <v>3225.0018177185098</v>
      </c>
      <c r="F221" s="21">
        <f>ROUND(2*E221,0)/2</f>
        <v>3225</v>
      </c>
      <c r="G221" s="21">
        <f>+C221-(C$7+F221*C$8)</f>
        <v>2.6750000033644028E-3</v>
      </c>
      <c r="H221" s="21"/>
      <c r="I221" s="21"/>
      <c r="K221" s="21">
        <f>G221</f>
        <v>2.6750000033644028E-3</v>
      </c>
      <c r="L221" s="21"/>
      <c r="M221" s="21"/>
      <c r="N221" s="21"/>
      <c r="O221" s="21">
        <f ca="1">+C$11+C$12*F221</f>
        <v>1.7804545114961153E-4</v>
      </c>
      <c r="P221" s="21"/>
      <c r="Q221" s="30">
        <f>+C221-15018.5</f>
        <v>42227.864300000001</v>
      </c>
    </row>
    <row r="222" spans="1:18">
      <c r="A222" s="77" t="s">
        <v>790</v>
      </c>
      <c r="B222" s="78" t="s">
        <v>73</v>
      </c>
      <c r="C222" s="79">
        <v>57666.513579999999</v>
      </c>
      <c r="D222" s="79">
        <v>4.0000000000000002E-4</v>
      </c>
      <c r="E222" s="21">
        <f>+(C222-C$7)/C$8</f>
        <v>3510.5020504544295</v>
      </c>
      <c r="F222" s="21">
        <f>ROUND(2*E222,0)/2</f>
        <v>3510.5</v>
      </c>
      <c r="G222" s="21">
        <f>+C222-(C$7+F222*C$8)</f>
        <v>3.0174999992595986E-3</v>
      </c>
      <c r="H222" s="21"/>
      <c r="I222" s="21"/>
      <c r="K222" s="21">
        <f>G222</f>
        <v>3.0174999992595986E-3</v>
      </c>
      <c r="L222" s="21"/>
      <c r="M222" s="21"/>
      <c r="N222" s="21"/>
      <c r="O222" s="21">
        <f ca="1">+C$11+C$12*F222</f>
        <v>6.575021416167998E-5</v>
      </c>
      <c r="P222" s="21"/>
      <c r="Q222" s="30">
        <f>+C222-15018.5</f>
        <v>42648.013579999999</v>
      </c>
    </row>
    <row r="223" spans="1:18">
      <c r="A223" s="73" t="s">
        <v>0</v>
      </c>
      <c r="B223" s="83" t="s">
        <v>72</v>
      </c>
      <c r="C223" s="80">
        <v>57928.460800000001</v>
      </c>
      <c r="D223" s="80">
        <v>1.4E-3</v>
      </c>
      <c r="E223" s="21">
        <f>+(C223-C$7)/C$8</f>
        <v>3688.5006710269272</v>
      </c>
      <c r="F223" s="21">
        <f>ROUND(2*E223,0)/2</f>
        <v>3688.5</v>
      </c>
      <c r="G223" s="21">
        <f>+C223-(C$7+F223*C$8)</f>
        <v>9.8750000324798748E-4</v>
      </c>
      <c r="H223" s="21"/>
      <c r="I223" s="21"/>
      <c r="K223" s="21">
        <f>G223</f>
        <v>9.8750000324798748E-4</v>
      </c>
      <c r="L223" s="21"/>
      <c r="M223" s="21"/>
      <c r="N223" s="21"/>
      <c r="O223" s="21">
        <f ca="1">+C$11+C$12*F223</f>
        <v>-4.262227813282447E-6</v>
      </c>
      <c r="P223" s="21"/>
      <c r="Q223" s="30">
        <f>+C223-15018.5</f>
        <v>42909.960800000001</v>
      </c>
    </row>
    <row r="224" spans="1:18">
      <c r="A224" s="47" t="s">
        <v>791</v>
      </c>
      <c r="B224" s="48"/>
      <c r="C224" s="49">
        <v>59155.7961</v>
      </c>
      <c r="D224" s="49">
        <v>2.9999999999999997E-4</v>
      </c>
      <c r="E224" s="21">
        <f>+(C224-C$7)/C$8</f>
        <v>4522.5007050029735</v>
      </c>
      <c r="F224" s="21">
        <f>ROUND(2*E224,0)/2</f>
        <v>4522.5</v>
      </c>
      <c r="G224" s="21">
        <f>+C224-(C$7+F224*C$8)</f>
        <v>1.0374999983469024E-3</v>
      </c>
      <c r="H224" s="21"/>
      <c r="I224" s="21"/>
      <c r="K224" s="21">
        <f>G224</f>
        <v>1.0374999983469024E-3</v>
      </c>
      <c r="L224" s="21"/>
      <c r="M224" s="21"/>
      <c r="N224" s="21"/>
      <c r="O224" s="21">
        <f ca="1">+C$11+C$12*F224</f>
        <v>-3.3229805144878097E-4</v>
      </c>
      <c r="P224" s="21"/>
      <c r="Q224" s="30">
        <f>+C224-15018.5</f>
        <v>44137.2961</v>
      </c>
    </row>
    <row r="225" spans="1:17">
      <c r="A225" s="47" t="s">
        <v>792</v>
      </c>
      <c r="B225" s="48"/>
      <c r="C225" s="52">
        <v>59189.640299999999</v>
      </c>
      <c r="D225" s="52">
        <v>1E-4</v>
      </c>
      <c r="E225" s="21">
        <f>+(C225-C$7)/C$8</f>
        <v>4545.4985475239955</v>
      </c>
      <c r="F225" s="21">
        <f>ROUND(2*E225,0)/2</f>
        <v>4545.5</v>
      </c>
      <c r="G225" s="21">
        <f>+C225-(C$7+F225*C$8)</f>
        <v>-2.1374999996623956E-3</v>
      </c>
      <c r="H225" s="21"/>
      <c r="I225" s="21"/>
      <c r="K225" s="21">
        <f>G225</f>
        <v>-2.1374999996623956E-3</v>
      </c>
      <c r="L225" s="21"/>
      <c r="M225" s="21"/>
      <c r="N225" s="21"/>
      <c r="O225" s="21">
        <f ca="1">+C$11+C$12*F225</f>
        <v>-3.4134460293992774E-4</v>
      </c>
      <c r="P225" s="21"/>
      <c r="Q225" s="30">
        <f>+C225-15018.5</f>
        <v>44171.140299999999</v>
      </c>
    </row>
    <row r="226" spans="1:17">
      <c r="A226" s="47" t="s">
        <v>793</v>
      </c>
      <c r="B226" s="48"/>
      <c r="C226" s="52">
        <v>59189.640599999999</v>
      </c>
      <c r="D226" s="52">
        <v>1E-4</v>
      </c>
      <c r="E226" s="21">
        <f>+(C226-C$7)/C$8</f>
        <v>4545.4987513802771</v>
      </c>
      <c r="F226" s="21">
        <f>ROUND(2*E226,0)/2</f>
        <v>4545.5</v>
      </c>
      <c r="G226" s="21">
        <f>+C226-(C$7+F226*C$8)</f>
        <v>-1.8374999999650754E-3</v>
      </c>
      <c r="H226" s="21"/>
      <c r="I226" s="21"/>
      <c r="K226" s="21">
        <f>G226</f>
        <v>-1.8374999999650754E-3</v>
      </c>
      <c r="L226" s="21"/>
      <c r="M226" s="21"/>
      <c r="N226" s="21"/>
      <c r="O226" s="21">
        <f ca="1">+C$11+C$12*F226</f>
        <v>-3.4134460293992774E-4</v>
      </c>
      <c r="P226" s="21"/>
      <c r="Q226" s="30">
        <f>+C226-15018.5</f>
        <v>44171.140599999999</v>
      </c>
    </row>
    <row r="227" spans="1:17">
      <c r="A227" s="47" t="s">
        <v>794</v>
      </c>
      <c r="B227" s="48"/>
      <c r="C227" s="52">
        <v>59189.641199999998</v>
      </c>
      <c r="D227" s="52">
        <v>1E-4</v>
      </c>
      <c r="E227" s="21">
        <f>+(C227-C$7)/C$8</f>
        <v>4545.4991590928394</v>
      </c>
      <c r="F227" s="21">
        <f>ROUND(2*E227,0)/2</f>
        <v>4545.5</v>
      </c>
      <c r="G227" s="21">
        <f>+C227-(C$7+F227*C$8)</f>
        <v>-1.2375000005704351E-3</v>
      </c>
      <c r="H227" s="21"/>
      <c r="I227" s="21"/>
      <c r="K227" s="21">
        <f>G227</f>
        <v>-1.2375000005704351E-3</v>
      </c>
      <c r="L227" s="21"/>
      <c r="M227" s="21"/>
      <c r="N227" s="21"/>
      <c r="O227" s="21">
        <f ca="1">+C$11+C$12*F227</f>
        <v>-3.4134460293992774E-4</v>
      </c>
      <c r="P227" s="21"/>
      <c r="Q227" s="30">
        <f>+C227-15018.5</f>
        <v>44171.141199999998</v>
      </c>
    </row>
    <row r="228" spans="1:17">
      <c r="A228" s="47" t="s">
        <v>791</v>
      </c>
      <c r="B228" s="48"/>
      <c r="C228" s="49">
        <v>59203.624100000001</v>
      </c>
      <c r="D228" s="49">
        <v>2.0000000000000001E-4</v>
      </c>
      <c r="E228" s="21">
        <f>+(C228-C$7)/C$8</f>
        <v>4555.0008324131504</v>
      </c>
      <c r="F228" s="21">
        <f>ROUND(2*E228,0)/2</f>
        <v>4555</v>
      </c>
      <c r="G228" s="21">
        <f>+C228-(C$7+F228*C$8)</f>
        <v>1.2249999999767169E-3</v>
      </c>
      <c r="H228" s="21"/>
      <c r="I228" s="21"/>
      <c r="K228" s="21">
        <f>G228</f>
        <v>1.2249999999767169E-3</v>
      </c>
      <c r="L228" s="21"/>
      <c r="M228" s="21"/>
      <c r="N228" s="21"/>
      <c r="O228" s="21">
        <f ca="1">+C$11+C$12*F228</f>
        <v>-3.4508122203409717E-4</v>
      </c>
      <c r="P228" s="21"/>
      <c r="Q228" s="30">
        <f>+C228-15018.5</f>
        <v>44185.124100000001</v>
      </c>
    </row>
    <row r="229" spans="1:17">
      <c r="A229" s="47"/>
      <c r="B229" s="48"/>
      <c r="C229" s="49"/>
      <c r="D229" s="49"/>
    </row>
    <row r="230" spans="1:17">
      <c r="A230" s="47"/>
      <c r="B230" s="48"/>
      <c r="C230" s="49"/>
      <c r="D230" s="49"/>
    </row>
    <row r="231" spans="1:17">
      <c r="A231" s="47"/>
      <c r="B231" s="48"/>
      <c r="C231" s="49"/>
      <c r="D231" s="49"/>
    </row>
    <row r="232" spans="1:17">
      <c r="A232" s="47"/>
      <c r="B232" s="48"/>
      <c r="C232" s="49"/>
      <c r="D232" s="49"/>
    </row>
    <row r="233" spans="1:17">
      <c r="A233" s="47"/>
      <c r="B233" s="48"/>
      <c r="C233" s="49"/>
      <c r="D233" s="49"/>
    </row>
    <row r="234" spans="1:17">
      <c r="A234" s="47"/>
      <c r="B234" s="48"/>
      <c r="C234" s="49"/>
      <c r="D234" s="49"/>
    </row>
    <row r="235" spans="1:17">
      <c r="A235" s="47"/>
      <c r="B235" s="48"/>
      <c r="C235" s="49"/>
      <c r="D235" s="49"/>
    </row>
    <row r="236" spans="1:17">
      <c r="A236" s="47"/>
      <c r="B236" s="48"/>
      <c r="C236" s="49"/>
      <c r="D236" s="49"/>
    </row>
    <row r="237" spans="1:17">
      <c r="A237" s="47"/>
      <c r="B237" s="48"/>
      <c r="C237" s="49"/>
      <c r="D237" s="49"/>
    </row>
    <row r="238" spans="1:17">
      <c r="A238" s="47"/>
      <c r="B238" s="48"/>
      <c r="C238" s="49"/>
      <c r="D238" s="49"/>
    </row>
    <row r="239" spans="1:17">
      <c r="A239" s="47"/>
      <c r="B239" s="48"/>
      <c r="C239" s="49"/>
      <c r="D239" s="49"/>
    </row>
    <row r="240" spans="1:17">
      <c r="A240" s="47"/>
      <c r="B240" s="48"/>
      <c r="C240" s="49"/>
      <c r="D240" s="49"/>
    </row>
    <row r="241" spans="1:4">
      <c r="A241" s="47"/>
      <c r="B241" s="48"/>
      <c r="C241" s="49"/>
      <c r="D241" s="49"/>
    </row>
    <row r="242" spans="1:4">
      <c r="A242" s="47"/>
      <c r="B242" s="48"/>
      <c r="C242" s="49"/>
      <c r="D242" s="49"/>
    </row>
    <row r="243" spans="1:4">
      <c r="A243" s="47"/>
      <c r="B243" s="48"/>
      <c r="C243" s="49"/>
      <c r="D243" s="49"/>
    </row>
    <row r="244" spans="1:4">
      <c r="A244" s="47"/>
      <c r="B244" s="48"/>
      <c r="C244" s="49"/>
      <c r="D244" s="49"/>
    </row>
    <row r="245" spans="1:4">
      <c r="A245" s="47"/>
      <c r="B245" s="48"/>
      <c r="C245" s="49"/>
      <c r="D245" s="49"/>
    </row>
    <row r="246" spans="1:4">
      <c r="A246" s="47"/>
      <c r="B246" s="48"/>
      <c r="C246" s="49"/>
      <c r="D246" s="49"/>
    </row>
    <row r="247" spans="1:4">
      <c r="A247" s="47"/>
      <c r="B247" s="48"/>
      <c r="C247" s="49"/>
      <c r="D247" s="49"/>
    </row>
    <row r="248" spans="1:4">
      <c r="A248" s="47"/>
      <c r="B248" s="48"/>
      <c r="C248" s="49"/>
      <c r="D248" s="49"/>
    </row>
    <row r="249" spans="1:4">
      <c r="A249" s="47"/>
      <c r="B249" s="48"/>
      <c r="C249" s="49"/>
      <c r="D249" s="49"/>
    </row>
    <row r="250" spans="1:4">
      <c r="A250" s="47"/>
      <c r="B250" s="48"/>
      <c r="C250" s="49"/>
      <c r="D250" s="49"/>
    </row>
    <row r="251" spans="1:4">
      <c r="A251" s="47"/>
      <c r="B251" s="48"/>
      <c r="C251" s="49"/>
      <c r="D251" s="49"/>
    </row>
    <row r="252" spans="1:4">
      <c r="A252" s="47"/>
      <c r="B252" s="48"/>
      <c r="C252" s="49"/>
      <c r="D252" s="49"/>
    </row>
    <row r="253" spans="1:4">
      <c r="A253" s="47"/>
      <c r="B253" s="48"/>
      <c r="C253" s="49"/>
      <c r="D253" s="49"/>
    </row>
    <row r="254" spans="1:4">
      <c r="A254" s="47"/>
      <c r="B254" s="48"/>
      <c r="C254" s="49"/>
      <c r="D254" s="49"/>
    </row>
    <row r="255" spans="1:4">
      <c r="A255" s="47"/>
      <c r="B255" s="48"/>
      <c r="C255" s="49"/>
      <c r="D255" s="49"/>
    </row>
    <row r="256" spans="1:4">
      <c r="A256" s="47"/>
      <c r="B256" s="48"/>
      <c r="C256" s="49"/>
      <c r="D256" s="49"/>
    </row>
    <row r="257" spans="1:4">
      <c r="A257" s="47"/>
      <c r="B257" s="48"/>
      <c r="C257" s="49"/>
      <c r="D257" s="49"/>
    </row>
    <row r="258" spans="1:4">
      <c r="A258" s="47"/>
      <c r="B258" s="48"/>
      <c r="C258" s="49"/>
      <c r="D258" s="49"/>
    </row>
    <row r="259" spans="1:4">
      <c r="A259" s="47"/>
      <c r="B259" s="48"/>
      <c r="C259" s="49"/>
      <c r="D259" s="49"/>
    </row>
    <row r="260" spans="1:4">
      <c r="A260" s="47"/>
      <c r="B260" s="48"/>
      <c r="C260" s="49"/>
      <c r="D260" s="49"/>
    </row>
    <row r="261" spans="1:4">
      <c r="A261" s="47"/>
      <c r="B261" s="48"/>
      <c r="C261" s="49"/>
      <c r="D261" s="49"/>
    </row>
    <row r="262" spans="1:4">
      <c r="A262" s="47"/>
      <c r="B262" s="48"/>
      <c r="C262" s="49"/>
      <c r="D262" s="49"/>
    </row>
    <row r="263" spans="1:4">
      <c r="A263" s="47"/>
      <c r="B263" s="48"/>
      <c r="C263" s="49"/>
      <c r="D263" s="49"/>
    </row>
    <row r="264" spans="1:4">
      <c r="A264" s="47"/>
      <c r="B264" s="48"/>
      <c r="C264" s="49"/>
      <c r="D264" s="49"/>
    </row>
    <row r="265" spans="1:4">
      <c r="A265" s="47"/>
      <c r="B265" s="48"/>
      <c r="C265" s="49"/>
      <c r="D265" s="49"/>
    </row>
    <row r="266" spans="1:4">
      <c r="A266" s="47"/>
      <c r="B266" s="48"/>
      <c r="C266" s="49"/>
      <c r="D266" s="49"/>
    </row>
    <row r="267" spans="1:4">
      <c r="A267" s="47"/>
      <c r="B267" s="48"/>
      <c r="C267" s="49"/>
      <c r="D267" s="49"/>
    </row>
    <row r="268" spans="1:4">
      <c r="A268" s="47"/>
      <c r="B268" s="48"/>
      <c r="C268" s="49"/>
      <c r="D268" s="49"/>
    </row>
    <row r="269" spans="1:4">
      <c r="A269" s="47"/>
      <c r="B269" s="48"/>
      <c r="C269" s="49"/>
      <c r="D269" s="49"/>
    </row>
    <row r="270" spans="1:4">
      <c r="A270" s="47"/>
      <c r="B270" s="48"/>
      <c r="C270" s="49"/>
      <c r="D270" s="49"/>
    </row>
    <row r="271" spans="1:4">
      <c r="A271" s="47"/>
      <c r="B271" s="48"/>
      <c r="C271" s="49"/>
      <c r="D271" s="49"/>
    </row>
    <row r="272" spans="1:4">
      <c r="A272" s="47"/>
      <c r="B272" s="48"/>
      <c r="C272" s="49"/>
      <c r="D272" s="49"/>
    </row>
    <row r="273" spans="1:4">
      <c r="A273" s="47"/>
      <c r="B273" s="48"/>
      <c r="C273" s="49"/>
      <c r="D273" s="49"/>
    </row>
    <row r="274" spans="1:4">
      <c r="A274" s="47"/>
      <c r="B274" s="48"/>
      <c r="C274" s="49"/>
      <c r="D274" s="49"/>
    </row>
    <row r="275" spans="1:4">
      <c r="A275" s="47"/>
      <c r="B275" s="48"/>
      <c r="C275" s="49"/>
      <c r="D275" s="49"/>
    </row>
    <row r="276" spans="1:4">
      <c r="A276" s="47"/>
      <c r="B276" s="48"/>
      <c r="C276" s="49"/>
      <c r="D276" s="49"/>
    </row>
    <row r="277" spans="1:4">
      <c r="A277" s="47"/>
      <c r="B277" s="48"/>
      <c r="C277" s="49"/>
      <c r="D277" s="49"/>
    </row>
    <row r="278" spans="1:4">
      <c r="A278" s="47"/>
      <c r="B278" s="48"/>
      <c r="C278" s="49"/>
      <c r="D278" s="49"/>
    </row>
    <row r="279" spans="1:4">
      <c r="A279" s="47"/>
      <c r="B279" s="48"/>
      <c r="C279" s="49"/>
      <c r="D279" s="49"/>
    </row>
    <row r="280" spans="1:4">
      <c r="A280" s="47"/>
      <c r="B280" s="48"/>
      <c r="C280" s="49"/>
      <c r="D280" s="49"/>
    </row>
    <row r="281" spans="1:4">
      <c r="A281" s="47"/>
      <c r="B281" s="48"/>
      <c r="C281" s="49"/>
      <c r="D281" s="49"/>
    </row>
    <row r="282" spans="1:4">
      <c r="A282" s="47"/>
      <c r="B282" s="48"/>
      <c r="C282" s="49"/>
      <c r="D282" s="49"/>
    </row>
    <row r="283" spans="1:4">
      <c r="A283" s="47"/>
      <c r="B283" s="48"/>
      <c r="C283" s="49"/>
      <c r="D283" s="49"/>
    </row>
    <row r="284" spans="1:4">
      <c r="A284" s="47"/>
      <c r="B284" s="48"/>
      <c r="C284" s="49"/>
      <c r="D284" s="49"/>
    </row>
    <row r="285" spans="1:4">
      <c r="A285" s="47"/>
      <c r="B285" s="48"/>
      <c r="C285" s="49"/>
      <c r="D285" s="49"/>
    </row>
    <row r="286" spans="1:4">
      <c r="A286" s="47"/>
      <c r="B286" s="48"/>
      <c r="C286" s="49"/>
      <c r="D286" s="49"/>
    </row>
    <row r="287" spans="1:4">
      <c r="A287" s="47"/>
      <c r="B287" s="48"/>
      <c r="C287" s="49"/>
      <c r="D287" s="49"/>
    </row>
    <row r="288" spans="1:4">
      <c r="A288" s="47"/>
      <c r="B288" s="48"/>
      <c r="C288" s="49"/>
      <c r="D288" s="49"/>
    </row>
    <row r="289" spans="1:4">
      <c r="A289" s="47"/>
      <c r="B289" s="48"/>
      <c r="C289" s="49"/>
      <c r="D289" s="49"/>
    </row>
    <row r="290" spans="1:4">
      <c r="A290" s="47"/>
      <c r="B290" s="48"/>
      <c r="C290" s="49"/>
      <c r="D290" s="49"/>
    </row>
    <row r="291" spans="1:4">
      <c r="A291" s="47"/>
      <c r="B291" s="48"/>
      <c r="C291" s="49"/>
      <c r="D291" s="49"/>
    </row>
    <row r="292" spans="1:4">
      <c r="A292" s="47"/>
      <c r="B292" s="48"/>
      <c r="C292" s="49"/>
      <c r="D292" s="49"/>
    </row>
    <row r="293" spans="1:4">
      <c r="A293" s="47"/>
      <c r="B293" s="48"/>
      <c r="C293" s="49"/>
      <c r="D293" s="49"/>
    </row>
    <row r="294" spans="1:4">
      <c r="A294" s="47"/>
      <c r="B294" s="48"/>
      <c r="C294" s="49"/>
      <c r="D294" s="49"/>
    </row>
    <row r="295" spans="1:4">
      <c r="A295" s="47"/>
      <c r="B295" s="48"/>
      <c r="C295" s="49"/>
      <c r="D295" s="49"/>
    </row>
    <row r="296" spans="1:4">
      <c r="A296" s="47"/>
      <c r="B296" s="48"/>
      <c r="C296" s="49"/>
      <c r="D296" s="49"/>
    </row>
    <row r="297" spans="1:4">
      <c r="A297" s="47"/>
      <c r="B297" s="48"/>
      <c r="C297" s="49"/>
      <c r="D297" s="49"/>
    </row>
    <row r="298" spans="1:4">
      <c r="A298" s="47"/>
      <c r="B298" s="48"/>
      <c r="C298" s="49"/>
      <c r="D298" s="49"/>
    </row>
    <row r="299" spans="1:4">
      <c r="A299" s="47"/>
      <c r="B299" s="48"/>
      <c r="C299" s="49"/>
      <c r="D299" s="49"/>
    </row>
    <row r="300" spans="1:4">
      <c r="A300" s="47"/>
      <c r="B300" s="48"/>
      <c r="C300" s="49"/>
      <c r="D300" s="49"/>
    </row>
    <row r="301" spans="1:4">
      <c r="A301" s="47"/>
      <c r="B301" s="48"/>
      <c r="C301" s="49"/>
      <c r="D301" s="49"/>
    </row>
    <row r="302" spans="1:4">
      <c r="A302" s="47"/>
      <c r="B302" s="48"/>
      <c r="C302" s="49"/>
      <c r="D302" s="49"/>
    </row>
    <row r="303" spans="1:4">
      <c r="A303" s="47"/>
      <c r="B303" s="48"/>
      <c r="C303" s="49"/>
      <c r="D303" s="49"/>
    </row>
    <row r="304" spans="1:4">
      <c r="A304" s="47"/>
      <c r="B304" s="48"/>
      <c r="C304" s="49"/>
      <c r="D304" s="49"/>
    </row>
    <row r="305" spans="1:4">
      <c r="A305" s="47"/>
      <c r="B305" s="48"/>
      <c r="C305" s="49"/>
      <c r="D305" s="49"/>
    </row>
    <row r="306" spans="1:4">
      <c r="A306" s="47"/>
      <c r="B306" s="48"/>
      <c r="C306" s="49"/>
      <c r="D306" s="49"/>
    </row>
    <row r="307" spans="1:4">
      <c r="A307" s="47"/>
      <c r="B307" s="48"/>
      <c r="C307" s="49"/>
      <c r="D307" s="49"/>
    </row>
    <row r="308" spans="1:4">
      <c r="A308" s="47"/>
      <c r="B308" s="48"/>
      <c r="C308" s="49"/>
      <c r="D308" s="49"/>
    </row>
    <row r="309" spans="1:4">
      <c r="A309" s="47"/>
      <c r="B309" s="48"/>
      <c r="C309" s="49"/>
      <c r="D309" s="49"/>
    </row>
    <row r="310" spans="1:4">
      <c r="A310" s="47"/>
      <c r="B310" s="48"/>
      <c r="C310" s="49"/>
      <c r="D310" s="49"/>
    </row>
    <row r="311" spans="1:4">
      <c r="A311" s="47"/>
      <c r="B311" s="48"/>
      <c r="C311" s="49"/>
      <c r="D311" s="49"/>
    </row>
    <row r="312" spans="1:4">
      <c r="A312" s="47"/>
      <c r="B312" s="48"/>
      <c r="C312" s="49"/>
      <c r="D312" s="49"/>
    </row>
    <row r="313" spans="1:4">
      <c r="A313" s="47"/>
      <c r="B313" s="48"/>
      <c r="C313" s="49"/>
      <c r="D313" s="49"/>
    </row>
    <row r="314" spans="1:4">
      <c r="A314" s="47"/>
      <c r="B314" s="48"/>
      <c r="C314" s="49"/>
      <c r="D314" s="49"/>
    </row>
    <row r="315" spans="1:4">
      <c r="A315" s="47"/>
      <c r="B315" s="48"/>
      <c r="C315" s="49"/>
      <c r="D315" s="49"/>
    </row>
    <row r="316" spans="1:4">
      <c r="A316" s="47"/>
      <c r="B316" s="48"/>
      <c r="C316" s="49"/>
      <c r="D316" s="49"/>
    </row>
    <row r="317" spans="1:4">
      <c r="A317" s="47"/>
      <c r="B317" s="48"/>
      <c r="C317" s="49"/>
      <c r="D317" s="49"/>
    </row>
    <row r="318" spans="1:4">
      <c r="A318" s="47"/>
      <c r="B318" s="48"/>
      <c r="C318" s="49"/>
      <c r="D318" s="49"/>
    </row>
    <row r="319" spans="1:4">
      <c r="A319" s="47"/>
      <c r="B319" s="48"/>
      <c r="C319" s="49"/>
      <c r="D319" s="49"/>
    </row>
    <row r="320" spans="1:4">
      <c r="A320" s="47"/>
      <c r="B320" s="48"/>
      <c r="C320" s="49"/>
      <c r="D320" s="49"/>
    </row>
    <row r="321" spans="1:4">
      <c r="A321" s="47"/>
      <c r="B321" s="48"/>
      <c r="C321" s="49"/>
      <c r="D321" s="49"/>
    </row>
    <row r="322" spans="1:4">
      <c r="A322" s="47"/>
      <c r="B322" s="48"/>
      <c r="C322" s="49"/>
      <c r="D322" s="49"/>
    </row>
    <row r="323" spans="1:4">
      <c r="A323" s="47"/>
      <c r="B323" s="48"/>
      <c r="C323" s="49"/>
      <c r="D323" s="49"/>
    </row>
    <row r="324" spans="1:4">
      <c r="A324" s="47"/>
      <c r="B324" s="48"/>
      <c r="C324" s="49"/>
      <c r="D324" s="49"/>
    </row>
    <row r="325" spans="1:4">
      <c r="A325" s="47"/>
      <c r="B325" s="48"/>
      <c r="C325" s="49"/>
      <c r="D325" s="49"/>
    </row>
    <row r="326" spans="1:4">
      <c r="A326" s="47"/>
      <c r="B326" s="48"/>
      <c r="C326" s="49"/>
      <c r="D326" s="49"/>
    </row>
    <row r="327" spans="1:4">
      <c r="B327" s="6"/>
      <c r="C327" s="26"/>
      <c r="D327" s="26"/>
    </row>
    <row r="328" spans="1:4">
      <c r="B328" s="6"/>
      <c r="C328" s="26"/>
      <c r="D328" s="26"/>
    </row>
    <row r="329" spans="1:4">
      <c r="B329" s="6"/>
      <c r="C329" s="26"/>
      <c r="D329" s="26"/>
    </row>
    <row r="330" spans="1:4">
      <c r="B330" s="6"/>
      <c r="C330" s="26"/>
      <c r="D330" s="26"/>
    </row>
    <row r="331" spans="1:4">
      <c r="B331" s="6"/>
      <c r="C331" s="26"/>
      <c r="D331" s="26"/>
    </row>
    <row r="332" spans="1:4">
      <c r="B332" s="6"/>
      <c r="C332" s="26"/>
      <c r="D332" s="26"/>
    </row>
    <row r="333" spans="1:4">
      <c r="B333" s="6"/>
      <c r="C333" s="26"/>
      <c r="D333" s="26"/>
    </row>
    <row r="334" spans="1:4">
      <c r="B334" s="6"/>
      <c r="C334" s="26"/>
      <c r="D334" s="26"/>
    </row>
    <row r="335" spans="1:4">
      <c r="B335" s="6"/>
      <c r="C335" s="26"/>
      <c r="D335" s="26"/>
    </row>
    <row r="336" spans="1:4">
      <c r="B336" s="6"/>
      <c r="C336" s="26"/>
      <c r="D336" s="26"/>
    </row>
    <row r="337" spans="2:4">
      <c r="B337" s="6"/>
      <c r="C337" s="26"/>
      <c r="D337" s="26"/>
    </row>
    <row r="338" spans="2:4">
      <c r="B338" s="6"/>
      <c r="C338" s="26"/>
      <c r="D338" s="26"/>
    </row>
    <row r="339" spans="2:4">
      <c r="B339" s="6"/>
      <c r="C339" s="26"/>
      <c r="D339" s="26"/>
    </row>
    <row r="340" spans="2:4">
      <c r="B340" s="6"/>
      <c r="C340" s="26"/>
      <c r="D340" s="26"/>
    </row>
    <row r="341" spans="2:4">
      <c r="B341" s="6"/>
      <c r="C341" s="26"/>
      <c r="D341" s="26"/>
    </row>
    <row r="342" spans="2:4">
      <c r="B342" s="6"/>
      <c r="C342" s="26"/>
      <c r="D342" s="26"/>
    </row>
    <row r="343" spans="2:4">
      <c r="B343" s="6"/>
      <c r="C343" s="26"/>
      <c r="D343" s="26"/>
    </row>
    <row r="344" spans="2:4">
      <c r="B344" s="6"/>
      <c r="C344" s="26"/>
      <c r="D344" s="26"/>
    </row>
    <row r="345" spans="2:4">
      <c r="B345" s="6"/>
      <c r="C345" s="26"/>
      <c r="D345" s="26"/>
    </row>
    <row r="346" spans="2:4">
      <c r="B346" s="6"/>
      <c r="C346" s="26"/>
      <c r="D346" s="26"/>
    </row>
    <row r="347" spans="2:4">
      <c r="B347" s="6"/>
      <c r="C347" s="26"/>
      <c r="D347" s="26"/>
    </row>
    <row r="348" spans="2:4">
      <c r="B348" s="6"/>
      <c r="C348" s="26"/>
      <c r="D348" s="26"/>
    </row>
    <row r="349" spans="2:4">
      <c r="B349" s="6"/>
      <c r="C349" s="26"/>
      <c r="D349" s="26"/>
    </row>
    <row r="350" spans="2:4">
      <c r="B350" s="6"/>
      <c r="C350" s="26"/>
      <c r="D350" s="26"/>
    </row>
    <row r="351" spans="2:4">
      <c r="B351" s="6"/>
      <c r="C351" s="26"/>
      <c r="D351" s="26"/>
    </row>
    <row r="352" spans="2:4">
      <c r="B352" s="6"/>
      <c r="C352" s="26"/>
      <c r="D352" s="26"/>
    </row>
    <row r="353" spans="2:4">
      <c r="B353" s="6"/>
      <c r="C353" s="26"/>
      <c r="D353" s="26"/>
    </row>
    <row r="354" spans="2:4">
      <c r="B354" s="6"/>
      <c r="C354" s="26"/>
      <c r="D354" s="26"/>
    </row>
    <row r="355" spans="2:4">
      <c r="B355" s="6"/>
      <c r="C355" s="26"/>
      <c r="D355" s="26"/>
    </row>
    <row r="356" spans="2:4">
      <c r="B356" s="6"/>
      <c r="C356" s="26"/>
      <c r="D356" s="26"/>
    </row>
    <row r="357" spans="2:4">
      <c r="B357" s="6"/>
      <c r="C357" s="26"/>
      <c r="D357" s="26"/>
    </row>
    <row r="358" spans="2:4">
      <c r="B358" s="6"/>
      <c r="C358" s="26"/>
      <c r="D358" s="26"/>
    </row>
    <row r="359" spans="2:4">
      <c r="B359" s="6"/>
      <c r="C359" s="26"/>
      <c r="D359" s="26"/>
    </row>
    <row r="360" spans="2:4">
      <c r="B360" s="6"/>
      <c r="C360" s="26"/>
      <c r="D360" s="26"/>
    </row>
    <row r="361" spans="2:4">
      <c r="B361" s="6"/>
      <c r="C361" s="26"/>
      <c r="D361" s="26"/>
    </row>
    <row r="362" spans="2:4">
      <c r="B362" s="6"/>
      <c r="C362" s="26"/>
      <c r="D362" s="26"/>
    </row>
    <row r="363" spans="2:4">
      <c r="B363" s="6"/>
      <c r="C363" s="26"/>
      <c r="D363" s="26"/>
    </row>
    <row r="364" spans="2:4">
      <c r="B364" s="6"/>
      <c r="C364" s="26"/>
      <c r="D364" s="26"/>
    </row>
    <row r="365" spans="2:4">
      <c r="B365" s="6"/>
      <c r="C365" s="26"/>
      <c r="D365" s="26"/>
    </row>
    <row r="366" spans="2:4">
      <c r="B366" s="6"/>
      <c r="C366" s="26"/>
      <c r="D366" s="26"/>
    </row>
    <row r="367" spans="2:4">
      <c r="B367" s="6"/>
      <c r="C367" s="26"/>
      <c r="D367" s="26"/>
    </row>
    <row r="368" spans="2:4">
      <c r="B368" s="6"/>
      <c r="C368" s="26"/>
      <c r="D368" s="26"/>
    </row>
    <row r="369" spans="2:4">
      <c r="B369" s="6"/>
      <c r="C369" s="26"/>
      <c r="D369" s="26"/>
    </row>
    <row r="370" spans="2:4">
      <c r="B370" s="6"/>
      <c r="C370" s="26"/>
      <c r="D370" s="26"/>
    </row>
    <row r="371" spans="2:4">
      <c r="B371" s="6"/>
      <c r="C371" s="26"/>
      <c r="D371" s="26"/>
    </row>
    <row r="372" spans="2:4">
      <c r="B372" s="6"/>
      <c r="C372" s="26"/>
      <c r="D372" s="26"/>
    </row>
    <row r="373" spans="2:4">
      <c r="B373" s="6"/>
      <c r="C373" s="26"/>
      <c r="D373" s="26"/>
    </row>
    <row r="374" spans="2:4">
      <c r="B374" s="6"/>
      <c r="C374" s="26"/>
      <c r="D374" s="26"/>
    </row>
    <row r="375" spans="2:4">
      <c r="B375" s="6"/>
      <c r="C375" s="26"/>
      <c r="D375" s="26"/>
    </row>
    <row r="376" spans="2:4">
      <c r="B376" s="6"/>
      <c r="C376" s="26"/>
      <c r="D376" s="26"/>
    </row>
    <row r="377" spans="2:4">
      <c r="B377" s="6"/>
      <c r="C377" s="26"/>
      <c r="D377" s="26"/>
    </row>
    <row r="378" spans="2:4">
      <c r="B378" s="6"/>
      <c r="C378" s="26"/>
      <c r="D378" s="26"/>
    </row>
    <row r="379" spans="2:4">
      <c r="B379" s="6"/>
      <c r="C379" s="26"/>
      <c r="D379" s="26"/>
    </row>
    <row r="380" spans="2:4">
      <c r="B380" s="6"/>
      <c r="C380" s="26"/>
      <c r="D380" s="26"/>
    </row>
    <row r="381" spans="2:4">
      <c r="B381" s="6"/>
      <c r="C381" s="26"/>
      <c r="D381" s="26"/>
    </row>
    <row r="382" spans="2:4">
      <c r="B382" s="6"/>
      <c r="C382" s="26"/>
      <c r="D382" s="26"/>
    </row>
    <row r="383" spans="2:4">
      <c r="B383" s="6"/>
      <c r="C383" s="26"/>
      <c r="D383" s="26"/>
    </row>
    <row r="384" spans="2:4">
      <c r="B384" s="6"/>
      <c r="C384" s="26"/>
      <c r="D384" s="26"/>
    </row>
    <row r="385" spans="2:4">
      <c r="B385" s="6"/>
      <c r="C385" s="26"/>
      <c r="D385" s="26"/>
    </row>
    <row r="386" spans="2:4">
      <c r="B386" s="6"/>
      <c r="C386" s="26"/>
      <c r="D386" s="26"/>
    </row>
    <row r="387" spans="2:4">
      <c r="B387" s="6"/>
      <c r="C387" s="26"/>
      <c r="D387" s="26"/>
    </row>
    <row r="388" spans="2:4">
      <c r="B388" s="6"/>
      <c r="C388" s="26"/>
      <c r="D388" s="26"/>
    </row>
    <row r="389" spans="2:4">
      <c r="B389" s="6"/>
      <c r="C389" s="26"/>
      <c r="D389" s="26"/>
    </row>
    <row r="390" spans="2:4">
      <c r="B390" s="6"/>
      <c r="C390" s="26"/>
      <c r="D390" s="26"/>
    </row>
    <row r="391" spans="2:4">
      <c r="B391" s="6"/>
      <c r="C391" s="26"/>
      <c r="D391" s="26"/>
    </row>
    <row r="392" spans="2:4">
      <c r="B392" s="6"/>
      <c r="C392" s="26"/>
      <c r="D392" s="26"/>
    </row>
    <row r="393" spans="2:4">
      <c r="B393" s="6"/>
      <c r="C393" s="26"/>
      <c r="D393" s="26"/>
    </row>
    <row r="394" spans="2:4">
      <c r="B394" s="6"/>
      <c r="C394" s="26"/>
      <c r="D394" s="26"/>
    </row>
    <row r="395" spans="2:4">
      <c r="B395" s="6"/>
      <c r="C395" s="26"/>
      <c r="D395" s="26"/>
    </row>
    <row r="396" spans="2:4">
      <c r="B396" s="6"/>
      <c r="C396" s="26"/>
      <c r="D396" s="26"/>
    </row>
    <row r="397" spans="2:4">
      <c r="B397" s="6"/>
      <c r="C397" s="26"/>
      <c r="D397" s="26"/>
    </row>
    <row r="398" spans="2:4">
      <c r="B398" s="6"/>
      <c r="C398" s="26"/>
      <c r="D398" s="26"/>
    </row>
    <row r="399" spans="2:4">
      <c r="B399" s="6"/>
      <c r="C399" s="26"/>
      <c r="D399" s="26"/>
    </row>
    <row r="400" spans="2:4">
      <c r="B400" s="6"/>
      <c r="C400" s="26"/>
      <c r="D400" s="26"/>
    </row>
    <row r="401" spans="2:4">
      <c r="B401" s="6"/>
      <c r="C401" s="26"/>
      <c r="D401" s="26"/>
    </row>
    <row r="402" spans="2:4">
      <c r="B402" s="6"/>
      <c r="C402" s="26"/>
      <c r="D402" s="26"/>
    </row>
    <row r="403" spans="2:4">
      <c r="B403" s="6"/>
      <c r="C403" s="26"/>
      <c r="D403" s="26"/>
    </row>
    <row r="404" spans="2:4">
      <c r="B404" s="6"/>
      <c r="C404" s="26"/>
      <c r="D404" s="26"/>
    </row>
    <row r="405" spans="2:4">
      <c r="B405" s="6"/>
      <c r="C405" s="26"/>
      <c r="D405" s="26"/>
    </row>
    <row r="406" spans="2:4">
      <c r="B406" s="6"/>
      <c r="C406" s="26"/>
      <c r="D406" s="26"/>
    </row>
    <row r="407" spans="2:4">
      <c r="B407" s="6"/>
      <c r="C407" s="26"/>
      <c r="D407" s="26"/>
    </row>
    <row r="408" spans="2:4">
      <c r="B408" s="6"/>
      <c r="C408" s="26"/>
      <c r="D408" s="26"/>
    </row>
    <row r="409" spans="2:4">
      <c r="B409" s="6"/>
      <c r="C409" s="26"/>
      <c r="D409" s="26"/>
    </row>
    <row r="410" spans="2:4">
      <c r="B410" s="6"/>
      <c r="C410" s="26"/>
      <c r="D410" s="26"/>
    </row>
    <row r="411" spans="2:4">
      <c r="B411" s="6"/>
      <c r="C411" s="26"/>
      <c r="D411" s="26"/>
    </row>
    <row r="412" spans="2:4">
      <c r="B412" s="6"/>
      <c r="C412" s="26"/>
      <c r="D412" s="26"/>
    </row>
    <row r="413" spans="2:4">
      <c r="B413" s="6"/>
      <c r="C413" s="26"/>
      <c r="D413" s="26"/>
    </row>
    <row r="414" spans="2:4">
      <c r="B414" s="6"/>
      <c r="C414" s="26"/>
      <c r="D414" s="26"/>
    </row>
    <row r="415" spans="2:4">
      <c r="B415" s="6"/>
      <c r="C415" s="26"/>
      <c r="D415" s="26"/>
    </row>
    <row r="416" spans="2:4">
      <c r="B416" s="6"/>
      <c r="C416" s="26"/>
      <c r="D416" s="26"/>
    </row>
    <row r="417" spans="2:4">
      <c r="B417" s="6"/>
      <c r="C417" s="26"/>
      <c r="D417" s="26"/>
    </row>
    <row r="418" spans="2:4">
      <c r="B418" s="6"/>
      <c r="C418" s="26"/>
      <c r="D418" s="26"/>
    </row>
    <row r="419" spans="2:4">
      <c r="B419" s="6"/>
      <c r="C419" s="26"/>
      <c r="D419" s="26"/>
    </row>
    <row r="420" spans="2:4">
      <c r="B420" s="6"/>
      <c r="C420" s="26"/>
      <c r="D420" s="26"/>
    </row>
    <row r="421" spans="2:4">
      <c r="B421" s="6"/>
      <c r="C421" s="26"/>
      <c r="D421" s="26"/>
    </row>
    <row r="422" spans="2:4">
      <c r="B422" s="6"/>
      <c r="C422" s="26"/>
      <c r="D422" s="26"/>
    </row>
    <row r="423" spans="2:4">
      <c r="B423" s="6"/>
      <c r="C423" s="26"/>
      <c r="D423" s="26"/>
    </row>
    <row r="424" spans="2:4">
      <c r="B424" s="6"/>
      <c r="C424" s="26"/>
      <c r="D424" s="26"/>
    </row>
    <row r="425" spans="2:4">
      <c r="B425" s="6"/>
      <c r="C425" s="26"/>
      <c r="D425" s="26"/>
    </row>
    <row r="426" spans="2:4">
      <c r="B426" s="6"/>
      <c r="C426" s="26"/>
      <c r="D426" s="26"/>
    </row>
    <row r="427" spans="2:4">
      <c r="B427" s="6"/>
      <c r="C427" s="26"/>
      <c r="D427" s="26"/>
    </row>
    <row r="428" spans="2:4">
      <c r="B428" s="6"/>
      <c r="C428" s="26"/>
      <c r="D428" s="26"/>
    </row>
    <row r="429" spans="2:4">
      <c r="B429" s="6"/>
      <c r="C429" s="26"/>
      <c r="D429" s="26"/>
    </row>
    <row r="430" spans="2:4">
      <c r="B430" s="6"/>
      <c r="C430" s="26"/>
      <c r="D430" s="26"/>
    </row>
    <row r="431" spans="2:4">
      <c r="B431" s="6"/>
      <c r="C431" s="26"/>
      <c r="D431" s="26"/>
    </row>
    <row r="432" spans="2:4">
      <c r="B432" s="6"/>
      <c r="C432" s="26"/>
      <c r="D432" s="26"/>
    </row>
    <row r="433" spans="2:4">
      <c r="B433" s="6"/>
      <c r="C433" s="26"/>
      <c r="D433" s="26"/>
    </row>
    <row r="434" spans="2:4">
      <c r="B434" s="6"/>
      <c r="C434" s="26"/>
      <c r="D434" s="26"/>
    </row>
    <row r="435" spans="2:4">
      <c r="B435" s="6"/>
      <c r="C435" s="26"/>
      <c r="D435" s="26"/>
    </row>
    <row r="436" spans="2:4">
      <c r="B436" s="6"/>
      <c r="C436" s="26"/>
      <c r="D436" s="26"/>
    </row>
    <row r="437" spans="2:4">
      <c r="B437" s="6"/>
      <c r="C437" s="26"/>
      <c r="D437" s="26"/>
    </row>
    <row r="438" spans="2:4">
      <c r="B438" s="6"/>
      <c r="C438" s="26"/>
      <c r="D438" s="26"/>
    </row>
    <row r="439" spans="2:4">
      <c r="B439" s="6"/>
      <c r="C439" s="26"/>
      <c r="D439" s="26"/>
    </row>
    <row r="440" spans="2:4">
      <c r="B440" s="6"/>
      <c r="C440" s="26"/>
      <c r="D440" s="26"/>
    </row>
    <row r="441" spans="2:4">
      <c r="B441" s="6"/>
      <c r="C441" s="26"/>
      <c r="D441" s="26"/>
    </row>
    <row r="442" spans="2:4">
      <c r="B442" s="6"/>
      <c r="C442" s="26"/>
      <c r="D442" s="26"/>
    </row>
    <row r="443" spans="2:4">
      <c r="B443" s="6"/>
      <c r="C443" s="26"/>
      <c r="D443" s="26"/>
    </row>
    <row r="444" spans="2:4">
      <c r="B444" s="6"/>
      <c r="C444" s="26"/>
      <c r="D444" s="26"/>
    </row>
    <row r="445" spans="2:4">
      <c r="B445" s="6"/>
      <c r="C445" s="26"/>
      <c r="D445" s="26"/>
    </row>
    <row r="446" spans="2:4">
      <c r="B446" s="6"/>
      <c r="C446" s="26"/>
      <c r="D446" s="26"/>
    </row>
    <row r="447" spans="2:4">
      <c r="B447" s="6"/>
      <c r="C447" s="26"/>
      <c r="D447" s="26"/>
    </row>
    <row r="448" spans="2:4">
      <c r="B448" s="6"/>
      <c r="C448" s="26"/>
      <c r="D448" s="26"/>
    </row>
    <row r="449" spans="2:4">
      <c r="B449" s="6"/>
      <c r="C449" s="26"/>
      <c r="D449" s="26"/>
    </row>
    <row r="450" spans="2:4">
      <c r="B450" s="6"/>
      <c r="C450" s="26"/>
      <c r="D450" s="26"/>
    </row>
    <row r="451" spans="2:4">
      <c r="B451" s="6"/>
      <c r="C451" s="26"/>
      <c r="D451" s="26"/>
    </row>
    <row r="452" spans="2:4">
      <c r="B452" s="6"/>
      <c r="C452" s="26"/>
      <c r="D452" s="26"/>
    </row>
    <row r="453" spans="2:4">
      <c r="B453" s="6"/>
      <c r="C453" s="26"/>
      <c r="D453" s="26"/>
    </row>
    <row r="454" spans="2:4">
      <c r="B454" s="6"/>
      <c r="C454" s="26"/>
      <c r="D454" s="26"/>
    </row>
    <row r="455" spans="2:4">
      <c r="B455" s="6"/>
      <c r="C455" s="26"/>
      <c r="D455" s="26"/>
    </row>
    <row r="456" spans="2:4">
      <c r="B456" s="6"/>
      <c r="C456" s="26"/>
      <c r="D456" s="26"/>
    </row>
    <row r="457" spans="2:4">
      <c r="B457" s="6"/>
      <c r="C457" s="26"/>
      <c r="D457" s="26"/>
    </row>
    <row r="458" spans="2:4">
      <c r="B458" s="6"/>
      <c r="C458" s="26"/>
      <c r="D458" s="26"/>
    </row>
    <row r="459" spans="2:4">
      <c r="B459" s="6"/>
      <c r="C459" s="26"/>
      <c r="D459" s="26"/>
    </row>
    <row r="460" spans="2:4">
      <c r="B460" s="6"/>
      <c r="C460" s="26"/>
      <c r="D460" s="26"/>
    </row>
    <row r="461" spans="2:4">
      <c r="B461" s="6"/>
      <c r="C461" s="26"/>
      <c r="D461" s="26"/>
    </row>
    <row r="462" spans="2:4">
      <c r="B462" s="6"/>
      <c r="C462" s="26"/>
      <c r="D462" s="26"/>
    </row>
    <row r="463" spans="2:4">
      <c r="B463" s="6"/>
      <c r="C463" s="26"/>
      <c r="D463" s="26"/>
    </row>
    <row r="464" spans="2:4">
      <c r="B464" s="6"/>
      <c r="C464" s="26"/>
      <c r="D464" s="26"/>
    </row>
    <row r="465" spans="2:4">
      <c r="B465" s="6"/>
      <c r="C465" s="26"/>
      <c r="D465" s="26"/>
    </row>
    <row r="466" spans="2:4">
      <c r="B466" s="6"/>
      <c r="C466" s="26"/>
      <c r="D466" s="26"/>
    </row>
    <row r="467" spans="2:4">
      <c r="B467" s="6"/>
      <c r="C467" s="26"/>
      <c r="D467" s="26"/>
    </row>
    <row r="468" spans="2:4">
      <c r="B468" s="6"/>
      <c r="C468" s="26"/>
      <c r="D468" s="26"/>
    </row>
    <row r="469" spans="2:4">
      <c r="B469" s="6"/>
      <c r="C469" s="26"/>
      <c r="D469" s="26"/>
    </row>
    <row r="470" spans="2:4">
      <c r="B470" s="6"/>
      <c r="C470" s="26"/>
      <c r="D470" s="26"/>
    </row>
    <row r="471" spans="2:4">
      <c r="B471" s="6"/>
      <c r="C471" s="26"/>
      <c r="D471" s="26"/>
    </row>
    <row r="472" spans="2:4">
      <c r="B472" s="6"/>
      <c r="C472" s="26"/>
      <c r="D472" s="26"/>
    </row>
    <row r="473" spans="2:4">
      <c r="B473" s="6"/>
      <c r="C473" s="26"/>
      <c r="D473" s="26"/>
    </row>
    <row r="474" spans="2:4">
      <c r="B474" s="6"/>
      <c r="C474" s="26"/>
      <c r="D474" s="26"/>
    </row>
    <row r="475" spans="2:4">
      <c r="B475" s="6"/>
      <c r="C475" s="26"/>
      <c r="D475" s="26"/>
    </row>
    <row r="476" spans="2:4">
      <c r="B476" s="6"/>
      <c r="C476" s="26"/>
      <c r="D476" s="26"/>
    </row>
    <row r="477" spans="2:4">
      <c r="B477" s="6"/>
      <c r="C477" s="26"/>
      <c r="D477" s="26"/>
    </row>
    <row r="478" spans="2:4">
      <c r="B478" s="6"/>
      <c r="C478" s="26"/>
      <c r="D478" s="26"/>
    </row>
    <row r="479" spans="2:4">
      <c r="B479" s="6"/>
      <c r="C479" s="26"/>
      <c r="D479" s="26"/>
    </row>
    <row r="480" spans="2:4">
      <c r="B480" s="6"/>
      <c r="C480" s="26"/>
      <c r="D480" s="26"/>
    </row>
    <row r="481" spans="2:4">
      <c r="B481" s="6"/>
      <c r="C481" s="26"/>
      <c r="D481" s="26"/>
    </row>
    <row r="482" spans="2:4">
      <c r="B482" s="6"/>
      <c r="C482" s="26"/>
      <c r="D482" s="26"/>
    </row>
    <row r="483" spans="2:4">
      <c r="B483" s="6"/>
      <c r="C483" s="26"/>
      <c r="D483" s="26"/>
    </row>
    <row r="484" spans="2:4">
      <c r="B484" s="6"/>
      <c r="C484" s="26"/>
      <c r="D484" s="26"/>
    </row>
    <row r="485" spans="2:4">
      <c r="B485" s="6"/>
      <c r="C485" s="26"/>
      <c r="D485" s="26"/>
    </row>
    <row r="486" spans="2:4">
      <c r="B486" s="6"/>
      <c r="C486" s="26"/>
      <c r="D486" s="26"/>
    </row>
    <row r="487" spans="2:4">
      <c r="B487" s="6"/>
      <c r="C487" s="26"/>
      <c r="D487" s="26"/>
    </row>
    <row r="488" spans="2:4">
      <c r="B488" s="6"/>
      <c r="C488" s="26"/>
      <c r="D488" s="26"/>
    </row>
    <row r="489" spans="2:4">
      <c r="B489" s="6"/>
      <c r="C489" s="26"/>
      <c r="D489" s="26"/>
    </row>
    <row r="490" spans="2:4">
      <c r="B490" s="6"/>
      <c r="C490" s="26"/>
      <c r="D490" s="26"/>
    </row>
    <row r="491" spans="2:4">
      <c r="B491" s="6"/>
      <c r="C491" s="26"/>
      <c r="D491" s="26"/>
    </row>
    <row r="492" spans="2:4">
      <c r="C492" s="26"/>
      <c r="D492" s="26"/>
    </row>
    <row r="493" spans="2:4">
      <c r="C493" s="26"/>
      <c r="D493" s="26"/>
    </row>
    <row r="494" spans="2:4">
      <c r="C494" s="26"/>
      <c r="D494" s="26"/>
    </row>
    <row r="495" spans="2:4">
      <c r="C495" s="26"/>
      <c r="D495" s="26"/>
    </row>
    <row r="496" spans="2:4">
      <c r="C496" s="26"/>
      <c r="D496" s="26"/>
    </row>
    <row r="497" spans="3:4">
      <c r="C497" s="26"/>
      <c r="D497" s="26"/>
    </row>
    <row r="498" spans="3:4">
      <c r="C498" s="26"/>
      <c r="D498" s="26"/>
    </row>
    <row r="499" spans="3:4">
      <c r="C499" s="26"/>
      <c r="D499" s="26"/>
    </row>
    <row r="500" spans="3:4">
      <c r="C500" s="26"/>
      <c r="D500" s="26"/>
    </row>
    <row r="501" spans="3:4">
      <c r="C501" s="26"/>
      <c r="D501" s="26"/>
    </row>
    <row r="502" spans="3:4">
      <c r="C502" s="26"/>
      <c r="D502" s="26"/>
    </row>
    <row r="503" spans="3:4">
      <c r="C503" s="26"/>
      <c r="D503" s="26"/>
    </row>
    <row r="504" spans="3:4">
      <c r="C504" s="26"/>
      <c r="D504" s="26"/>
    </row>
    <row r="505" spans="3:4">
      <c r="C505" s="26"/>
      <c r="D505" s="26"/>
    </row>
    <row r="506" spans="3:4">
      <c r="C506" s="26"/>
      <c r="D506" s="26"/>
    </row>
    <row r="507" spans="3:4">
      <c r="C507" s="26"/>
      <c r="D507" s="26"/>
    </row>
    <row r="508" spans="3:4">
      <c r="C508" s="26"/>
      <c r="D508" s="26"/>
    </row>
    <row r="509" spans="3:4">
      <c r="C509" s="26"/>
      <c r="D509" s="26"/>
    </row>
    <row r="510" spans="3:4">
      <c r="C510" s="26"/>
      <c r="D510" s="26"/>
    </row>
    <row r="511" spans="3:4">
      <c r="C511" s="26"/>
      <c r="D511" s="26"/>
    </row>
    <row r="512" spans="3:4">
      <c r="C512" s="26"/>
      <c r="D512" s="26"/>
    </row>
    <row r="513" spans="3:4">
      <c r="C513" s="26"/>
      <c r="D513" s="26"/>
    </row>
    <row r="514" spans="3:4">
      <c r="C514" s="26"/>
      <c r="D514" s="26"/>
    </row>
    <row r="515" spans="3:4">
      <c r="C515" s="26"/>
      <c r="D515" s="26"/>
    </row>
    <row r="516" spans="3:4">
      <c r="C516" s="26"/>
      <c r="D516" s="26"/>
    </row>
    <row r="517" spans="3:4">
      <c r="C517" s="26"/>
      <c r="D517" s="26"/>
    </row>
    <row r="518" spans="3:4">
      <c r="C518" s="26"/>
      <c r="D518" s="26"/>
    </row>
    <row r="519" spans="3:4">
      <c r="C519" s="26"/>
      <c r="D519" s="26"/>
    </row>
    <row r="520" spans="3:4">
      <c r="C520" s="26"/>
      <c r="D520" s="26"/>
    </row>
    <row r="521" spans="3:4">
      <c r="C521" s="26"/>
      <c r="D521" s="26"/>
    </row>
    <row r="522" spans="3:4">
      <c r="C522" s="26"/>
      <c r="D522" s="26"/>
    </row>
    <row r="523" spans="3:4">
      <c r="C523" s="26"/>
      <c r="D523" s="26"/>
    </row>
    <row r="524" spans="3:4">
      <c r="C524" s="26"/>
      <c r="D524" s="26"/>
    </row>
    <row r="525" spans="3:4">
      <c r="C525" s="26"/>
      <c r="D525" s="26"/>
    </row>
    <row r="526" spans="3:4">
      <c r="C526" s="26"/>
      <c r="D526" s="26"/>
    </row>
    <row r="527" spans="3:4">
      <c r="C527" s="26"/>
      <c r="D527" s="26"/>
    </row>
    <row r="528" spans="3:4">
      <c r="C528" s="26"/>
      <c r="D528" s="26"/>
    </row>
    <row r="529" spans="3:4">
      <c r="C529" s="26"/>
      <c r="D529" s="26"/>
    </row>
    <row r="530" spans="3:4">
      <c r="C530" s="26"/>
      <c r="D530" s="26"/>
    </row>
    <row r="531" spans="3:4">
      <c r="C531" s="26"/>
      <c r="D531" s="26"/>
    </row>
    <row r="532" spans="3:4">
      <c r="C532" s="26"/>
      <c r="D532" s="26"/>
    </row>
    <row r="533" spans="3:4">
      <c r="C533" s="26"/>
      <c r="D533" s="26"/>
    </row>
    <row r="534" spans="3:4">
      <c r="C534" s="26"/>
      <c r="D534" s="26"/>
    </row>
    <row r="535" spans="3:4">
      <c r="C535" s="26"/>
      <c r="D535" s="26"/>
    </row>
    <row r="536" spans="3:4">
      <c r="C536" s="26"/>
      <c r="D536" s="26"/>
    </row>
    <row r="537" spans="3:4">
      <c r="C537" s="26"/>
      <c r="D537" s="26"/>
    </row>
    <row r="538" spans="3:4">
      <c r="C538" s="26"/>
      <c r="D538" s="26"/>
    </row>
    <row r="539" spans="3:4">
      <c r="C539" s="26"/>
      <c r="D539" s="26"/>
    </row>
    <row r="540" spans="3:4">
      <c r="C540" s="26"/>
      <c r="D540" s="26"/>
    </row>
    <row r="541" spans="3:4">
      <c r="C541" s="26"/>
      <c r="D541" s="26"/>
    </row>
    <row r="542" spans="3:4">
      <c r="C542" s="26"/>
      <c r="D542" s="26"/>
    </row>
    <row r="543" spans="3:4">
      <c r="C543" s="26"/>
      <c r="D543" s="26"/>
    </row>
    <row r="544" spans="3:4">
      <c r="C544" s="26"/>
      <c r="D544" s="26"/>
    </row>
    <row r="545" spans="3:4">
      <c r="C545" s="26"/>
      <c r="D545" s="26"/>
    </row>
    <row r="546" spans="3:4">
      <c r="C546" s="26"/>
      <c r="D546" s="26"/>
    </row>
    <row r="547" spans="3:4">
      <c r="C547" s="26"/>
      <c r="D547" s="26"/>
    </row>
    <row r="548" spans="3:4">
      <c r="C548" s="26"/>
      <c r="D548" s="26"/>
    </row>
    <row r="549" spans="3:4">
      <c r="C549" s="26"/>
      <c r="D549" s="26"/>
    </row>
    <row r="550" spans="3:4">
      <c r="C550" s="26"/>
      <c r="D550" s="26"/>
    </row>
    <row r="551" spans="3:4">
      <c r="C551" s="26"/>
      <c r="D551" s="26"/>
    </row>
    <row r="552" spans="3:4">
      <c r="C552" s="26"/>
      <c r="D552" s="26"/>
    </row>
    <row r="553" spans="3:4">
      <c r="C553" s="26"/>
      <c r="D553" s="26"/>
    </row>
    <row r="554" spans="3:4">
      <c r="C554" s="26"/>
      <c r="D554" s="26"/>
    </row>
    <row r="555" spans="3:4">
      <c r="C555" s="26"/>
      <c r="D555" s="26"/>
    </row>
    <row r="556" spans="3:4">
      <c r="C556" s="26"/>
      <c r="D556" s="26"/>
    </row>
    <row r="557" spans="3:4">
      <c r="C557" s="26"/>
      <c r="D557" s="26"/>
    </row>
    <row r="558" spans="3:4">
      <c r="C558" s="26"/>
      <c r="D558" s="26"/>
    </row>
    <row r="559" spans="3:4">
      <c r="C559" s="26"/>
      <c r="D559" s="26"/>
    </row>
    <row r="560" spans="3:4">
      <c r="C560" s="26"/>
      <c r="D560" s="26"/>
    </row>
    <row r="561" spans="3:4">
      <c r="C561" s="26"/>
      <c r="D561" s="26"/>
    </row>
    <row r="562" spans="3:4">
      <c r="C562" s="26"/>
      <c r="D562" s="26"/>
    </row>
    <row r="563" spans="3:4">
      <c r="C563" s="26"/>
      <c r="D563" s="26"/>
    </row>
    <row r="564" spans="3:4">
      <c r="C564" s="26"/>
      <c r="D564" s="26"/>
    </row>
    <row r="565" spans="3:4">
      <c r="C565" s="26"/>
      <c r="D565" s="26"/>
    </row>
    <row r="566" spans="3:4">
      <c r="C566" s="26"/>
      <c r="D566" s="26"/>
    </row>
    <row r="567" spans="3:4">
      <c r="C567" s="26"/>
      <c r="D567" s="26"/>
    </row>
    <row r="568" spans="3:4">
      <c r="C568" s="26"/>
      <c r="D568" s="26"/>
    </row>
    <row r="569" spans="3:4">
      <c r="C569" s="26"/>
      <c r="D569" s="26"/>
    </row>
    <row r="570" spans="3:4">
      <c r="C570" s="26"/>
      <c r="D570" s="26"/>
    </row>
    <row r="571" spans="3:4">
      <c r="C571" s="26"/>
      <c r="D571" s="26"/>
    </row>
    <row r="572" spans="3:4">
      <c r="C572" s="26"/>
      <c r="D572" s="26"/>
    </row>
    <row r="573" spans="3:4">
      <c r="C573" s="26"/>
      <c r="D573" s="26"/>
    </row>
    <row r="574" spans="3:4">
      <c r="C574" s="26"/>
      <c r="D574" s="26"/>
    </row>
    <row r="575" spans="3:4">
      <c r="C575" s="26"/>
      <c r="D575" s="26"/>
    </row>
    <row r="576" spans="3:4">
      <c r="C576" s="26"/>
      <c r="D576" s="26"/>
    </row>
    <row r="577" spans="3:4">
      <c r="C577" s="26"/>
      <c r="D577" s="26"/>
    </row>
    <row r="578" spans="3:4">
      <c r="C578" s="26"/>
      <c r="D578" s="26"/>
    </row>
    <row r="579" spans="3:4">
      <c r="C579" s="26"/>
      <c r="D579" s="26"/>
    </row>
    <row r="580" spans="3:4">
      <c r="C580" s="26"/>
      <c r="D580" s="26"/>
    </row>
    <row r="581" spans="3:4">
      <c r="C581" s="26"/>
      <c r="D581" s="26"/>
    </row>
    <row r="582" spans="3:4">
      <c r="C582" s="26"/>
      <c r="D582" s="26"/>
    </row>
    <row r="583" spans="3:4">
      <c r="C583" s="26"/>
      <c r="D583" s="26"/>
    </row>
    <row r="584" spans="3:4">
      <c r="C584" s="26"/>
      <c r="D584" s="26"/>
    </row>
    <row r="585" spans="3:4">
      <c r="C585" s="26"/>
      <c r="D585" s="26"/>
    </row>
    <row r="586" spans="3:4">
      <c r="C586" s="26"/>
      <c r="D586" s="26"/>
    </row>
    <row r="587" spans="3:4">
      <c r="C587" s="26"/>
      <c r="D587" s="26"/>
    </row>
    <row r="588" spans="3:4">
      <c r="C588" s="26"/>
      <c r="D588" s="26"/>
    </row>
    <row r="589" spans="3:4">
      <c r="C589" s="26"/>
      <c r="D589" s="26"/>
    </row>
    <row r="590" spans="3:4">
      <c r="C590" s="26"/>
      <c r="D590" s="26"/>
    </row>
    <row r="591" spans="3:4">
      <c r="C591" s="26"/>
      <c r="D591" s="26"/>
    </row>
    <row r="592" spans="3:4">
      <c r="C592" s="26"/>
      <c r="D592" s="26"/>
    </row>
    <row r="593" spans="3:4">
      <c r="C593" s="26"/>
      <c r="D593" s="26"/>
    </row>
    <row r="594" spans="3:4">
      <c r="C594" s="26"/>
      <c r="D594" s="26"/>
    </row>
    <row r="595" spans="3:4">
      <c r="C595" s="26"/>
      <c r="D595" s="26"/>
    </row>
    <row r="596" spans="3:4">
      <c r="C596" s="26"/>
      <c r="D596" s="26"/>
    </row>
    <row r="597" spans="3:4">
      <c r="C597" s="26"/>
      <c r="D597" s="26"/>
    </row>
    <row r="598" spans="3:4">
      <c r="C598" s="26"/>
      <c r="D598" s="26"/>
    </row>
    <row r="599" spans="3:4">
      <c r="C599" s="26"/>
      <c r="D599" s="26"/>
    </row>
    <row r="600" spans="3:4">
      <c r="C600" s="26"/>
      <c r="D600" s="26"/>
    </row>
    <row r="601" spans="3:4">
      <c r="C601" s="26"/>
      <c r="D601" s="26"/>
    </row>
    <row r="602" spans="3:4">
      <c r="C602" s="26"/>
      <c r="D602" s="26"/>
    </row>
    <row r="603" spans="3:4">
      <c r="C603" s="26"/>
      <c r="D603" s="26"/>
    </row>
    <row r="604" spans="3:4">
      <c r="C604" s="26"/>
      <c r="D604" s="26"/>
    </row>
    <row r="605" spans="3:4">
      <c r="C605" s="26"/>
      <c r="D605" s="26"/>
    </row>
    <row r="606" spans="3:4">
      <c r="C606" s="26"/>
      <c r="D606" s="26"/>
    </row>
    <row r="607" spans="3:4">
      <c r="C607" s="26"/>
      <c r="D607" s="26"/>
    </row>
    <row r="608" spans="3:4">
      <c r="C608" s="26"/>
      <c r="D608" s="26"/>
    </row>
    <row r="609" spans="3:4">
      <c r="C609" s="26"/>
      <c r="D609" s="26"/>
    </row>
    <row r="610" spans="3:4">
      <c r="C610" s="26"/>
      <c r="D610" s="26"/>
    </row>
    <row r="611" spans="3:4">
      <c r="C611" s="26"/>
      <c r="D611" s="26"/>
    </row>
    <row r="612" spans="3:4">
      <c r="C612" s="26"/>
      <c r="D612" s="26"/>
    </row>
    <row r="613" spans="3:4">
      <c r="C613" s="26"/>
      <c r="D613" s="26"/>
    </row>
    <row r="614" spans="3:4">
      <c r="C614" s="26"/>
      <c r="D614" s="26"/>
    </row>
    <row r="615" spans="3:4">
      <c r="C615" s="26"/>
      <c r="D615" s="26"/>
    </row>
    <row r="616" spans="3:4">
      <c r="C616" s="26"/>
      <c r="D616" s="26"/>
    </row>
    <row r="617" spans="3:4">
      <c r="C617" s="26"/>
      <c r="D617" s="26"/>
    </row>
    <row r="618" spans="3:4">
      <c r="C618" s="26"/>
      <c r="D618" s="26"/>
    </row>
    <row r="619" spans="3:4">
      <c r="C619" s="26"/>
      <c r="D619" s="26"/>
    </row>
    <row r="620" spans="3:4">
      <c r="C620" s="26"/>
      <c r="D620" s="26"/>
    </row>
    <row r="621" spans="3:4">
      <c r="C621" s="26"/>
      <c r="D621" s="26"/>
    </row>
    <row r="622" spans="3:4">
      <c r="C622" s="26"/>
      <c r="D622" s="26"/>
    </row>
    <row r="623" spans="3:4">
      <c r="C623" s="26"/>
      <c r="D623" s="26"/>
    </row>
    <row r="624" spans="3:4">
      <c r="C624" s="26"/>
      <c r="D624" s="26"/>
    </row>
    <row r="625" spans="3:4">
      <c r="C625" s="26"/>
      <c r="D625" s="26"/>
    </row>
    <row r="626" spans="3:4">
      <c r="C626" s="26"/>
      <c r="D626" s="26"/>
    </row>
    <row r="627" spans="3:4">
      <c r="C627" s="26"/>
      <c r="D627" s="26"/>
    </row>
    <row r="628" spans="3:4">
      <c r="C628" s="26"/>
      <c r="D628" s="26"/>
    </row>
    <row r="629" spans="3:4">
      <c r="C629" s="26"/>
      <c r="D629" s="26"/>
    </row>
    <row r="630" spans="3:4">
      <c r="C630" s="26"/>
      <c r="D630" s="26"/>
    </row>
    <row r="631" spans="3:4">
      <c r="C631" s="26"/>
      <c r="D631" s="26"/>
    </row>
    <row r="632" spans="3:4">
      <c r="C632" s="26"/>
      <c r="D632" s="26"/>
    </row>
    <row r="633" spans="3:4">
      <c r="C633" s="26"/>
      <c r="D633" s="26"/>
    </row>
    <row r="634" spans="3:4">
      <c r="C634" s="26"/>
      <c r="D634" s="26"/>
    </row>
    <row r="635" spans="3:4">
      <c r="C635" s="26"/>
      <c r="D635" s="26"/>
    </row>
    <row r="636" spans="3:4">
      <c r="C636" s="26"/>
      <c r="D636" s="26"/>
    </row>
    <row r="637" spans="3:4">
      <c r="C637" s="26"/>
      <c r="D637" s="26"/>
    </row>
    <row r="638" spans="3:4">
      <c r="C638" s="26"/>
      <c r="D638" s="26"/>
    </row>
    <row r="639" spans="3:4">
      <c r="C639" s="26"/>
      <c r="D639" s="26"/>
    </row>
    <row r="640" spans="3:4">
      <c r="C640" s="26"/>
      <c r="D640" s="26"/>
    </row>
    <row r="641" spans="3:4">
      <c r="C641" s="26"/>
      <c r="D641" s="26"/>
    </row>
    <row r="642" spans="3:4">
      <c r="C642" s="26"/>
      <c r="D642" s="26"/>
    </row>
    <row r="643" spans="3:4">
      <c r="C643" s="26"/>
      <c r="D643" s="26"/>
    </row>
    <row r="644" spans="3:4">
      <c r="C644" s="26"/>
      <c r="D644" s="26"/>
    </row>
    <row r="645" spans="3:4">
      <c r="C645" s="26"/>
      <c r="D645" s="26"/>
    </row>
    <row r="646" spans="3:4">
      <c r="C646" s="26"/>
      <c r="D646" s="26"/>
    </row>
    <row r="647" spans="3:4">
      <c r="C647" s="26"/>
      <c r="D647" s="26"/>
    </row>
    <row r="648" spans="3:4">
      <c r="C648" s="26"/>
      <c r="D648" s="26"/>
    </row>
    <row r="649" spans="3:4">
      <c r="C649" s="26"/>
      <c r="D649" s="26"/>
    </row>
    <row r="650" spans="3:4">
      <c r="C650" s="26"/>
      <c r="D650" s="26"/>
    </row>
    <row r="651" spans="3:4">
      <c r="C651" s="26"/>
      <c r="D651" s="26"/>
    </row>
    <row r="652" spans="3:4">
      <c r="C652" s="26"/>
      <c r="D652" s="26"/>
    </row>
    <row r="653" spans="3:4">
      <c r="C653" s="26"/>
      <c r="D653" s="26"/>
    </row>
    <row r="654" spans="3:4">
      <c r="C654" s="26"/>
      <c r="D654" s="26"/>
    </row>
    <row r="655" spans="3:4">
      <c r="C655" s="26"/>
      <c r="D655" s="26"/>
    </row>
    <row r="656" spans="3:4">
      <c r="C656" s="26"/>
      <c r="D656" s="26"/>
    </row>
    <row r="657" spans="3:4">
      <c r="C657" s="26"/>
      <c r="D657" s="26"/>
    </row>
    <row r="658" spans="3:4">
      <c r="C658" s="26"/>
      <c r="D658" s="26"/>
    </row>
    <row r="659" spans="3:4">
      <c r="C659" s="26"/>
      <c r="D659" s="26"/>
    </row>
    <row r="660" spans="3:4">
      <c r="C660" s="26"/>
      <c r="D660" s="26"/>
    </row>
    <row r="661" spans="3:4">
      <c r="C661" s="26"/>
      <c r="D661" s="26"/>
    </row>
    <row r="662" spans="3:4">
      <c r="C662" s="26"/>
      <c r="D662" s="26"/>
    </row>
    <row r="663" spans="3:4">
      <c r="C663" s="26"/>
      <c r="D663" s="26"/>
    </row>
    <row r="664" spans="3:4">
      <c r="C664" s="26"/>
      <c r="D664" s="26"/>
    </row>
    <row r="665" spans="3:4">
      <c r="C665" s="26"/>
      <c r="D665" s="26"/>
    </row>
    <row r="666" spans="3:4">
      <c r="C666" s="26"/>
      <c r="D666" s="26"/>
    </row>
    <row r="667" spans="3:4">
      <c r="C667" s="26"/>
      <c r="D667" s="26"/>
    </row>
  </sheetData>
  <sortState xmlns:xlrd2="http://schemas.microsoft.com/office/spreadsheetml/2017/richdata2" ref="A21:AI232">
    <sortCondition ref="C21:C232"/>
  </sortState>
  <phoneticPr fontId="8" type="noConversion"/>
  <hyperlinks>
    <hyperlink ref="H2162" r:id="rId1" display="http://vsolj.cetus-net.org/bulletin.html" xr:uid="{00000000-0004-0000-0000-000000000000}"/>
    <hyperlink ref="H65120" r:id="rId2" display="http://vsolj.cetus-net.org/bulletin.html" xr:uid="{00000000-0004-0000-0000-000001000000}"/>
    <hyperlink ref="H65113" r:id="rId3" display="https://www.aavso.org/ejaavso" xr:uid="{00000000-0004-0000-0000-000002000000}"/>
    <hyperlink ref="AP1264" r:id="rId4" display="http://cdsbib.u-strasbg.fr/cgi-bin/cdsbib?1990RMxAA..21..381G" xr:uid="{00000000-0004-0000-0000-000003000000}"/>
    <hyperlink ref="AP1268" r:id="rId5" display="http://cdsbib.u-strasbg.fr/cgi-bin/cdsbib?1990RMxAA..21..381G" xr:uid="{00000000-0004-0000-0000-000004000000}"/>
    <hyperlink ref="AP1267" r:id="rId6" display="http://cdsbib.u-strasbg.fr/cgi-bin/cdsbib?1990RMxAA..21..381G" xr:uid="{00000000-0004-0000-0000-000005000000}"/>
    <hyperlink ref="AP1248" r:id="rId7" display="http://cdsbib.u-strasbg.fr/cgi-bin/cdsbib?1990RMxAA..21..381G" xr:uid="{00000000-0004-0000-0000-000006000000}"/>
    <hyperlink ref="I65120" r:id="rId8" display="http://vsolj.cetus-net.org/bulletin.html" xr:uid="{00000000-0004-0000-0000-000007000000}"/>
    <hyperlink ref="AQ1404" r:id="rId9" display="http://cdsbib.u-strasbg.fr/cgi-bin/cdsbib?1990RMxAA..21..381G" xr:uid="{00000000-0004-0000-0000-000008000000}"/>
    <hyperlink ref="AQ56170" r:id="rId10" display="http://cdsbib.u-strasbg.fr/cgi-bin/cdsbib?1990RMxAA..21..381G" xr:uid="{00000000-0004-0000-0000-000009000000}"/>
    <hyperlink ref="AQ1405" r:id="rId11" display="http://cdsbib.u-strasbg.fr/cgi-bin/cdsbib?1990RMxAA..21..381G" xr:uid="{00000000-0004-0000-0000-00000A000000}"/>
    <hyperlink ref="H65117" r:id="rId12" display="https://www.aavso.org/ejaavso" xr:uid="{00000000-0004-0000-0000-00000B000000}"/>
    <hyperlink ref="H2290" r:id="rId13" display="http://vsolj.cetus-net.org/bulletin.html" xr:uid="{00000000-0004-0000-0000-00000C000000}"/>
    <hyperlink ref="AP3534" r:id="rId14" display="http://cdsbib.u-strasbg.fr/cgi-bin/cdsbib?1990RMxAA..21..381G" xr:uid="{00000000-0004-0000-0000-00000D000000}"/>
    <hyperlink ref="AP3537" r:id="rId15" display="http://cdsbib.u-strasbg.fr/cgi-bin/cdsbib?1990RMxAA..21..381G" xr:uid="{00000000-0004-0000-0000-00000E000000}"/>
    <hyperlink ref="AP3535" r:id="rId16" display="http://cdsbib.u-strasbg.fr/cgi-bin/cdsbib?1990RMxAA..21..381G" xr:uid="{00000000-0004-0000-0000-00000F000000}"/>
    <hyperlink ref="AP3519" r:id="rId17" display="http://cdsbib.u-strasbg.fr/cgi-bin/cdsbib?1990RMxAA..21..381G" xr:uid="{00000000-0004-0000-0000-000010000000}"/>
    <hyperlink ref="I2290" r:id="rId18" display="http://vsolj.cetus-net.org/bulletin.html" xr:uid="{00000000-0004-0000-0000-000011000000}"/>
    <hyperlink ref="AQ3748" r:id="rId19" display="http://cdsbib.u-strasbg.fr/cgi-bin/cdsbib?1990RMxAA..21..381G" xr:uid="{00000000-0004-0000-0000-000012000000}"/>
    <hyperlink ref="AQ449" r:id="rId20" display="http://cdsbib.u-strasbg.fr/cgi-bin/cdsbib?1990RMxAA..21..381G" xr:uid="{00000000-0004-0000-0000-000013000000}"/>
    <hyperlink ref="AQ3752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1139"/>
  <sheetViews>
    <sheetView topLeftCell="A154" workbookViewId="0">
      <selection activeCell="A159" sqref="A159:D200"/>
    </sheetView>
  </sheetViews>
  <sheetFormatPr defaultRowHeight="12.75"/>
  <cols>
    <col min="1" max="1" width="19.7109375" style="26" customWidth="1"/>
    <col min="2" max="2" width="4.42578125" style="32" customWidth="1"/>
    <col min="3" max="3" width="12.7109375" style="26" customWidth="1"/>
    <col min="4" max="4" width="5.42578125" style="32" customWidth="1"/>
    <col min="5" max="5" width="14.85546875" style="32" customWidth="1"/>
    <col min="6" max="6" width="9.140625" style="32"/>
    <col min="7" max="7" width="12" style="32" customWidth="1"/>
    <col min="8" max="8" width="14.140625" style="26" customWidth="1"/>
    <col min="9" max="9" width="22.5703125" style="32" customWidth="1"/>
    <col min="10" max="10" width="25.140625" style="32" customWidth="1"/>
    <col min="11" max="11" width="15.7109375" style="32" customWidth="1"/>
    <col min="12" max="12" width="14.140625" style="32" customWidth="1"/>
    <col min="13" max="13" width="9.5703125" style="32" customWidth="1"/>
    <col min="14" max="14" width="14.140625" style="32" customWidth="1"/>
    <col min="15" max="15" width="23.42578125" style="32" customWidth="1"/>
    <col min="16" max="16" width="16.5703125" style="32" customWidth="1"/>
    <col min="17" max="17" width="41" style="32" customWidth="1"/>
    <col min="18" max="16384" width="9.140625" style="32"/>
  </cols>
  <sheetData>
    <row r="1" spans="1:16" ht="15.75">
      <c r="A1" s="56" t="s">
        <v>130</v>
      </c>
      <c r="I1" s="57" t="s">
        <v>83</v>
      </c>
      <c r="J1" s="58" t="s">
        <v>131</v>
      </c>
    </row>
    <row r="2" spans="1:16">
      <c r="I2" s="59" t="s">
        <v>85</v>
      </c>
      <c r="J2" s="60" t="s">
        <v>132</v>
      </c>
    </row>
    <row r="3" spans="1:16">
      <c r="A3" s="61" t="s">
        <v>133</v>
      </c>
      <c r="I3" s="59" t="s">
        <v>134</v>
      </c>
      <c r="J3" s="60" t="s">
        <v>46</v>
      </c>
    </row>
    <row r="4" spans="1:16">
      <c r="I4" s="59" t="s">
        <v>135</v>
      </c>
      <c r="J4" s="60" t="s">
        <v>46</v>
      </c>
    </row>
    <row r="5" spans="1:16" ht="13.5" thickBot="1">
      <c r="I5" s="62" t="s">
        <v>50</v>
      </c>
      <c r="J5" s="63" t="s">
        <v>136</v>
      </c>
    </row>
    <row r="10" spans="1:16" ht="13.5" thickBot="1"/>
    <row r="11" spans="1:16" ht="12.75" customHeight="1" thickBot="1">
      <c r="A11" s="26" t="str">
        <f t="shared" ref="A11:A42" si="0">P11</f>
        <v>IBVS 3596 </v>
      </c>
      <c r="B11" s="6" t="str">
        <f t="shared" ref="B11:B42" si="1">IF(H11=INT(H11),"I","II")</f>
        <v>II</v>
      </c>
      <c r="C11" s="26">
        <f t="shared" ref="C11:C42" si="2">1*G11</f>
        <v>38242.523999999998</v>
      </c>
      <c r="D11" s="32" t="str">
        <f t="shared" ref="D11:D42" si="3">VLOOKUP(F11,I$1:J$5,2,FALSE)</f>
        <v>vis</v>
      </c>
      <c r="E11" s="64">
        <f>VLOOKUP(C11,'Active 1'!C$21:E$953,3,FALSE)</f>
        <v>-9688.5055635776789</v>
      </c>
      <c r="F11" s="6" t="s">
        <v>50</v>
      </c>
      <c r="G11" s="32" t="str">
        <f t="shared" ref="G11:G42" si="4">MID(I11,3,LEN(I11)-3)</f>
        <v>38242.524</v>
      </c>
      <c r="H11" s="26">
        <f t="shared" ref="H11:H42" si="5">1*K11</f>
        <v>15404.5</v>
      </c>
      <c r="I11" s="65" t="s">
        <v>195</v>
      </c>
      <c r="J11" s="66" t="s">
        <v>196</v>
      </c>
      <c r="K11" s="65">
        <v>15404.5</v>
      </c>
      <c r="L11" s="65" t="s">
        <v>197</v>
      </c>
      <c r="M11" s="66" t="s">
        <v>141</v>
      </c>
      <c r="N11" s="66"/>
      <c r="O11" s="67" t="s">
        <v>198</v>
      </c>
      <c r="P11" s="68" t="s">
        <v>199</v>
      </c>
    </row>
    <row r="12" spans="1:16" ht="12.75" customHeight="1" thickBot="1">
      <c r="A12" s="26" t="str">
        <f t="shared" si="0"/>
        <v>IBVS 3596 </v>
      </c>
      <c r="B12" s="6" t="str">
        <f t="shared" si="1"/>
        <v>I</v>
      </c>
      <c r="C12" s="26">
        <f t="shared" si="2"/>
        <v>38371.271000000001</v>
      </c>
      <c r="D12" s="32" t="str">
        <f t="shared" si="3"/>
        <v>vis</v>
      </c>
      <c r="E12" s="64">
        <f>VLOOKUP(C12,'Active 1'!C$21:E$953,3,FALSE)</f>
        <v>-9601.0192814066068</v>
      </c>
      <c r="F12" s="6" t="s">
        <v>50</v>
      </c>
      <c r="G12" s="32" t="str">
        <f t="shared" si="4"/>
        <v>38371.271</v>
      </c>
      <c r="H12" s="26">
        <f t="shared" si="5"/>
        <v>15571</v>
      </c>
      <c r="I12" s="65" t="s">
        <v>200</v>
      </c>
      <c r="J12" s="66" t="s">
        <v>201</v>
      </c>
      <c r="K12" s="65">
        <v>15571</v>
      </c>
      <c r="L12" s="65" t="s">
        <v>202</v>
      </c>
      <c r="M12" s="66" t="s">
        <v>141</v>
      </c>
      <c r="N12" s="66"/>
      <c r="O12" s="67" t="s">
        <v>198</v>
      </c>
      <c r="P12" s="68" t="s">
        <v>199</v>
      </c>
    </row>
    <row r="13" spans="1:16" ht="12.75" customHeight="1" thickBot="1">
      <c r="A13" s="26" t="str">
        <f t="shared" si="0"/>
        <v>IBVS 3596 </v>
      </c>
      <c r="B13" s="6" t="str">
        <f t="shared" si="1"/>
        <v>I</v>
      </c>
      <c r="C13" s="26">
        <f t="shared" si="2"/>
        <v>38410.296999999999</v>
      </c>
      <c r="D13" s="32" t="str">
        <f t="shared" si="3"/>
        <v>vis</v>
      </c>
      <c r="E13" s="64">
        <f>VLOOKUP(C13,'Active 1'!C$21:E$953,3,FALSE)</f>
        <v>-9574.5002972904113</v>
      </c>
      <c r="F13" s="6" t="s">
        <v>50</v>
      </c>
      <c r="G13" s="32" t="str">
        <f t="shared" si="4"/>
        <v>38410.297</v>
      </c>
      <c r="H13" s="26">
        <f t="shared" si="5"/>
        <v>15622</v>
      </c>
      <c r="I13" s="65" t="s">
        <v>203</v>
      </c>
      <c r="J13" s="66" t="s">
        <v>204</v>
      </c>
      <c r="K13" s="65">
        <v>15622</v>
      </c>
      <c r="L13" s="65" t="s">
        <v>205</v>
      </c>
      <c r="M13" s="66" t="s">
        <v>141</v>
      </c>
      <c r="N13" s="66"/>
      <c r="O13" s="67" t="s">
        <v>198</v>
      </c>
      <c r="P13" s="68" t="s">
        <v>199</v>
      </c>
    </row>
    <row r="14" spans="1:16" ht="12.75" customHeight="1" thickBot="1">
      <c r="A14" s="26" t="str">
        <f t="shared" si="0"/>
        <v>IBVS 3596 </v>
      </c>
      <c r="B14" s="6" t="str">
        <f t="shared" si="1"/>
        <v>II</v>
      </c>
      <c r="C14" s="26">
        <f t="shared" si="2"/>
        <v>38557.506999999998</v>
      </c>
      <c r="D14" s="32" t="str">
        <f t="shared" si="3"/>
        <v>vis</v>
      </c>
      <c r="E14" s="64">
        <f>VLOOKUP(C14,'Active 1'!C$21:E$953,3,FALSE)</f>
        <v>-9474.4680200458697</v>
      </c>
      <c r="F14" s="6" t="s">
        <v>50</v>
      </c>
      <c r="G14" s="32" t="str">
        <f t="shared" si="4"/>
        <v>38557.507</v>
      </c>
      <c r="H14" s="26">
        <f t="shared" si="5"/>
        <v>15812.5</v>
      </c>
      <c r="I14" s="65" t="s">
        <v>206</v>
      </c>
      <c r="J14" s="66" t="s">
        <v>207</v>
      </c>
      <c r="K14" s="65">
        <v>15812.5</v>
      </c>
      <c r="L14" s="65" t="s">
        <v>208</v>
      </c>
      <c r="M14" s="66" t="s">
        <v>141</v>
      </c>
      <c r="N14" s="66"/>
      <c r="O14" s="67" t="s">
        <v>198</v>
      </c>
      <c r="P14" s="68" t="s">
        <v>199</v>
      </c>
    </row>
    <row r="15" spans="1:16" ht="12.75" customHeight="1" thickBot="1">
      <c r="A15" s="26" t="str">
        <f t="shared" si="0"/>
        <v>IBVS 3596 </v>
      </c>
      <c r="B15" s="6" t="str">
        <f t="shared" si="1"/>
        <v>II</v>
      </c>
      <c r="C15" s="26">
        <f t="shared" si="2"/>
        <v>38649.375</v>
      </c>
      <c r="D15" s="32" t="str">
        <f t="shared" si="3"/>
        <v>vis</v>
      </c>
      <c r="E15" s="64">
        <f>VLOOKUP(C15,'Active 1'!C$21:E$953,3,FALSE)</f>
        <v>-9412.0417905376707</v>
      </c>
      <c r="F15" s="6" t="s">
        <v>50</v>
      </c>
      <c r="G15" s="32" t="str">
        <f t="shared" si="4"/>
        <v>38649.375</v>
      </c>
      <c r="H15" s="26">
        <f t="shared" si="5"/>
        <v>15931.5</v>
      </c>
      <c r="I15" s="65" t="s">
        <v>212</v>
      </c>
      <c r="J15" s="66" t="s">
        <v>213</v>
      </c>
      <c r="K15" s="65">
        <v>15931.5</v>
      </c>
      <c r="L15" s="65" t="s">
        <v>208</v>
      </c>
      <c r="M15" s="66" t="s">
        <v>141</v>
      </c>
      <c r="N15" s="66"/>
      <c r="O15" s="67" t="s">
        <v>198</v>
      </c>
      <c r="P15" s="68" t="s">
        <v>199</v>
      </c>
    </row>
    <row r="16" spans="1:16" ht="12.75" customHeight="1" thickBot="1">
      <c r="A16" s="26" t="str">
        <f t="shared" si="0"/>
        <v>IBVS 3596 </v>
      </c>
      <c r="B16" s="6" t="str">
        <f t="shared" si="1"/>
        <v>I</v>
      </c>
      <c r="C16" s="26">
        <f t="shared" si="2"/>
        <v>38813.271999999997</v>
      </c>
      <c r="D16" s="32" t="str">
        <f t="shared" si="3"/>
        <v>vis</v>
      </c>
      <c r="E16" s="64">
        <f>VLOOKUP(C16,'Active 1'!C$21:E$953,3,FALSE)</f>
        <v>-9300.670347405081</v>
      </c>
      <c r="F16" s="6" t="s">
        <v>50</v>
      </c>
      <c r="G16" s="32" t="str">
        <f t="shared" si="4"/>
        <v>38813.272</v>
      </c>
      <c r="H16" s="26">
        <f t="shared" si="5"/>
        <v>16144</v>
      </c>
      <c r="I16" s="65" t="s">
        <v>214</v>
      </c>
      <c r="J16" s="66" t="s">
        <v>215</v>
      </c>
      <c r="K16" s="65">
        <v>16144</v>
      </c>
      <c r="L16" s="65" t="s">
        <v>216</v>
      </c>
      <c r="M16" s="66" t="s">
        <v>141</v>
      </c>
      <c r="N16" s="66"/>
      <c r="O16" s="67" t="s">
        <v>198</v>
      </c>
      <c r="P16" s="68" t="s">
        <v>199</v>
      </c>
    </row>
    <row r="17" spans="1:16" ht="12.75" customHeight="1" thickBot="1">
      <c r="A17" s="26" t="str">
        <f t="shared" si="0"/>
        <v>IBVS 3596 </v>
      </c>
      <c r="B17" s="6" t="str">
        <f t="shared" si="1"/>
        <v>I</v>
      </c>
      <c r="C17" s="26">
        <f t="shared" si="2"/>
        <v>39025.440999999999</v>
      </c>
      <c r="D17" s="32" t="str">
        <f t="shared" si="3"/>
        <v>vis</v>
      </c>
      <c r="E17" s="64">
        <f>VLOOKUP(C17,'Active 1'!C$21:E$953,3,FALSE)</f>
        <v>-9156.4970695659558</v>
      </c>
      <c r="F17" s="6" t="s">
        <v>50</v>
      </c>
      <c r="G17" s="32" t="str">
        <f t="shared" si="4"/>
        <v>39025.441</v>
      </c>
      <c r="H17" s="26">
        <f t="shared" si="5"/>
        <v>16419</v>
      </c>
      <c r="I17" s="65" t="s">
        <v>217</v>
      </c>
      <c r="J17" s="66" t="s">
        <v>218</v>
      </c>
      <c r="K17" s="65">
        <v>16419</v>
      </c>
      <c r="L17" s="65" t="s">
        <v>219</v>
      </c>
      <c r="M17" s="66" t="s">
        <v>141</v>
      </c>
      <c r="N17" s="66"/>
      <c r="O17" s="67" t="s">
        <v>198</v>
      </c>
      <c r="P17" s="68" t="s">
        <v>199</v>
      </c>
    </row>
    <row r="18" spans="1:16" ht="12.75" customHeight="1" thickBot="1">
      <c r="A18" s="26" t="str">
        <f t="shared" si="0"/>
        <v>IBVS 3596 </v>
      </c>
      <c r="B18" s="6" t="str">
        <f t="shared" si="1"/>
        <v>I</v>
      </c>
      <c r="C18" s="26">
        <f t="shared" si="2"/>
        <v>39053.389000000003</v>
      </c>
      <c r="D18" s="32" t="str">
        <f t="shared" si="3"/>
        <v>vis</v>
      </c>
      <c r="E18" s="64">
        <f>VLOOKUP(C18,'Active 1'!C$21:E$953,3,FALSE)</f>
        <v>-9137.5058183980273</v>
      </c>
      <c r="F18" s="6" t="s">
        <v>50</v>
      </c>
      <c r="G18" s="32" t="str">
        <f t="shared" si="4"/>
        <v>39053.389</v>
      </c>
      <c r="H18" s="26">
        <f t="shared" si="5"/>
        <v>16455</v>
      </c>
      <c r="I18" s="65" t="s">
        <v>220</v>
      </c>
      <c r="J18" s="66" t="s">
        <v>221</v>
      </c>
      <c r="K18" s="65">
        <v>16455</v>
      </c>
      <c r="L18" s="65" t="s">
        <v>222</v>
      </c>
      <c r="M18" s="66" t="s">
        <v>141</v>
      </c>
      <c r="N18" s="66"/>
      <c r="O18" s="67" t="s">
        <v>198</v>
      </c>
      <c r="P18" s="68" t="s">
        <v>199</v>
      </c>
    </row>
    <row r="19" spans="1:16" ht="12.75" customHeight="1" thickBot="1">
      <c r="A19" s="26" t="str">
        <f t="shared" si="0"/>
        <v>IBVS 3596 </v>
      </c>
      <c r="B19" s="6" t="str">
        <f t="shared" si="1"/>
        <v>I</v>
      </c>
      <c r="C19" s="26">
        <f t="shared" si="2"/>
        <v>39059.377999999997</v>
      </c>
      <c r="D19" s="32" t="str">
        <f t="shared" si="3"/>
        <v>vis</v>
      </c>
      <c r="E19" s="64">
        <f>VLOOKUP(C19,'Active 1'!C$21:E$953,3,FALSE)</f>
        <v>-9133.4361675019136</v>
      </c>
      <c r="F19" s="6" t="s">
        <v>50</v>
      </c>
      <c r="G19" s="32" t="str">
        <f t="shared" si="4"/>
        <v>39059.378</v>
      </c>
      <c r="H19" s="26">
        <f t="shared" si="5"/>
        <v>16463</v>
      </c>
      <c r="I19" s="65" t="s">
        <v>223</v>
      </c>
      <c r="J19" s="66" t="s">
        <v>224</v>
      </c>
      <c r="K19" s="65">
        <v>16463</v>
      </c>
      <c r="L19" s="65" t="s">
        <v>225</v>
      </c>
      <c r="M19" s="66" t="s">
        <v>141</v>
      </c>
      <c r="N19" s="66"/>
      <c r="O19" s="67" t="s">
        <v>198</v>
      </c>
      <c r="P19" s="68" t="s">
        <v>199</v>
      </c>
    </row>
    <row r="20" spans="1:16" ht="12.75" customHeight="1" thickBot="1">
      <c r="A20" s="26" t="str">
        <f t="shared" si="0"/>
        <v>IBVS 3596 </v>
      </c>
      <c r="B20" s="6" t="str">
        <f t="shared" si="1"/>
        <v>I</v>
      </c>
      <c r="C20" s="26">
        <f t="shared" si="2"/>
        <v>39063.394999999997</v>
      </c>
      <c r="D20" s="32" t="str">
        <f t="shared" si="3"/>
        <v>vis</v>
      </c>
      <c r="E20" s="64">
        <f>VLOOKUP(C20,'Active 1'!C$21:E$953,3,FALSE)</f>
        <v>-9130.7065318950154</v>
      </c>
      <c r="F20" s="6" t="s">
        <v>50</v>
      </c>
      <c r="G20" s="32" t="str">
        <f t="shared" si="4"/>
        <v>39063.395</v>
      </c>
      <c r="H20" s="26">
        <f t="shared" si="5"/>
        <v>16468</v>
      </c>
      <c r="I20" s="65" t="s">
        <v>226</v>
      </c>
      <c r="J20" s="66" t="s">
        <v>227</v>
      </c>
      <c r="K20" s="65">
        <v>16468</v>
      </c>
      <c r="L20" s="65" t="s">
        <v>228</v>
      </c>
      <c r="M20" s="66" t="s">
        <v>141</v>
      </c>
      <c r="N20" s="66"/>
      <c r="O20" s="67" t="s">
        <v>198</v>
      </c>
      <c r="P20" s="68" t="s">
        <v>199</v>
      </c>
    </row>
    <row r="21" spans="1:16" ht="12.75" customHeight="1" thickBot="1">
      <c r="A21" s="26" t="str">
        <f t="shared" si="0"/>
        <v>IBVS 3596 </v>
      </c>
      <c r="B21" s="6" t="str">
        <f t="shared" si="1"/>
        <v>II</v>
      </c>
      <c r="C21" s="26">
        <f t="shared" si="2"/>
        <v>39145.368000000002</v>
      </c>
      <c r="D21" s="32" t="str">
        <f t="shared" si="3"/>
        <v>vis</v>
      </c>
      <c r="E21" s="64">
        <f>VLOOKUP(C21,'Active 1'!C$21:E$953,3,FALSE)</f>
        <v>-9075.0041620657412</v>
      </c>
      <c r="F21" s="6" t="s">
        <v>50</v>
      </c>
      <c r="G21" s="32" t="str">
        <f t="shared" si="4"/>
        <v>39145.368</v>
      </c>
      <c r="H21" s="26">
        <f t="shared" si="5"/>
        <v>16574.5</v>
      </c>
      <c r="I21" s="65" t="s">
        <v>235</v>
      </c>
      <c r="J21" s="66" t="s">
        <v>236</v>
      </c>
      <c r="K21" s="65">
        <v>16574.5</v>
      </c>
      <c r="L21" s="65" t="s">
        <v>237</v>
      </c>
      <c r="M21" s="66" t="s">
        <v>141</v>
      </c>
      <c r="N21" s="66"/>
      <c r="O21" s="67" t="s">
        <v>198</v>
      </c>
      <c r="P21" s="68" t="s">
        <v>199</v>
      </c>
    </row>
    <row r="22" spans="1:16" ht="12.75" customHeight="1" thickBot="1">
      <c r="A22" s="26" t="str">
        <f t="shared" si="0"/>
        <v>IBVS 3596 </v>
      </c>
      <c r="B22" s="6" t="str">
        <f t="shared" si="1"/>
        <v>II</v>
      </c>
      <c r="C22" s="26">
        <f t="shared" si="2"/>
        <v>39331.534</v>
      </c>
      <c r="D22" s="32" t="str">
        <f t="shared" si="3"/>
        <v>vis</v>
      </c>
      <c r="E22" s="64">
        <f>VLOOKUP(C22,'Active 1'!C$21:E$953,3,FALSE)</f>
        <v>-8948.5004671706447</v>
      </c>
      <c r="F22" s="6" t="s">
        <v>50</v>
      </c>
      <c r="G22" s="32" t="str">
        <f t="shared" si="4"/>
        <v>39331.534</v>
      </c>
      <c r="H22" s="26">
        <f t="shared" si="5"/>
        <v>16815.5</v>
      </c>
      <c r="I22" s="65" t="s">
        <v>238</v>
      </c>
      <c r="J22" s="66" t="s">
        <v>239</v>
      </c>
      <c r="K22" s="65">
        <v>16815.5</v>
      </c>
      <c r="L22" s="65" t="s">
        <v>240</v>
      </c>
      <c r="M22" s="66" t="s">
        <v>141</v>
      </c>
      <c r="N22" s="66"/>
      <c r="O22" s="67" t="s">
        <v>198</v>
      </c>
      <c r="P22" s="68" t="s">
        <v>199</v>
      </c>
    </row>
    <row r="23" spans="1:16" ht="12.75" customHeight="1" thickBot="1">
      <c r="A23" s="26" t="str">
        <f t="shared" si="0"/>
        <v>IBVS 3596 </v>
      </c>
      <c r="B23" s="6" t="str">
        <f t="shared" si="1"/>
        <v>II</v>
      </c>
      <c r="C23" s="26">
        <f t="shared" si="2"/>
        <v>39359.468999999997</v>
      </c>
      <c r="D23" s="32" t="str">
        <f t="shared" si="3"/>
        <v>vis</v>
      </c>
      <c r="E23" s="64">
        <f>VLOOKUP(C23,'Active 1'!C$21:E$953,3,FALSE)</f>
        <v>-8929.5180497749097</v>
      </c>
      <c r="F23" s="6" t="s">
        <v>50</v>
      </c>
      <c r="G23" s="32" t="str">
        <f t="shared" si="4"/>
        <v>39359.469</v>
      </c>
      <c r="H23" s="26">
        <f t="shared" si="5"/>
        <v>16851.5</v>
      </c>
      <c r="I23" s="65" t="s">
        <v>241</v>
      </c>
      <c r="J23" s="66" t="s">
        <v>242</v>
      </c>
      <c r="K23" s="65">
        <v>16851.5</v>
      </c>
      <c r="L23" s="65" t="s">
        <v>243</v>
      </c>
      <c r="M23" s="66" t="s">
        <v>141</v>
      </c>
      <c r="N23" s="66"/>
      <c r="O23" s="67" t="s">
        <v>198</v>
      </c>
      <c r="P23" s="68" t="s">
        <v>199</v>
      </c>
    </row>
    <row r="24" spans="1:16" ht="12.75" customHeight="1" thickBot="1">
      <c r="A24" s="26" t="str">
        <f t="shared" si="0"/>
        <v>IBVS 3596 </v>
      </c>
      <c r="B24" s="6" t="str">
        <f t="shared" si="1"/>
        <v>I</v>
      </c>
      <c r="C24" s="26">
        <f t="shared" si="2"/>
        <v>39443.362999999998</v>
      </c>
      <c r="D24" s="32" t="str">
        <f t="shared" si="3"/>
        <v>vis</v>
      </c>
      <c r="E24" s="64">
        <f>VLOOKUP(C24,'Active 1'!C$21:E$953,3,FALSE)</f>
        <v>-8872.5103202242426</v>
      </c>
      <c r="F24" s="6" t="s">
        <v>50</v>
      </c>
      <c r="G24" s="32" t="str">
        <f t="shared" si="4"/>
        <v>39443.363</v>
      </c>
      <c r="H24" s="26">
        <f t="shared" si="5"/>
        <v>16960</v>
      </c>
      <c r="I24" s="65" t="s">
        <v>244</v>
      </c>
      <c r="J24" s="66" t="s">
        <v>245</v>
      </c>
      <c r="K24" s="65">
        <v>16960</v>
      </c>
      <c r="L24" s="65" t="s">
        <v>246</v>
      </c>
      <c r="M24" s="66" t="s">
        <v>141</v>
      </c>
      <c r="N24" s="66"/>
      <c r="O24" s="67" t="s">
        <v>198</v>
      </c>
      <c r="P24" s="68" t="s">
        <v>199</v>
      </c>
    </row>
    <row r="25" spans="1:16" ht="12.75" customHeight="1" thickBot="1">
      <c r="A25" s="26" t="str">
        <f t="shared" si="0"/>
        <v>IBVS 3596 </v>
      </c>
      <c r="B25" s="6" t="str">
        <f t="shared" si="1"/>
        <v>II</v>
      </c>
      <c r="C25" s="26">
        <f t="shared" si="2"/>
        <v>39671.466999999997</v>
      </c>
      <c r="D25" s="32" t="str">
        <f t="shared" si="3"/>
        <v>vis</v>
      </c>
      <c r="E25" s="64">
        <f>VLOOKUP(C25,'Active 1'!C$21:E$953,3,FALSE)</f>
        <v>-8717.5088762422511</v>
      </c>
      <c r="F25" s="6" t="s">
        <v>50</v>
      </c>
      <c r="G25" s="32" t="str">
        <f t="shared" si="4"/>
        <v>39671.467</v>
      </c>
      <c r="H25" s="26">
        <f t="shared" si="5"/>
        <v>17255.5</v>
      </c>
      <c r="I25" s="65" t="s">
        <v>247</v>
      </c>
      <c r="J25" s="66" t="s">
        <v>248</v>
      </c>
      <c r="K25" s="65">
        <v>17255.5</v>
      </c>
      <c r="L25" s="65" t="s">
        <v>249</v>
      </c>
      <c r="M25" s="66" t="s">
        <v>141</v>
      </c>
      <c r="N25" s="66"/>
      <c r="O25" s="67" t="s">
        <v>198</v>
      </c>
      <c r="P25" s="68" t="s">
        <v>199</v>
      </c>
    </row>
    <row r="26" spans="1:16" ht="12.75" customHeight="1" thickBot="1">
      <c r="A26" s="26" t="str">
        <f t="shared" si="0"/>
        <v>IBVS 3596 </v>
      </c>
      <c r="B26" s="6" t="str">
        <f t="shared" si="1"/>
        <v>II</v>
      </c>
      <c r="C26" s="26">
        <f t="shared" si="2"/>
        <v>39685.482000000004</v>
      </c>
      <c r="D26" s="32" t="str">
        <f t="shared" si="3"/>
        <v>vis</v>
      </c>
      <c r="E26" s="64">
        <f>VLOOKUP(C26,'Active 1'!C$21:E$953,3,FALSE)</f>
        <v>-8707.9853902998366</v>
      </c>
      <c r="F26" s="6" t="s">
        <v>50</v>
      </c>
      <c r="G26" s="32" t="str">
        <f t="shared" si="4"/>
        <v>39685.482</v>
      </c>
      <c r="H26" s="26">
        <f t="shared" si="5"/>
        <v>17273.5</v>
      </c>
      <c r="I26" s="65" t="s">
        <v>250</v>
      </c>
      <c r="J26" s="66" t="s">
        <v>251</v>
      </c>
      <c r="K26" s="65">
        <v>17273.5</v>
      </c>
      <c r="L26" s="65" t="s">
        <v>252</v>
      </c>
      <c r="M26" s="66" t="s">
        <v>141</v>
      </c>
      <c r="N26" s="66"/>
      <c r="O26" s="67" t="s">
        <v>198</v>
      </c>
      <c r="P26" s="68" t="s">
        <v>199</v>
      </c>
    </row>
    <row r="27" spans="1:16" ht="12.75" customHeight="1" thickBot="1">
      <c r="A27" s="26" t="str">
        <f t="shared" si="0"/>
        <v>IBVS 3596 </v>
      </c>
      <c r="B27" s="6" t="str">
        <f t="shared" si="1"/>
        <v>I</v>
      </c>
      <c r="C27" s="26">
        <f t="shared" si="2"/>
        <v>39819.379999999997</v>
      </c>
      <c r="D27" s="32" t="str">
        <f t="shared" si="3"/>
        <v>vis</v>
      </c>
      <c r="E27" s="64">
        <f>VLOOKUP(C27,'Active 1'!C$21:E$953,3,FALSE)</f>
        <v>-8616.9988957784772</v>
      </c>
      <c r="F27" s="6" t="s">
        <v>50</v>
      </c>
      <c r="G27" s="32" t="str">
        <f t="shared" si="4"/>
        <v>39819.380</v>
      </c>
      <c r="H27" s="26">
        <f t="shared" si="5"/>
        <v>17447</v>
      </c>
      <c r="I27" s="65" t="s">
        <v>253</v>
      </c>
      <c r="J27" s="66" t="s">
        <v>254</v>
      </c>
      <c r="K27" s="65">
        <v>17447</v>
      </c>
      <c r="L27" s="65" t="s">
        <v>255</v>
      </c>
      <c r="M27" s="66" t="s">
        <v>141</v>
      </c>
      <c r="N27" s="66"/>
      <c r="O27" s="67" t="s">
        <v>198</v>
      </c>
      <c r="P27" s="68" t="s">
        <v>199</v>
      </c>
    </row>
    <row r="28" spans="1:16" ht="12.75" customHeight="1" thickBot="1">
      <c r="A28" s="26" t="str">
        <f t="shared" si="0"/>
        <v>IBVS 3596 </v>
      </c>
      <c r="B28" s="6" t="str">
        <f t="shared" si="1"/>
        <v>I</v>
      </c>
      <c r="C28" s="26">
        <f t="shared" si="2"/>
        <v>40145.381999999998</v>
      </c>
      <c r="D28" s="32" t="str">
        <f t="shared" si="3"/>
        <v>vis</v>
      </c>
      <c r="E28" s="64">
        <f>VLOOKUP(C28,'Active 1'!C$21:E$953,3,FALSE)</f>
        <v>-8395.4737110337228</v>
      </c>
      <c r="F28" s="6" t="s">
        <v>50</v>
      </c>
      <c r="G28" s="32" t="str">
        <f t="shared" si="4"/>
        <v>40145.382</v>
      </c>
      <c r="H28" s="26">
        <f t="shared" si="5"/>
        <v>17869</v>
      </c>
      <c r="I28" s="65" t="s">
        <v>256</v>
      </c>
      <c r="J28" s="66" t="s">
        <v>257</v>
      </c>
      <c r="K28" s="65">
        <v>17869</v>
      </c>
      <c r="L28" s="65" t="s">
        <v>258</v>
      </c>
      <c r="M28" s="66" t="s">
        <v>141</v>
      </c>
      <c r="N28" s="66"/>
      <c r="O28" s="67" t="s">
        <v>198</v>
      </c>
      <c r="P28" s="68" t="s">
        <v>199</v>
      </c>
    </row>
    <row r="29" spans="1:16" ht="12.75" customHeight="1" thickBot="1">
      <c r="A29" s="26" t="str">
        <f t="shared" si="0"/>
        <v>IBVS 3596 </v>
      </c>
      <c r="B29" s="6" t="str">
        <f t="shared" si="1"/>
        <v>II</v>
      </c>
      <c r="C29" s="26">
        <f t="shared" si="2"/>
        <v>40173.311000000002</v>
      </c>
      <c r="D29" s="32" t="str">
        <f t="shared" si="3"/>
        <v>vis</v>
      </c>
      <c r="E29" s="64">
        <f>VLOOKUP(C29,'Active 1'!C$21:E$953,3,FALSE)</f>
        <v>-8376.4953707636105</v>
      </c>
      <c r="F29" s="6" t="s">
        <v>50</v>
      </c>
      <c r="G29" s="32" t="str">
        <f t="shared" si="4"/>
        <v>40173.311</v>
      </c>
      <c r="H29" s="26">
        <f t="shared" si="5"/>
        <v>17905.5</v>
      </c>
      <c r="I29" s="65" t="s">
        <v>259</v>
      </c>
      <c r="J29" s="66" t="s">
        <v>260</v>
      </c>
      <c r="K29" s="65">
        <v>17905.5</v>
      </c>
      <c r="L29" s="65" t="s">
        <v>261</v>
      </c>
      <c r="M29" s="66" t="s">
        <v>141</v>
      </c>
      <c r="N29" s="66"/>
      <c r="O29" s="67" t="s">
        <v>198</v>
      </c>
      <c r="P29" s="68" t="s">
        <v>199</v>
      </c>
    </row>
    <row r="30" spans="1:16" ht="12.75" customHeight="1" thickBot="1">
      <c r="A30" s="26" t="str">
        <f t="shared" si="0"/>
        <v>IBVS 3596 </v>
      </c>
      <c r="B30" s="6" t="str">
        <f t="shared" si="1"/>
        <v>I</v>
      </c>
      <c r="C30" s="26">
        <f t="shared" si="2"/>
        <v>40201.26</v>
      </c>
      <c r="D30" s="32" t="str">
        <f t="shared" si="3"/>
        <v>vis</v>
      </c>
      <c r="E30" s="64">
        <f>VLOOKUP(C30,'Active 1'!C$21:E$953,3,FALSE)</f>
        <v>-8357.5034400747463</v>
      </c>
      <c r="F30" s="6" t="s">
        <v>50</v>
      </c>
      <c r="G30" s="32" t="str">
        <f t="shared" si="4"/>
        <v>40201.260</v>
      </c>
      <c r="H30" s="26">
        <f t="shared" si="5"/>
        <v>17942</v>
      </c>
      <c r="I30" s="65" t="s">
        <v>262</v>
      </c>
      <c r="J30" s="66" t="s">
        <v>263</v>
      </c>
      <c r="K30" s="65">
        <v>17942</v>
      </c>
      <c r="L30" s="65" t="s">
        <v>264</v>
      </c>
      <c r="M30" s="66" t="s">
        <v>141</v>
      </c>
      <c r="N30" s="66"/>
      <c r="O30" s="67" t="s">
        <v>198</v>
      </c>
      <c r="P30" s="68" t="s">
        <v>199</v>
      </c>
    </row>
    <row r="31" spans="1:16" ht="12.75" customHeight="1" thickBot="1">
      <c r="A31" s="26" t="str">
        <f t="shared" si="0"/>
        <v>IBVS 3596 </v>
      </c>
      <c r="B31" s="6" t="str">
        <f t="shared" si="1"/>
        <v>I</v>
      </c>
      <c r="C31" s="26">
        <f t="shared" si="2"/>
        <v>40476.461000000003</v>
      </c>
      <c r="D31" s="32" t="str">
        <f t="shared" si="3"/>
        <v>vis</v>
      </c>
      <c r="E31" s="64">
        <f>VLOOKUP(C31,'Active 1'!C$21:E$953,3,FALSE)</f>
        <v>-8170.4985984880632</v>
      </c>
      <c r="F31" s="6" t="s">
        <v>50</v>
      </c>
      <c r="G31" s="32" t="str">
        <f t="shared" si="4"/>
        <v>40476.461</v>
      </c>
      <c r="H31" s="26">
        <f t="shared" si="5"/>
        <v>18298</v>
      </c>
      <c r="I31" s="65" t="s">
        <v>265</v>
      </c>
      <c r="J31" s="66" t="s">
        <v>266</v>
      </c>
      <c r="K31" s="65">
        <v>18298</v>
      </c>
      <c r="L31" s="65" t="s">
        <v>267</v>
      </c>
      <c r="M31" s="66" t="s">
        <v>141</v>
      </c>
      <c r="N31" s="66"/>
      <c r="O31" s="67" t="s">
        <v>198</v>
      </c>
      <c r="P31" s="68" t="s">
        <v>199</v>
      </c>
    </row>
    <row r="32" spans="1:16" ht="12.75" customHeight="1" thickBot="1">
      <c r="A32" s="26" t="str">
        <f t="shared" si="0"/>
        <v>IBVS 3596 </v>
      </c>
      <c r="B32" s="6" t="str">
        <f t="shared" si="1"/>
        <v>II</v>
      </c>
      <c r="C32" s="26">
        <f t="shared" si="2"/>
        <v>40501.442000000003</v>
      </c>
      <c r="D32" s="32" t="str">
        <f t="shared" si="3"/>
        <v>vis</v>
      </c>
      <c r="E32" s="64">
        <f>VLOOKUP(C32,'Active 1'!C$21:E$953,3,FALSE)</f>
        <v>-8153.5234859424081</v>
      </c>
      <c r="F32" s="6" t="s">
        <v>50</v>
      </c>
      <c r="G32" s="32" t="str">
        <f t="shared" si="4"/>
        <v>40501.442</v>
      </c>
      <c r="H32" s="26">
        <f t="shared" si="5"/>
        <v>18330.5</v>
      </c>
      <c r="I32" s="65" t="s">
        <v>268</v>
      </c>
      <c r="J32" s="66" t="s">
        <v>269</v>
      </c>
      <c r="K32" s="65">
        <v>18330.5</v>
      </c>
      <c r="L32" s="65" t="s">
        <v>270</v>
      </c>
      <c r="M32" s="66" t="s">
        <v>141</v>
      </c>
      <c r="N32" s="66"/>
      <c r="O32" s="67" t="s">
        <v>198</v>
      </c>
      <c r="P32" s="68" t="s">
        <v>199</v>
      </c>
    </row>
    <row r="33" spans="1:16" ht="12.75" customHeight="1" thickBot="1">
      <c r="A33" s="26" t="str">
        <f t="shared" si="0"/>
        <v>IBVS 3596 </v>
      </c>
      <c r="B33" s="6" t="str">
        <f t="shared" si="1"/>
        <v>II</v>
      </c>
      <c r="C33" s="26">
        <f t="shared" si="2"/>
        <v>40504.425999999999</v>
      </c>
      <c r="D33" s="32" t="str">
        <f t="shared" si="3"/>
        <v>vis</v>
      </c>
      <c r="E33" s="64">
        <f>VLOOKUP(C33,'Active 1'!C$21:E$953,3,FALSE)</f>
        <v>-8151.4957954641977</v>
      </c>
      <c r="F33" s="6" t="s">
        <v>50</v>
      </c>
      <c r="G33" s="32" t="str">
        <f t="shared" si="4"/>
        <v>40504.426</v>
      </c>
      <c r="H33" s="26">
        <f t="shared" si="5"/>
        <v>18334.5</v>
      </c>
      <c r="I33" s="65" t="s">
        <v>271</v>
      </c>
      <c r="J33" s="66" t="s">
        <v>272</v>
      </c>
      <c r="K33" s="65">
        <v>18334.5</v>
      </c>
      <c r="L33" s="65" t="s">
        <v>273</v>
      </c>
      <c r="M33" s="66" t="s">
        <v>141</v>
      </c>
      <c r="N33" s="66"/>
      <c r="O33" s="67" t="s">
        <v>198</v>
      </c>
      <c r="P33" s="68" t="s">
        <v>199</v>
      </c>
    </row>
    <row r="34" spans="1:16" ht="12.75" customHeight="1" thickBot="1">
      <c r="A34" s="26" t="str">
        <f t="shared" si="0"/>
        <v>IBVS 3596 </v>
      </c>
      <c r="B34" s="6" t="str">
        <f t="shared" si="1"/>
        <v>I</v>
      </c>
      <c r="C34" s="26">
        <f t="shared" si="2"/>
        <v>40749.495999999999</v>
      </c>
      <c r="D34" s="32" t="str">
        <f t="shared" si="3"/>
        <v>vis</v>
      </c>
      <c r="E34" s="64">
        <f>VLOOKUP(C34,'Active 1'!C$21:E$953,3,FALSE)</f>
        <v>-7984.9655992525268</v>
      </c>
      <c r="F34" s="6" t="s">
        <v>50</v>
      </c>
      <c r="G34" s="32" t="str">
        <f t="shared" si="4"/>
        <v>40749.496</v>
      </c>
      <c r="H34" s="26">
        <f t="shared" si="5"/>
        <v>18652</v>
      </c>
      <c r="I34" s="65" t="s">
        <v>274</v>
      </c>
      <c r="J34" s="66" t="s">
        <v>275</v>
      </c>
      <c r="K34" s="65">
        <v>18652</v>
      </c>
      <c r="L34" s="65" t="s">
        <v>276</v>
      </c>
      <c r="M34" s="66" t="s">
        <v>141</v>
      </c>
      <c r="N34" s="66"/>
      <c r="O34" s="67" t="s">
        <v>198</v>
      </c>
      <c r="P34" s="68" t="s">
        <v>199</v>
      </c>
    </row>
    <row r="35" spans="1:16" ht="12.75" customHeight="1" thickBot="1">
      <c r="A35" s="26" t="str">
        <f t="shared" si="0"/>
        <v>IBVS 3596 </v>
      </c>
      <c r="B35" s="6" t="str">
        <f t="shared" si="1"/>
        <v>I</v>
      </c>
      <c r="C35" s="26">
        <f t="shared" si="2"/>
        <v>40827.447999999997</v>
      </c>
      <c r="D35" s="32" t="str">
        <f t="shared" si="3"/>
        <v>vis</v>
      </c>
      <c r="E35" s="64">
        <f>VLOOKUP(C35,'Active 1'!C$21:E$953,3,FALSE)</f>
        <v>-7931.9955831139068</v>
      </c>
      <c r="F35" s="6" t="s">
        <v>50</v>
      </c>
      <c r="G35" s="32" t="str">
        <f t="shared" si="4"/>
        <v>40827.448</v>
      </c>
      <c r="H35" s="26">
        <f t="shared" si="5"/>
        <v>18753</v>
      </c>
      <c r="I35" s="65" t="s">
        <v>286</v>
      </c>
      <c r="J35" s="66" t="s">
        <v>287</v>
      </c>
      <c r="K35" s="65">
        <v>18753</v>
      </c>
      <c r="L35" s="65" t="s">
        <v>288</v>
      </c>
      <c r="M35" s="66" t="s">
        <v>141</v>
      </c>
      <c r="N35" s="66"/>
      <c r="O35" s="67" t="s">
        <v>198</v>
      </c>
      <c r="P35" s="68" t="s">
        <v>199</v>
      </c>
    </row>
    <row r="36" spans="1:16" ht="12.75" customHeight="1" thickBot="1">
      <c r="A36" s="26" t="str">
        <f t="shared" si="0"/>
        <v>IBVS 3596 </v>
      </c>
      <c r="B36" s="6" t="str">
        <f t="shared" si="1"/>
        <v>II</v>
      </c>
      <c r="C36" s="26">
        <f t="shared" si="2"/>
        <v>40914.296999999999</v>
      </c>
      <c r="D36" s="32" t="str">
        <f t="shared" si="3"/>
        <v>vis</v>
      </c>
      <c r="E36" s="64">
        <f>VLOOKUP(C36,'Active 1'!C$21:E$953,3,FALSE)</f>
        <v>-7872.9798691922197</v>
      </c>
      <c r="F36" s="6" t="s">
        <v>50</v>
      </c>
      <c r="G36" s="32" t="str">
        <f t="shared" si="4"/>
        <v>40914.297</v>
      </c>
      <c r="H36" s="26">
        <f t="shared" si="5"/>
        <v>18865.5</v>
      </c>
      <c r="I36" s="65" t="s">
        <v>289</v>
      </c>
      <c r="J36" s="66" t="s">
        <v>290</v>
      </c>
      <c r="K36" s="65">
        <v>18865.5</v>
      </c>
      <c r="L36" s="65" t="s">
        <v>291</v>
      </c>
      <c r="M36" s="66" t="s">
        <v>141</v>
      </c>
      <c r="N36" s="66"/>
      <c r="O36" s="67" t="s">
        <v>198</v>
      </c>
      <c r="P36" s="68" t="s">
        <v>199</v>
      </c>
    </row>
    <row r="37" spans="1:16" ht="12.75" customHeight="1" thickBot="1">
      <c r="A37" s="26" t="str">
        <f t="shared" si="0"/>
        <v>IBVS 3596 </v>
      </c>
      <c r="B37" s="6" t="str">
        <f t="shared" si="1"/>
        <v>II</v>
      </c>
      <c r="C37" s="26">
        <f t="shared" si="2"/>
        <v>41512.483</v>
      </c>
      <c r="D37" s="32" t="str">
        <f t="shared" si="3"/>
        <v>vis</v>
      </c>
      <c r="E37" s="64">
        <f>VLOOKUP(C37,'Active 1'!C$21:E$953,3,FALSE)</f>
        <v>-7466.4999575299407</v>
      </c>
      <c r="F37" s="6" t="s">
        <v>50</v>
      </c>
      <c r="G37" s="32" t="str">
        <f t="shared" si="4"/>
        <v>41512.483</v>
      </c>
      <c r="H37" s="26">
        <f t="shared" si="5"/>
        <v>19640.5</v>
      </c>
      <c r="I37" s="65" t="s">
        <v>292</v>
      </c>
      <c r="J37" s="66" t="s">
        <v>293</v>
      </c>
      <c r="K37" s="65">
        <v>19640.5</v>
      </c>
      <c r="L37" s="65" t="s">
        <v>294</v>
      </c>
      <c r="M37" s="66" t="s">
        <v>141</v>
      </c>
      <c r="N37" s="66"/>
      <c r="O37" s="67" t="s">
        <v>198</v>
      </c>
      <c r="P37" s="68" t="s">
        <v>199</v>
      </c>
    </row>
    <row r="38" spans="1:16" ht="12.75" customHeight="1" thickBot="1">
      <c r="A38" s="26" t="str">
        <f t="shared" si="0"/>
        <v>IBVS 3596 </v>
      </c>
      <c r="B38" s="6" t="str">
        <f t="shared" si="1"/>
        <v>I</v>
      </c>
      <c r="C38" s="26">
        <f t="shared" si="2"/>
        <v>41596.385000000002</v>
      </c>
      <c r="D38" s="32" t="str">
        <f t="shared" si="3"/>
        <v>vis</v>
      </c>
      <c r="E38" s="64">
        <f>VLOOKUP(C38,'Active 1'!C$21:E$953,3,FALSE)</f>
        <v>-7409.4867918117707</v>
      </c>
      <c r="F38" s="6" t="s">
        <v>50</v>
      </c>
      <c r="G38" s="32" t="str">
        <f t="shared" si="4"/>
        <v>41596.385</v>
      </c>
      <c r="H38" s="26">
        <f t="shared" si="5"/>
        <v>19749</v>
      </c>
      <c r="I38" s="65" t="s">
        <v>298</v>
      </c>
      <c r="J38" s="66" t="s">
        <v>299</v>
      </c>
      <c r="K38" s="65">
        <v>19749</v>
      </c>
      <c r="L38" s="65" t="s">
        <v>300</v>
      </c>
      <c r="M38" s="66" t="s">
        <v>141</v>
      </c>
      <c r="N38" s="66"/>
      <c r="O38" s="67" t="s">
        <v>198</v>
      </c>
      <c r="P38" s="68" t="s">
        <v>199</v>
      </c>
    </row>
    <row r="39" spans="1:16" ht="12.75" customHeight="1" thickBot="1">
      <c r="A39" s="26" t="str">
        <f t="shared" si="0"/>
        <v>IBVS 3596 </v>
      </c>
      <c r="B39" s="6" t="str">
        <f t="shared" si="1"/>
        <v>I</v>
      </c>
      <c r="C39" s="26">
        <f t="shared" si="2"/>
        <v>41604.449000000001</v>
      </c>
      <c r="D39" s="32" t="str">
        <f t="shared" si="3"/>
        <v>vis</v>
      </c>
      <c r="E39" s="64">
        <f>VLOOKUP(C39,'Active 1'!C$21:E$953,3,FALSE)</f>
        <v>-7404.0071349698455</v>
      </c>
      <c r="F39" s="6" t="s">
        <v>50</v>
      </c>
      <c r="G39" s="32" t="str">
        <f t="shared" si="4"/>
        <v>41604.449</v>
      </c>
      <c r="H39" s="26">
        <f t="shared" si="5"/>
        <v>19760</v>
      </c>
      <c r="I39" s="65" t="s">
        <v>301</v>
      </c>
      <c r="J39" s="66" t="s">
        <v>302</v>
      </c>
      <c r="K39" s="65">
        <v>19760</v>
      </c>
      <c r="L39" s="65" t="s">
        <v>303</v>
      </c>
      <c r="M39" s="66" t="s">
        <v>141</v>
      </c>
      <c r="N39" s="66"/>
      <c r="O39" s="67" t="s">
        <v>198</v>
      </c>
      <c r="P39" s="68" t="s">
        <v>199</v>
      </c>
    </row>
    <row r="40" spans="1:16" ht="12.75" customHeight="1" thickBot="1">
      <c r="A40" s="26" t="str">
        <f t="shared" si="0"/>
        <v>IBVS 3596 </v>
      </c>
      <c r="B40" s="6" t="str">
        <f t="shared" si="1"/>
        <v>I</v>
      </c>
      <c r="C40" s="26">
        <f t="shared" si="2"/>
        <v>42306.408000000003</v>
      </c>
      <c r="D40" s="32" t="str">
        <f t="shared" si="3"/>
        <v>vis</v>
      </c>
      <c r="E40" s="64">
        <f>VLOOKUP(C40,'Active 1'!C$21:E$953,3,FALSE)</f>
        <v>-6927.0112970355876</v>
      </c>
      <c r="F40" s="6" t="s">
        <v>50</v>
      </c>
      <c r="G40" s="32" t="str">
        <f t="shared" si="4"/>
        <v>42306.408</v>
      </c>
      <c r="H40" s="26">
        <f t="shared" si="5"/>
        <v>20669</v>
      </c>
      <c r="I40" s="65" t="s">
        <v>304</v>
      </c>
      <c r="J40" s="66" t="s">
        <v>305</v>
      </c>
      <c r="K40" s="65">
        <v>20669</v>
      </c>
      <c r="L40" s="65" t="s">
        <v>306</v>
      </c>
      <c r="M40" s="66" t="s">
        <v>141</v>
      </c>
      <c r="N40" s="66"/>
      <c r="O40" s="67" t="s">
        <v>198</v>
      </c>
      <c r="P40" s="68" t="s">
        <v>199</v>
      </c>
    </row>
    <row r="41" spans="1:16" ht="12.75" customHeight="1" thickBot="1">
      <c r="A41" s="26" t="str">
        <f t="shared" si="0"/>
        <v>IBVS 3596 </v>
      </c>
      <c r="B41" s="6" t="str">
        <f t="shared" si="1"/>
        <v>II</v>
      </c>
      <c r="C41" s="26">
        <f t="shared" si="2"/>
        <v>42359.362999999998</v>
      </c>
      <c r="D41" s="32" t="str">
        <f t="shared" si="3"/>
        <v>vis</v>
      </c>
      <c r="E41" s="64">
        <f>VLOOKUP(C41,'Active 1'!C$21:E$953,3,FALSE)</f>
        <v>-6891.0272657776277</v>
      </c>
      <c r="F41" s="6" t="s">
        <v>50</v>
      </c>
      <c r="G41" s="32" t="str">
        <f t="shared" si="4"/>
        <v>42359.363</v>
      </c>
      <c r="H41" s="26">
        <f t="shared" si="5"/>
        <v>20737.5</v>
      </c>
      <c r="I41" s="65" t="s">
        <v>307</v>
      </c>
      <c r="J41" s="66" t="s">
        <v>308</v>
      </c>
      <c r="K41" s="65">
        <v>20737.5</v>
      </c>
      <c r="L41" s="65" t="s">
        <v>309</v>
      </c>
      <c r="M41" s="66" t="s">
        <v>141</v>
      </c>
      <c r="N41" s="66"/>
      <c r="O41" s="67" t="s">
        <v>198</v>
      </c>
      <c r="P41" s="68" t="s">
        <v>199</v>
      </c>
    </row>
    <row r="42" spans="1:16" ht="12.75" customHeight="1" thickBot="1">
      <c r="A42" s="26" t="str">
        <f t="shared" si="0"/>
        <v> BRNO 20 </v>
      </c>
      <c r="B42" s="6" t="str">
        <f t="shared" si="1"/>
        <v>II</v>
      </c>
      <c r="C42" s="26">
        <f t="shared" si="2"/>
        <v>42454.322</v>
      </c>
      <c r="D42" s="32" t="str">
        <f t="shared" si="3"/>
        <v>vis</v>
      </c>
      <c r="E42" s="64">
        <f>VLOOKUP(C42,'Active 1'!C$21:E$953,3,FALSE)</f>
        <v>-6826.500637050879</v>
      </c>
      <c r="F42" s="6" t="s">
        <v>50</v>
      </c>
      <c r="G42" s="32" t="str">
        <f t="shared" si="4"/>
        <v>42454.322</v>
      </c>
      <c r="H42" s="26">
        <f t="shared" si="5"/>
        <v>20860.5</v>
      </c>
      <c r="I42" s="65" t="s">
        <v>314</v>
      </c>
      <c r="J42" s="66" t="s">
        <v>315</v>
      </c>
      <c r="K42" s="65">
        <v>20860.5</v>
      </c>
      <c r="L42" s="65" t="s">
        <v>316</v>
      </c>
      <c r="M42" s="66" t="s">
        <v>232</v>
      </c>
      <c r="N42" s="66"/>
      <c r="O42" s="67" t="s">
        <v>317</v>
      </c>
      <c r="P42" s="67" t="s">
        <v>313</v>
      </c>
    </row>
    <row r="43" spans="1:16" ht="12.75" customHeight="1" thickBot="1">
      <c r="A43" s="26" t="str">
        <f t="shared" ref="A43:A74" si="6">P43</f>
        <v> BRNO 20 </v>
      </c>
      <c r="B43" s="6" t="str">
        <f t="shared" ref="B43:B74" si="7">IF(H43=INT(H43),"I","II")</f>
        <v>II</v>
      </c>
      <c r="C43" s="26">
        <f t="shared" ref="C43:C74" si="8">1*G43</f>
        <v>42454.330999999998</v>
      </c>
      <c r="D43" s="32" t="str">
        <f t="shared" ref="D43:D74" si="9">VLOOKUP(F43,I$1:J$5,2,FALSE)</f>
        <v>vis</v>
      </c>
      <c r="E43" s="64">
        <f>VLOOKUP(C43,'Active 1'!C$21:E$953,3,FALSE)</f>
        <v>-6826.4945213624405</v>
      </c>
      <c r="F43" s="6" t="s">
        <v>50</v>
      </c>
      <c r="G43" s="32" t="str">
        <f t="shared" ref="G43:G74" si="10">MID(I43,3,LEN(I43)-3)</f>
        <v>42454.331</v>
      </c>
      <c r="H43" s="26">
        <f t="shared" ref="H43:H74" si="11">1*K43</f>
        <v>20860.5</v>
      </c>
      <c r="I43" s="65" t="s">
        <v>318</v>
      </c>
      <c r="J43" s="66" t="s">
        <v>319</v>
      </c>
      <c r="K43" s="65">
        <v>20860.5</v>
      </c>
      <c r="L43" s="65" t="s">
        <v>320</v>
      </c>
      <c r="M43" s="66" t="s">
        <v>232</v>
      </c>
      <c r="N43" s="66"/>
      <c r="O43" s="67" t="s">
        <v>280</v>
      </c>
      <c r="P43" s="67" t="s">
        <v>313</v>
      </c>
    </row>
    <row r="44" spans="1:16" ht="12.75" customHeight="1" thickBot="1">
      <c r="A44" s="26" t="str">
        <f t="shared" si="6"/>
        <v>IBVS 3596 </v>
      </c>
      <c r="B44" s="6" t="str">
        <f t="shared" si="7"/>
        <v>I</v>
      </c>
      <c r="C44" s="26">
        <f t="shared" si="8"/>
        <v>42601.506000000001</v>
      </c>
      <c r="D44" s="32" t="str">
        <f t="shared" si="9"/>
        <v>vis</v>
      </c>
      <c r="E44" s="64">
        <f>VLOOKUP(C44,'Active 1'!C$21:E$953,3,FALSE)</f>
        <v>-6726.4860273507165</v>
      </c>
      <c r="F44" s="6" t="s">
        <v>50</v>
      </c>
      <c r="G44" s="32" t="str">
        <f t="shared" si="10"/>
        <v>42601.506</v>
      </c>
      <c r="H44" s="26">
        <f t="shared" si="11"/>
        <v>21051</v>
      </c>
      <c r="I44" s="65" t="s">
        <v>321</v>
      </c>
      <c r="J44" s="66" t="s">
        <v>322</v>
      </c>
      <c r="K44" s="65">
        <v>21051</v>
      </c>
      <c r="L44" s="65" t="s">
        <v>323</v>
      </c>
      <c r="M44" s="66" t="s">
        <v>141</v>
      </c>
      <c r="N44" s="66"/>
      <c r="O44" s="67" t="s">
        <v>198</v>
      </c>
      <c r="P44" s="68" t="s">
        <v>199</v>
      </c>
    </row>
    <row r="45" spans="1:16" ht="12.75" customHeight="1" thickBot="1">
      <c r="A45" s="26" t="str">
        <f t="shared" si="6"/>
        <v> BBS 23 </v>
      </c>
      <c r="B45" s="6" t="str">
        <f t="shared" si="7"/>
        <v>II</v>
      </c>
      <c r="C45" s="26">
        <f t="shared" si="8"/>
        <v>42623.353999999999</v>
      </c>
      <c r="D45" s="32" t="str">
        <f t="shared" si="9"/>
        <v>vis</v>
      </c>
      <c r="E45" s="64">
        <f>VLOOKUP(C45,'Active 1'!C$21:E$953,3,FALSE)</f>
        <v>-6711.6398539029988</v>
      </c>
      <c r="F45" s="6" t="s">
        <v>50</v>
      </c>
      <c r="G45" s="32" t="str">
        <f t="shared" si="10"/>
        <v>42623.354</v>
      </c>
      <c r="H45" s="26">
        <f t="shared" si="11"/>
        <v>21079.5</v>
      </c>
      <c r="I45" s="65" t="s">
        <v>324</v>
      </c>
      <c r="J45" s="66" t="s">
        <v>325</v>
      </c>
      <c r="K45" s="65">
        <v>21079.5</v>
      </c>
      <c r="L45" s="65" t="s">
        <v>326</v>
      </c>
      <c r="M45" s="66" t="s">
        <v>232</v>
      </c>
      <c r="N45" s="66"/>
      <c r="O45" s="67" t="s">
        <v>327</v>
      </c>
      <c r="P45" s="67" t="s">
        <v>328</v>
      </c>
    </row>
    <row r="46" spans="1:16" ht="12.75" customHeight="1" thickBot="1">
      <c r="A46" s="26" t="str">
        <f t="shared" si="6"/>
        <v> BBS 23 </v>
      </c>
      <c r="B46" s="6" t="str">
        <f t="shared" si="7"/>
        <v>II</v>
      </c>
      <c r="C46" s="26">
        <f t="shared" si="8"/>
        <v>42633.372000000003</v>
      </c>
      <c r="D46" s="32" t="str">
        <f t="shared" si="9"/>
        <v>vis</v>
      </c>
      <c r="E46" s="64">
        <f>VLOOKUP(C46,'Active 1'!C$21:E$953,3,FALSE)</f>
        <v>-6704.8324131487279</v>
      </c>
      <c r="F46" s="6" t="s">
        <v>50</v>
      </c>
      <c r="G46" s="32" t="str">
        <f t="shared" si="10"/>
        <v>42633.372</v>
      </c>
      <c r="H46" s="26">
        <f t="shared" si="11"/>
        <v>21092.5</v>
      </c>
      <c r="I46" s="65" t="s">
        <v>329</v>
      </c>
      <c r="J46" s="66" t="s">
        <v>330</v>
      </c>
      <c r="K46" s="65">
        <v>21092.5</v>
      </c>
      <c r="L46" s="65" t="s">
        <v>331</v>
      </c>
      <c r="M46" s="66" t="s">
        <v>232</v>
      </c>
      <c r="N46" s="66"/>
      <c r="O46" s="67" t="s">
        <v>327</v>
      </c>
      <c r="P46" s="67" t="s">
        <v>328</v>
      </c>
    </row>
    <row r="47" spans="1:16" ht="12.75" customHeight="1" thickBot="1">
      <c r="A47" s="26" t="str">
        <f t="shared" si="6"/>
        <v>IBVS 3596 </v>
      </c>
      <c r="B47" s="6" t="str">
        <f t="shared" si="7"/>
        <v>I</v>
      </c>
      <c r="C47" s="26">
        <f t="shared" si="8"/>
        <v>42713.362000000001</v>
      </c>
      <c r="D47" s="32" t="str">
        <f t="shared" si="9"/>
        <v>vis</v>
      </c>
      <c r="E47" s="64">
        <f>VLOOKUP(C47,'Active 1'!C$21:E$953,3,FALSE)</f>
        <v>-6650.4775333389953</v>
      </c>
      <c r="F47" s="6" t="s">
        <v>50</v>
      </c>
      <c r="G47" s="32" t="str">
        <f t="shared" si="10"/>
        <v>42713.362</v>
      </c>
      <c r="H47" s="26">
        <f t="shared" si="11"/>
        <v>21196</v>
      </c>
      <c r="I47" s="65" t="s">
        <v>337</v>
      </c>
      <c r="J47" s="66" t="s">
        <v>338</v>
      </c>
      <c r="K47" s="65">
        <v>21196</v>
      </c>
      <c r="L47" s="65" t="s">
        <v>339</v>
      </c>
      <c r="M47" s="66" t="s">
        <v>141</v>
      </c>
      <c r="N47" s="66"/>
      <c r="O47" s="67" t="s">
        <v>198</v>
      </c>
      <c r="P47" s="68" t="s">
        <v>199</v>
      </c>
    </row>
    <row r="48" spans="1:16" ht="12.75" customHeight="1" thickBot="1">
      <c r="A48" s="26" t="str">
        <f t="shared" si="6"/>
        <v>IBVS 3596 </v>
      </c>
      <c r="B48" s="6" t="str">
        <f t="shared" si="7"/>
        <v>II</v>
      </c>
      <c r="C48" s="26">
        <f t="shared" si="8"/>
        <v>42807.267999999996</v>
      </c>
      <c r="D48" s="32" t="str">
        <f t="shared" si="9"/>
        <v>vis</v>
      </c>
      <c r="E48" s="64">
        <f>VLOOKUP(C48,'Active 1'!C$21:E$953,3,FALSE)</f>
        <v>-6586.666440159689</v>
      </c>
      <c r="F48" s="6" t="s">
        <v>50</v>
      </c>
      <c r="G48" s="32" t="str">
        <f t="shared" si="10"/>
        <v>42807.268</v>
      </c>
      <c r="H48" s="26">
        <f t="shared" si="11"/>
        <v>21317.5</v>
      </c>
      <c r="I48" s="65" t="s">
        <v>340</v>
      </c>
      <c r="J48" s="66" t="s">
        <v>341</v>
      </c>
      <c r="K48" s="65">
        <v>21317.5</v>
      </c>
      <c r="L48" s="65" t="s">
        <v>276</v>
      </c>
      <c r="M48" s="66" t="s">
        <v>141</v>
      </c>
      <c r="N48" s="66"/>
      <c r="O48" s="67" t="s">
        <v>198</v>
      </c>
      <c r="P48" s="68" t="s">
        <v>199</v>
      </c>
    </row>
    <row r="49" spans="1:16" ht="12.75" customHeight="1" thickBot="1">
      <c r="A49" s="26" t="str">
        <f t="shared" si="6"/>
        <v> BRNO 21 </v>
      </c>
      <c r="B49" s="6" t="str">
        <f t="shared" si="7"/>
        <v>II</v>
      </c>
      <c r="C49" s="26">
        <f t="shared" si="8"/>
        <v>42958.447</v>
      </c>
      <c r="D49" s="32" t="str">
        <f t="shared" si="9"/>
        <v>vis</v>
      </c>
      <c r="E49" s="64">
        <f>VLOOKUP(C49,'Active 1'!C$21:E$953,3,FALSE)</f>
        <v>-6483.9371443132586</v>
      </c>
      <c r="F49" s="6" t="s">
        <v>50</v>
      </c>
      <c r="G49" s="32" t="str">
        <f t="shared" si="10"/>
        <v>42958.447</v>
      </c>
      <c r="H49" s="26">
        <f t="shared" si="11"/>
        <v>21513.5</v>
      </c>
      <c r="I49" s="65" t="s">
        <v>342</v>
      </c>
      <c r="J49" s="66" t="s">
        <v>343</v>
      </c>
      <c r="K49" s="65">
        <v>21513.5</v>
      </c>
      <c r="L49" s="65" t="s">
        <v>344</v>
      </c>
      <c r="M49" s="66" t="s">
        <v>232</v>
      </c>
      <c r="N49" s="66"/>
      <c r="O49" s="67" t="s">
        <v>345</v>
      </c>
      <c r="P49" s="67" t="s">
        <v>346</v>
      </c>
    </row>
    <row r="50" spans="1:16" ht="12.75" customHeight="1" thickBot="1">
      <c r="A50" s="26" t="str">
        <f t="shared" si="6"/>
        <v> BRNO 21 </v>
      </c>
      <c r="B50" s="6" t="str">
        <f t="shared" si="7"/>
        <v>II</v>
      </c>
      <c r="C50" s="26">
        <f t="shared" si="8"/>
        <v>42965.404000000002</v>
      </c>
      <c r="D50" s="32" t="str">
        <f t="shared" si="9"/>
        <v>vis</v>
      </c>
      <c r="E50" s="64">
        <f>VLOOKUP(C50,'Active 1'!C$21:E$953,3,FALSE)</f>
        <v>-6479.2097171494079</v>
      </c>
      <c r="F50" s="6" t="s">
        <v>50</v>
      </c>
      <c r="G50" s="32" t="str">
        <f t="shared" si="10"/>
        <v>42965.404</v>
      </c>
      <c r="H50" s="26">
        <f t="shared" si="11"/>
        <v>21522.5</v>
      </c>
      <c r="I50" s="65" t="s">
        <v>347</v>
      </c>
      <c r="J50" s="66" t="s">
        <v>348</v>
      </c>
      <c r="K50" s="65">
        <v>21522.5</v>
      </c>
      <c r="L50" s="65" t="s">
        <v>349</v>
      </c>
      <c r="M50" s="66" t="s">
        <v>232</v>
      </c>
      <c r="N50" s="66"/>
      <c r="O50" s="67" t="s">
        <v>345</v>
      </c>
      <c r="P50" s="67" t="s">
        <v>346</v>
      </c>
    </row>
    <row r="51" spans="1:16" ht="12.75" customHeight="1" thickBot="1">
      <c r="A51" s="26" t="str">
        <f t="shared" si="6"/>
        <v>IBVS 3596 </v>
      </c>
      <c r="B51" s="6" t="str">
        <f t="shared" si="7"/>
        <v>II</v>
      </c>
      <c r="C51" s="26">
        <f t="shared" si="8"/>
        <v>42988.506000000001</v>
      </c>
      <c r="D51" s="32" t="str">
        <f t="shared" si="9"/>
        <v>vis</v>
      </c>
      <c r="E51" s="64">
        <f>VLOOKUP(C51,'Active 1'!C$21:E$953,3,FALSE)</f>
        <v>-6463.5114244457645</v>
      </c>
      <c r="F51" s="6" t="s">
        <v>50</v>
      </c>
      <c r="G51" s="32" t="str">
        <f t="shared" si="10"/>
        <v>42988.506</v>
      </c>
      <c r="H51" s="26">
        <f t="shared" si="11"/>
        <v>21552.5</v>
      </c>
      <c r="I51" s="65" t="s">
        <v>350</v>
      </c>
      <c r="J51" s="66" t="s">
        <v>351</v>
      </c>
      <c r="K51" s="65">
        <v>21552.5</v>
      </c>
      <c r="L51" s="65" t="s">
        <v>352</v>
      </c>
      <c r="M51" s="66" t="s">
        <v>141</v>
      </c>
      <c r="N51" s="66"/>
      <c r="O51" s="67" t="s">
        <v>198</v>
      </c>
      <c r="P51" s="68" t="s">
        <v>199</v>
      </c>
    </row>
    <row r="52" spans="1:16" ht="12.75" customHeight="1" thickBot="1">
      <c r="A52" s="26" t="str">
        <f t="shared" si="6"/>
        <v>IBVS 3596 </v>
      </c>
      <c r="B52" s="6" t="str">
        <f t="shared" si="7"/>
        <v>I</v>
      </c>
      <c r="C52" s="26">
        <f t="shared" si="8"/>
        <v>43008.394</v>
      </c>
      <c r="D52" s="32" t="str">
        <f t="shared" si="9"/>
        <v>vis</v>
      </c>
      <c r="E52" s="64">
        <f>VLOOKUP(C52,'Active 1'!C$21:E$953,3,FALSE)</f>
        <v>-6449.9971120360142</v>
      </c>
      <c r="F52" s="6" t="s">
        <v>50</v>
      </c>
      <c r="G52" s="32" t="str">
        <f t="shared" si="10"/>
        <v>43008.394</v>
      </c>
      <c r="H52" s="26">
        <f t="shared" si="11"/>
        <v>21578</v>
      </c>
      <c r="I52" s="65" t="s">
        <v>353</v>
      </c>
      <c r="J52" s="66" t="s">
        <v>354</v>
      </c>
      <c r="K52" s="65">
        <v>21578</v>
      </c>
      <c r="L52" s="65" t="s">
        <v>355</v>
      </c>
      <c r="M52" s="66" t="s">
        <v>141</v>
      </c>
      <c r="N52" s="66"/>
      <c r="O52" s="67" t="s">
        <v>198</v>
      </c>
      <c r="P52" s="68" t="s">
        <v>199</v>
      </c>
    </row>
    <row r="53" spans="1:16" ht="12.75" customHeight="1" thickBot="1">
      <c r="A53" s="26" t="str">
        <f t="shared" si="6"/>
        <v>IBVS 3596 </v>
      </c>
      <c r="B53" s="6" t="str">
        <f t="shared" si="7"/>
        <v>I</v>
      </c>
      <c r="C53" s="26">
        <f t="shared" si="8"/>
        <v>43016.49</v>
      </c>
      <c r="D53" s="32" t="str">
        <f t="shared" si="9"/>
        <v>pg</v>
      </c>
      <c r="E53" s="64">
        <f>VLOOKUP(C53,'Active 1'!C$21:E$953,3,FALSE)</f>
        <v>-6444.4957105240819</v>
      </c>
      <c r="F53" s="6" t="str">
        <f>LEFT(M53,1)</f>
        <v>P</v>
      </c>
      <c r="G53" s="32" t="str">
        <f t="shared" si="10"/>
        <v>43016.490</v>
      </c>
      <c r="H53" s="26">
        <f t="shared" si="11"/>
        <v>21589</v>
      </c>
      <c r="I53" s="65" t="s">
        <v>356</v>
      </c>
      <c r="J53" s="66" t="s">
        <v>357</v>
      </c>
      <c r="K53" s="65">
        <v>21589</v>
      </c>
      <c r="L53" s="65" t="s">
        <v>358</v>
      </c>
      <c r="M53" s="66" t="s">
        <v>141</v>
      </c>
      <c r="N53" s="66"/>
      <c r="O53" s="67" t="s">
        <v>198</v>
      </c>
      <c r="P53" s="68" t="s">
        <v>199</v>
      </c>
    </row>
    <row r="54" spans="1:16" ht="12.75" customHeight="1" thickBot="1">
      <c r="A54" s="26" t="str">
        <f t="shared" si="6"/>
        <v>IBVS 3596 </v>
      </c>
      <c r="B54" s="6" t="str">
        <f t="shared" si="7"/>
        <v>II</v>
      </c>
      <c r="C54" s="26">
        <f t="shared" si="8"/>
        <v>44116.491999999998</v>
      </c>
      <c r="D54" s="32" t="str">
        <f t="shared" si="9"/>
        <v>pg</v>
      </c>
      <c r="E54" s="64">
        <f>VLOOKUP(C54,'Active 1'!C$21:E$953,3,FALSE)</f>
        <v>-5697.0213199694226</v>
      </c>
      <c r="F54" s="6" t="str">
        <f>LEFT(M54,1)</f>
        <v>P</v>
      </c>
      <c r="G54" s="32" t="str">
        <f t="shared" si="10"/>
        <v>44116.492</v>
      </c>
      <c r="H54" s="26">
        <f t="shared" si="11"/>
        <v>23013.5</v>
      </c>
      <c r="I54" s="65" t="s">
        <v>359</v>
      </c>
      <c r="J54" s="66" t="s">
        <v>360</v>
      </c>
      <c r="K54" s="65">
        <v>23013.5</v>
      </c>
      <c r="L54" s="65" t="s">
        <v>361</v>
      </c>
      <c r="M54" s="66" t="s">
        <v>141</v>
      </c>
      <c r="N54" s="66"/>
      <c r="O54" s="67" t="s">
        <v>198</v>
      </c>
      <c r="P54" s="68" t="s">
        <v>199</v>
      </c>
    </row>
    <row r="55" spans="1:16" ht="12.75" customHeight="1" thickBot="1">
      <c r="A55" s="26" t="str">
        <f t="shared" si="6"/>
        <v>IBVS 3596 </v>
      </c>
      <c r="B55" s="6" t="str">
        <f t="shared" si="7"/>
        <v>II</v>
      </c>
      <c r="C55" s="26">
        <f t="shared" si="8"/>
        <v>44195.28</v>
      </c>
      <c r="D55" s="32" t="str">
        <f t="shared" si="9"/>
        <v>pg</v>
      </c>
      <c r="E55" s="64">
        <f>VLOOKUP(C55,'Active 1'!C$21:E$953,3,FALSE)</f>
        <v>-5643.4832243268502</v>
      </c>
      <c r="F55" s="6" t="str">
        <f>LEFT(M55,1)</f>
        <v>P</v>
      </c>
      <c r="G55" s="32" t="str">
        <f t="shared" si="10"/>
        <v>44195.280</v>
      </c>
      <c r="H55" s="26">
        <f t="shared" si="11"/>
        <v>23115.5</v>
      </c>
      <c r="I55" s="65" t="s">
        <v>362</v>
      </c>
      <c r="J55" s="66" t="s">
        <v>363</v>
      </c>
      <c r="K55" s="65">
        <v>23115.5</v>
      </c>
      <c r="L55" s="65" t="s">
        <v>364</v>
      </c>
      <c r="M55" s="66" t="s">
        <v>141</v>
      </c>
      <c r="N55" s="66"/>
      <c r="O55" s="67" t="s">
        <v>198</v>
      </c>
      <c r="P55" s="68" t="s">
        <v>199</v>
      </c>
    </row>
    <row r="56" spans="1:16" ht="12.75" customHeight="1" thickBot="1">
      <c r="A56" s="26" t="str">
        <f t="shared" si="6"/>
        <v>IBVS 3596 </v>
      </c>
      <c r="B56" s="6" t="str">
        <f t="shared" si="7"/>
        <v>I</v>
      </c>
      <c r="C56" s="26">
        <f t="shared" si="8"/>
        <v>44456.446000000004</v>
      </c>
      <c r="D56" s="32" t="str">
        <f t="shared" si="9"/>
        <v>pg</v>
      </c>
      <c r="E56" s="64">
        <f>VLOOKUP(C56,'Active 1'!C$21:E$953,3,FALSE)</f>
        <v>-5466.0154591013306</v>
      </c>
      <c r="F56" s="6" t="str">
        <f>LEFT(M56,1)</f>
        <v>P</v>
      </c>
      <c r="G56" s="32" t="str">
        <f t="shared" si="10"/>
        <v>44456.446</v>
      </c>
      <c r="H56" s="26">
        <f t="shared" si="11"/>
        <v>23454</v>
      </c>
      <c r="I56" s="65" t="s">
        <v>365</v>
      </c>
      <c r="J56" s="66" t="s">
        <v>366</v>
      </c>
      <c r="K56" s="65">
        <v>23454</v>
      </c>
      <c r="L56" s="65" t="s">
        <v>367</v>
      </c>
      <c r="M56" s="66" t="s">
        <v>141</v>
      </c>
      <c r="N56" s="66"/>
      <c r="O56" s="67" t="s">
        <v>198</v>
      </c>
      <c r="P56" s="68" t="s">
        <v>199</v>
      </c>
    </row>
    <row r="57" spans="1:16" ht="12.75" customHeight="1" thickBot="1">
      <c r="A57" s="26" t="str">
        <f t="shared" si="6"/>
        <v> BRNO 26 </v>
      </c>
      <c r="B57" s="6" t="str">
        <f t="shared" si="7"/>
        <v>II</v>
      </c>
      <c r="C57" s="26">
        <f t="shared" si="8"/>
        <v>44817.464</v>
      </c>
      <c r="D57" s="32" t="str">
        <f t="shared" si="9"/>
        <v>vis</v>
      </c>
      <c r="E57" s="64">
        <f>VLOOKUP(C57,'Active 1'!C$21:E$953,3,FALSE)</f>
        <v>-5220.6961692007135</v>
      </c>
      <c r="F57" s="6" t="str">
        <f>LEFT(M57,1)</f>
        <v>V</v>
      </c>
      <c r="G57" s="32" t="str">
        <f t="shared" si="10"/>
        <v>44817.464</v>
      </c>
      <c r="H57" s="26">
        <f t="shared" si="11"/>
        <v>23921.5</v>
      </c>
      <c r="I57" s="65" t="s">
        <v>368</v>
      </c>
      <c r="J57" s="66" t="s">
        <v>369</v>
      </c>
      <c r="K57" s="65">
        <v>23921.5</v>
      </c>
      <c r="L57" s="65" t="s">
        <v>370</v>
      </c>
      <c r="M57" s="66" t="s">
        <v>232</v>
      </c>
      <c r="N57" s="66"/>
      <c r="O57" s="67" t="s">
        <v>371</v>
      </c>
      <c r="P57" s="67" t="s">
        <v>372</v>
      </c>
    </row>
    <row r="58" spans="1:16" ht="12.75" customHeight="1" thickBot="1">
      <c r="A58" s="26" t="str">
        <f t="shared" si="6"/>
        <v> BRNO 26 </v>
      </c>
      <c r="B58" s="6" t="str">
        <f t="shared" si="7"/>
        <v>II</v>
      </c>
      <c r="C58" s="26">
        <f t="shared" si="8"/>
        <v>44817.464999999997</v>
      </c>
      <c r="D58" s="32" t="str">
        <f t="shared" si="9"/>
        <v>vis</v>
      </c>
      <c r="E58" s="64">
        <f>VLOOKUP(C58,'Active 1'!C$21:E$953,3,FALSE)</f>
        <v>-5220.6954896797779</v>
      </c>
      <c r="F58" s="6" t="s">
        <v>50</v>
      </c>
      <c r="G58" s="32" t="str">
        <f t="shared" si="10"/>
        <v>44817.465</v>
      </c>
      <c r="H58" s="26">
        <f t="shared" si="11"/>
        <v>23921.5</v>
      </c>
      <c r="I58" s="65" t="s">
        <v>373</v>
      </c>
      <c r="J58" s="66" t="s">
        <v>374</v>
      </c>
      <c r="K58" s="65">
        <v>23921.5</v>
      </c>
      <c r="L58" s="65" t="s">
        <v>375</v>
      </c>
      <c r="M58" s="66" t="s">
        <v>232</v>
      </c>
      <c r="N58" s="66"/>
      <c r="O58" s="67" t="s">
        <v>376</v>
      </c>
      <c r="P58" s="67" t="s">
        <v>372</v>
      </c>
    </row>
    <row r="59" spans="1:16" ht="12.75" customHeight="1" thickBot="1">
      <c r="A59" s="26" t="str">
        <f t="shared" si="6"/>
        <v>IBVS 3596 </v>
      </c>
      <c r="B59" s="6" t="str">
        <f t="shared" si="7"/>
        <v>I</v>
      </c>
      <c r="C59" s="26">
        <f t="shared" si="8"/>
        <v>44823.482000000004</v>
      </c>
      <c r="D59" s="32" t="str">
        <f t="shared" si="9"/>
        <v>vis</v>
      </c>
      <c r="E59" s="64">
        <f>VLOOKUP(C59,'Active 1'!C$21:E$953,3,FALSE)</f>
        <v>-5216.6068121973976</v>
      </c>
      <c r="F59" s="6" t="s">
        <v>50</v>
      </c>
      <c r="G59" s="32" t="str">
        <f t="shared" si="10"/>
        <v>44823.482</v>
      </c>
      <c r="H59" s="26">
        <f t="shared" si="11"/>
        <v>23929</v>
      </c>
      <c r="I59" s="65" t="s">
        <v>377</v>
      </c>
      <c r="J59" s="66" t="s">
        <v>378</v>
      </c>
      <c r="K59" s="65">
        <v>23929</v>
      </c>
      <c r="L59" s="65" t="s">
        <v>379</v>
      </c>
      <c r="M59" s="66" t="s">
        <v>141</v>
      </c>
      <c r="N59" s="66"/>
      <c r="O59" s="67" t="s">
        <v>198</v>
      </c>
      <c r="P59" s="68" t="s">
        <v>199</v>
      </c>
    </row>
    <row r="60" spans="1:16" ht="12.75" customHeight="1" thickBot="1">
      <c r="A60" s="26" t="str">
        <f t="shared" si="6"/>
        <v>IBVS 3596 </v>
      </c>
      <c r="B60" s="6" t="str">
        <f t="shared" si="7"/>
        <v>I</v>
      </c>
      <c r="C60" s="26">
        <f t="shared" si="8"/>
        <v>44846.43</v>
      </c>
      <c r="D60" s="32" t="str">
        <f t="shared" si="9"/>
        <v>vis</v>
      </c>
      <c r="E60" s="64">
        <f>VLOOKUP(C60,'Active 1'!C$21:E$953,3,FALSE)</f>
        <v>-5201.0131657181682</v>
      </c>
      <c r="F60" s="6" t="s">
        <v>50</v>
      </c>
      <c r="G60" s="32" t="str">
        <f t="shared" si="10"/>
        <v>44846.430</v>
      </c>
      <c r="H60" s="26">
        <f t="shared" si="11"/>
        <v>23959</v>
      </c>
      <c r="I60" s="65" t="s">
        <v>380</v>
      </c>
      <c r="J60" s="66" t="s">
        <v>381</v>
      </c>
      <c r="K60" s="65">
        <v>23959</v>
      </c>
      <c r="L60" s="65" t="s">
        <v>382</v>
      </c>
      <c r="M60" s="66" t="s">
        <v>141</v>
      </c>
      <c r="N60" s="66"/>
      <c r="O60" s="67" t="s">
        <v>198</v>
      </c>
      <c r="P60" s="68" t="s">
        <v>199</v>
      </c>
    </row>
    <row r="61" spans="1:16" ht="12.75" customHeight="1" thickBot="1">
      <c r="A61" s="26" t="str">
        <f t="shared" si="6"/>
        <v>IBVS 3596 </v>
      </c>
      <c r="B61" s="6" t="str">
        <f t="shared" si="7"/>
        <v>II</v>
      </c>
      <c r="C61" s="26">
        <f t="shared" si="8"/>
        <v>45138.502</v>
      </c>
      <c r="D61" s="32" t="str">
        <f t="shared" si="9"/>
        <v>vis</v>
      </c>
      <c r="E61" s="64">
        <f>VLOOKUP(C61,'Active 1'!C$21:E$953,3,FALSE)</f>
        <v>-5002.5441263908933</v>
      </c>
      <c r="F61" s="6" t="s">
        <v>50</v>
      </c>
      <c r="G61" s="32" t="str">
        <f t="shared" si="10"/>
        <v>45138.502</v>
      </c>
      <c r="H61" s="26">
        <f t="shared" si="11"/>
        <v>24337.5</v>
      </c>
      <c r="I61" s="65" t="s">
        <v>383</v>
      </c>
      <c r="J61" s="66" t="s">
        <v>384</v>
      </c>
      <c r="K61" s="65">
        <v>24337.5</v>
      </c>
      <c r="L61" s="65" t="s">
        <v>385</v>
      </c>
      <c r="M61" s="66" t="s">
        <v>141</v>
      </c>
      <c r="N61" s="66"/>
      <c r="O61" s="67" t="s">
        <v>198</v>
      </c>
      <c r="P61" s="68" t="s">
        <v>199</v>
      </c>
    </row>
    <row r="62" spans="1:16" ht="12.75" customHeight="1" thickBot="1">
      <c r="A62" s="26" t="str">
        <f t="shared" si="6"/>
        <v> BRNO 26 </v>
      </c>
      <c r="B62" s="6" t="str">
        <f t="shared" si="7"/>
        <v>II</v>
      </c>
      <c r="C62" s="26">
        <f t="shared" si="8"/>
        <v>45521.495000000003</v>
      </c>
      <c r="D62" s="32" t="str">
        <f t="shared" si="9"/>
        <v>vis</v>
      </c>
      <c r="E62" s="64">
        <f>VLOOKUP(C62,'Active 1'!C$21:E$953,3,FALSE)</f>
        <v>-4742.29236388346</v>
      </c>
      <c r="F62" s="6" t="s">
        <v>50</v>
      </c>
      <c r="G62" s="32" t="str">
        <f t="shared" si="10"/>
        <v>45521.495</v>
      </c>
      <c r="H62" s="26">
        <f t="shared" si="11"/>
        <v>24833.5</v>
      </c>
      <c r="I62" s="65" t="s">
        <v>386</v>
      </c>
      <c r="J62" s="66" t="s">
        <v>387</v>
      </c>
      <c r="K62" s="65">
        <v>24833.5</v>
      </c>
      <c r="L62" s="65" t="s">
        <v>320</v>
      </c>
      <c r="M62" s="66" t="s">
        <v>232</v>
      </c>
      <c r="N62" s="66"/>
      <c r="O62" s="67" t="s">
        <v>376</v>
      </c>
      <c r="P62" s="67" t="s">
        <v>372</v>
      </c>
    </row>
    <row r="63" spans="1:16" ht="12.75" customHeight="1" thickBot="1">
      <c r="A63" s="26" t="str">
        <f t="shared" si="6"/>
        <v>IBVS 3596 </v>
      </c>
      <c r="B63" s="6" t="str">
        <f t="shared" si="7"/>
        <v>I</v>
      </c>
      <c r="C63" s="26">
        <f t="shared" si="8"/>
        <v>45556.495999999999</v>
      </c>
      <c r="D63" s="32" t="str">
        <f t="shared" si="9"/>
        <v>vis</v>
      </c>
      <c r="E63" s="64">
        <f>VLOOKUP(C63,'Active 1'!C$21:E$953,3,FALSE)</f>
        <v>-4718.5084515416629</v>
      </c>
      <c r="F63" s="6" t="s">
        <v>50</v>
      </c>
      <c r="G63" s="32" t="str">
        <f t="shared" si="10"/>
        <v>45556.496</v>
      </c>
      <c r="H63" s="26">
        <f t="shared" si="11"/>
        <v>24879</v>
      </c>
      <c r="I63" s="65" t="s">
        <v>388</v>
      </c>
      <c r="J63" s="66" t="s">
        <v>389</v>
      </c>
      <c r="K63" s="65">
        <v>24879</v>
      </c>
      <c r="L63" s="65" t="s">
        <v>390</v>
      </c>
      <c r="M63" s="66" t="s">
        <v>141</v>
      </c>
      <c r="N63" s="66"/>
      <c r="O63" s="67" t="s">
        <v>198</v>
      </c>
      <c r="P63" s="68" t="s">
        <v>199</v>
      </c>
    </row>
    <row r="64" spans="1:16" ht="12.75" customHeight="1" thickBot="1">
      <c r="A64" s="26" t="str">
        <f t="shared" si="6"/>
        <v> BRNO 26 </v>
      </c>
      <c r="B64" s="6" t="str">
        <f t="shared" si="7"/>
        <v>II</v>
      </c>
      <c r="C64" s="26">
        <f t="shared" si="8"/>
        <v>45565.464999999997</v>
      </c>
      <c r="D64" s="32" t="str">
        <f t="shared" si="9"/>
        <v>vis</v>
      </c>
      <c r="E64" s="64">
        <f>VLOOKUP(C64,'Active 1'!C$21:E$953,3,FALSE)</f>
        <v>-4712.4138282510849</v>
      </c>
      <c r="F64" s="6" t="s">
        <v>50</v>
      </c>
      <c r="G64" s="32" t="str">
        <f t="shared" si="10"/>
        <v>45565.465</v>
      </c>
      <c r="H64" s="26">
        <f t="shared" si="11"/>
        <v>24890.5</v>
      </c>
      <c r="I64" s="65" t="s">
        <v>391</v>
      </c>
      <c r="J64" s="66" t="s">
        <v>392</v>
      </c>
      <c r="K64" s="65">
        <v>24890.5</v>
      </c>
      <c r="L64" s="65" t="s">
        <v>393</v>
      </c>
      <c r="M64" s="66" t="s">
        <v>232</v>
      </c>
      <c r="N64" s="66"/>
      <c r="O64" s="67" t="s">
        <v>394</v>
      </c>
      <c r="P64" s="67" t="s">
        <v>372</v>
      </c>
    </row>
    <row r="65" spans="1:16" ht="12.75" customHeight="1" thickBot="1">
      <c r="A65" s="26" t="str">
        <f t="shared" si="6"/>
        <v> BRNO 26 </v>
      </c>
      <c r="B65" s="6" t="str">
        <f t="shared" si="7"/>
        <v>II</v>
      </c>
      <c r="C65" s="26">
        <f t="shared" si="8"/>
        <v>45569.358999999997</v>
      </c>
      <c r="D65" s="32" t="str">
        <f t="shared" si="9"/>
        <v>vis</v>
      </c>
      <c r="E65" s="64">
        <f>VLOOKUP(C65,'Active 1'!C$21:E$953,3,FALSE)</f>
        <v>-4709.7677737195299</v>
      </c>
      <c r="F65" s="6" t="s">
        <v>50</v>
      </c>
      <c r="G65" s="32" t="str">
        <f t="shared" si="10"/>
        <v>45569.359</v>
      </c>
      <c r="H65" s="26">
        <f t="shared" si="11"/>
        <v>24895.5</v>
      </c>
      <c r="I65" s="65" t="s">
        <v>395</v>
      </c>
      <c r="J65" s="66" t="s">
        <v>396</v>
      </c>
      <c r="K65" s="65">
        <v>24895.5</v>
      </c>
      <c r="L65" s="65" t="s">
        <v>320</v>
      </c>
      <c r="M65" s="66" t="s">
        <v>232</v>
      </c>
      <c r="N65" s="66"/>
      <c r="O65" s="67" t="s">
        <v>394</v>
      </c>
      <c r="P65" s="67" t="s">
        <v>372</v>
      </c>
    </row>
    <row r="66" spans="1:16" ht="12.75" customHeight="1" thickBot="1">
      <c r="A66" s="26" t="str">
        <f t="shared" si="6"/>
        <v> BRNO 26 </v>
      </c>
      <c r="B66" s="6" t="str">
        <f t="shared" si="7"/>
        <v>II</v>
      </c>
      <c r="C66" s="26">
        <f t="shared" si="8"/>
        <v>45586.355000000003</v>
      </c>
      <c r="D66" s="32" t="str">
        <f t="shared" si="9"/>
        <v>vis</v>
      </c>
      <c r="E66" s="64">
        <f>VLOOKUP(C66,'Active 1'!C$21:E$953,3,FALSE)</f>
        <v>-4698.2186358617146</v>
      </c>
      <c r="F66" s="6" t="s">
        <v>50</v>
      </c>
      <c r="G66" s="32" t="str">
        <f t="shared" si="10"/>
        <v>45586.355</v>
      </c>
      <c r="H66" s="26">
        <f t="shared" si="11"/>
        <v>24917.5</v>
      </c>
      <c r="I66" s="65" t="s">
        <v>397</v>
      </c>
      <c r="J66" s="66" t="s">
        <v>398</v>
      </c>
      <c r="K66" s="65">
        <v>24917.5</v>
      </c>
      <c r="L66" s="65" t="s">
        <v>399</v>
      </c>
      <c r="M66" s="66" t="s">
        <v>232</v>
      </c>
      <c r="N66" s="66"/>
      <c r="O66" s="67" t="s">
        <v>394</v>
      </c>
      <c r="P66" s="67" t="s">
        <v>372</v>
      </c>
    </row>
    <row r="67" spans="1:16" ht="12.75" customHeight="1" thickBot="1">
      <c r="A67" s="26" t="str">
        <f t="shared" si="6"/>
        <v> BRNO 26 </v>
      </c>
      <c r="B67" s="6" t="str">
        <f t="shared" si="7"/>
        <v>II</v>
      </c>
      <c r="C67" s="26">
        <f t="shared" si="8"/>
        <v>45671.267</v>
      </c>
      <c r="D67" s="32" t="str">
        <f t="shared" si="9"/>
        <v>vis</v>
      </c>
      <c r="E67" s="64">
        <f>VLOOKUP(C67,'Active 1'!C$21:E$953,3,FALSE)</f>
        <v>-4640.5191539964326</v>
      </c>
      <c r="F67" s="6" t="s">
        <v>50</v>
      </c>
      <c r="G67" s="32" t="str">
        <f t="shared" si="10"/>
        <v>45671.267</v>
      </c>
      <c r="H67" s="26">
        <f t="shared" si="11"/>
        <v>25027.5</v>
      </c>
      <c r="I67" s="65" t="s">
        <v>400</v>
      </c>
      <c r="J67" s="66" t="s">
        <v>401</v>
      </c>
      <c r="K67" s="65">
        <v>25027.5</v>
      </c>
      <c r="L67" s="65" t="s">
        <v>402</v>
      </c>
      <c r="M67" s="66" t="s">
        <v>232</v>
      </c>
      <c r="N67" s="66"/>
      <c r="O67" s="67" t="s">
        <v>394</v>
      </c>
      <c r="P67" s="67" t="s">
        <v>372</v>
      </c>
    </row>
    <row r="68" spans="1:16" ht="12.75" customHeight="1" thickBot="1">
      <c r="A68" s="26" t="str">
        <f t="shared" si="6"/>
        <v>IBVS 3596 </v>
      </c>
      <c r="B68" s="6" t="str">
        <f t="shared" si="7"/>
        <v>II</v>
      </c>
      <c r="C68" s="26">
        <f t="shared" si="8"/>
        <v>45674.271000000001</v>
      </c>
      <c r="D68" s="32" t="str">
        <f t="shared" si="9"/>
        <v>vis</v>
      </c>
      <c r="E68" s="64">
        <f>VLOOKUP(C68,'Active 1'!C$21:E$953,3,FALSE)</f>
        <v>-4638.477873099464</v>
      </c>
      <c r="F68" s="6" t="s">
        <v>50</v>
      </c>
      <c r="G68" s="32" t="str">
        <f t="shared" si="10"/>
        <v>45674.271</v>
      </c>
      <c r="H68" s="26">
        <f t="shared" si="11"/>
        <v>25031.5</v>
      </c>
      <c r="I68" s="65" t="s">
        <v>403</v>
      </c>
      <c r="J68" s="66" t="s">
        <v>404</v>
      </c>
      <c r="K68" s="65">
        <v>25031.5</v>
      </c>
      <c r="L68" s="65" t="s">
        <v>385</v>
      </c>
      <c r="M68" s="66" t="s">
        <v>141</v>
      </c>
      <c r="N68" s="66"/>
      <c r="O68" s="67" t="s">
        <v>198</v>
      </c>
      <c r="P68" s="68" t="s">
        <v>199</v>
      </c>
    </row>
    <row r="69" spans="1:16" ht="12.75" customHeight="1" thickBot="1">
      <c r="A69" s="26" t="str">
        <f t="shared" si="6"/>
        <v> BRNO 26 </v>
      </c>
      <c r="B69" s="6" t="str">
        <f t="shared" si="7"/>
        <v>II</v>
      </c>
      <c r="C69" s="26">
        <f t="shared" si="8"/>
        <v>45701.372000000003</v>
      </c>
      <c r="D69" s="32" t="str">
        <f t="shared" si="9"/>
        <v>vis</v>
      </c>
      <c r="E69" s="64">
        <f>VLOOKUP(C69,'Active 1'!C$21:E$953,3,FALSE)</f>
        <v>-4620.0621761658003</v>
      </c>
      <c r="F69" s="6" t="s">
        <v>50</v>
      </c>
      <c r="G69" s="32" t="str">
        <f t="shared" si="10"/>
        <v>45701.372</v>
      </c>
      <c r="H69" s="26">
        <f t="shared" si="11"/>
        <v>25066.5</v>
      </c>
      <c r="I69" s="65" t="s">
        <v>405</v>
      </c>
      <c r="J69" s="66" t="s">
        <v>406</v>
      </c>
      <c r="K69" s="65">
        <v>25066.5</v>
      </c>
      <c r="L69" s="65" t="s">
        <v>407</v>
      </c>
      <c r="M69" s="66" t="s">
        <v>232</v>
      </c>
      <c r="N69" s="66"/>
      <c r="O69" s="67" t="s">
        <v>408</v>
      </c>
      <c r="P69" s="67" t="s">
        <v>372</v>
      </c>
    </row>
    <row r="70" spans="1:16" ht="12.75" customHeight="1" thickBot="1">
      <c r="A70" s="26" t="str">
        <f t="shared" si="6"/>
        <v> BRNO 26 </v>
      </c>
      <c r="B70" s="6" t="str">
        <f t="shared" si="7"/>
        <v>II</v>
      </c>
      <c r="C70" s="26">
        <f t="shared" si="8"/>
        <v>45701.375</v>
      </c>
      <c r="D70" s="32" t="str">
        <f t="shared" si="9"/>
        <v>vis</v>
      </c>
      <c r="E70" s="64">
        <f>VLOOKUP(C70,'Active 1'!C$21:E$953,3,FALSE)</f>
        <v>-4620.060137602989</v>
      </c>
      <c r="F70" s="6" t="s">
        <v>50</v>
      </c>
      <c r="G70" s="32" t="str">
        <f t="shared" si="10"/>
        <v>45701.375</v>
      </c>
      <c r="H70" s="26">
        <f t="shared" si="11"/>
        <v>25066.5</v>
      </c>
      <c r="I70" s="65" t="s">
        <v>409</v>
      </c>
      <c r="J70" s="66" t="s">
        <v>410</v>
      </c>
      <c r="K70" s="65">
        <v>25066.5</v>
      </c>
      <c r="L70" s="65" t="s">
        <v>402</v>
      </c>
      <c r="M70" s="66" t="s">
        <v>232</v>
      </c>
      <c r="N70" s="66"/>
      <c r="O70" s="67" t="s">
        <v>411</v>
      </c>
      <c r="P70" s="67" t="s">
        <v>372</v>
      </c>
    </row>
    <row r="71" spans="1:16" ht="12.75" customHeight="1" thickBot="1">
      <c r="A71" s="26" t="str">
        <f t="shared" si="6"/>
        <v>IBVS 3596 </v>
      </c>
      <c r="B71" s="6" t="str">
        <f t="shared" si="7"/>
        <v>II</v>
      </c>
      <c r="C71" s="26">
        <f t="shared" si="8"/>
        <v>45935.436000000002</v>
      </c>
      <c r="D71" s="32" t="str">
        <f t="shared" si="9"/>
        <v>vis</v>
      </c>
      <c r="E71" s="64">
        <f>VLOOKUP(C71,'Active 1'!C$21:E$953,3,FALSE)</f>
        <v>-4461.0107873948855</v>
      </c>
      <c r="F71" s="6" t="s">
        <v>50</v>
      </c>
      <c r="G71" s="32" t="str">
        <f t="shared" si="10"/>
        <v>45935.436</v>
      </c>
      <c r="H71" s="26">
        <f t="shared" si="11"/>
        <v>25369.5</v>
      </c>
      <c r="I71" s="65" t="s">
        <v>412</v>
      </c>
      <c r="J71" s="66" t="s">
        <v>413</v>
      </c>
      <c r="K71" s="65">
        <v>25369.5</v>
      </c>
      <c r="L71" s="65" t="s">
        <v>414</v>
      </c>
      <c r="M71" s="66" t="s">
        <v>141</v>
      </c>
      <c r="N71" s="66"/>
      <c r="O71" s="67" t="s">
        <v>198</v>
      </c>
      <c r="P71" s="68" t="s">
        <v>199</v>
      </c>
    </row>
    <row r="72" spans="1:16" ht="12.75" customHeight="1" thickBot="1">
      <c r="A72" s="26" t="str">
        <f t="shared" si="6"/>
        <v>IBVS 3596 </v>
      </c>
      <c r="B72" s="6" t="str">
        <f t="shared" si="7"/>
        <v>II</v>
      </c>
      <c r="C72" s="26">
        <f t="shared" si="8"/>
        <v>45946.374000000003</v>
      </c>
      <c r="D72" s="32" t="str">
        <f t="shared" si="9"/>
        <v>vis</v>
      </c>
      <c r="E72" s="64">
        <f>VLOOKUP(C72,'Active 1'!C$21:E$953,3,FALSE)</f>
        <v>-4453.578187377896</v>
      </c>
      <c r="F72" s="6" t="s">
        <v>50</v>
      </c>
      <c r="G72" s="32" t="str">
        <f t="shared" si="10"/>
        <v>45946.374</v>
      </c>
      <c r="H72" s="26">
        <f t="shared" si="11"/>
        <v>25383.5</v>
      </c>
      <c r="I72" s="65" t="s">
        <v>415</v>
      </c>
      <c r="J72" s="66" t="s">
        <v>416</v>
      </c>
      <c r="K72" s="65">
        <v>25383.5</v>
      </c>
      <c r="L72" s="65" t="s">
        <v>255</v>
      </c>
      <c r="M72" s="66" t="s">
        <v>141</v>
      </c>
      <c r="N72" s="66"/>
      <c r="O72" s="67" t="s">
        <v>198</v>
      </c>
      <c r="P72" s="68" t="s">
        <v>199</v>
      </c>
    </row>
    <row r="73" spans="1:16" ht="12.75" customHeight="1" thickBot="1">
      <c r="A73" s="26" t="str">
        <f t="shared" si="6"/>
        <v> BRNO 27 </v>
      </c>
      <c r="B73" s="6" t="str">
        <f t="shared" si="7"/>
        <v>I</v>
      </c>
      <c r="C73" s="26">
        <f t="shared" si="8"/>
        <v>46002.43</v>
      </c>
      <c r="D73" s="32" t="str">
        <f t="shared" si="9"/>
        <v>vis</v>
      </c>
      <c r="E73" s="64">
        <f>VLOOKUP(C73,'Active 1'!C$21:E$953,3,FALSE)</f>
        <v>-4415.4869616920068</v>
      </c>
      <c r="F73" s="6" t="s">
        <v>50</v>
      </c>
      <c r="G73" s="32" t="str">
        <f t="shared" si="10"/>
        <v>46002.430</v>
      </c>
      <c r="H73" s="26">
        <f t="shared" si="11"/>
        <v>25456</v>
      </c>
      <c r="I73" s="65" t="s">
        <v>417</v>
      </c>
      <c r="J73" s="66" t="s">
        <v>418</v>
      </c>
      <c r="K73" s="65">
        <v>25456</v>
      </c>
      <c r="L73" s="65" t="s">
        <v>419</v>
      </c>
      <c r="M73" s="66" t="s">
        <v>232</v>
      </c>
      <c r="N73" s="66"/>
      <c r="O73" s="67" t="s">
        <v>285</v>
      </c>
      <c r="P73" s="67" t="s">
        <v>420</v>
      </c>
    </row>
    <row r="74" spans="1:16" ht="12.75" customHeight="1" thickBot="1">
      <c r="A74" s="26" t="str">
        <f t="shared" si="6"/>
        <v> BBS 74 </v>
      </c>
      <c r="B74" s="6" t="str">
        <f t="shared" si="7"/>
        <v>I</v>
      </c>
      <c r="C74" s="26">
        <f t="shared" si="8"/>
        <v>46033.319000000003</v>
      </c>
      <c r="D74" s="32" t="str">
        <f t="shared" si="9"/>
        <v>vis</v>
      </c>
      <c r="E74" s="64">
        <f>VLOOKUP(C74,'Active 1'!C$21:E$953,3,FALSE)</f>
        <v>-4394.4972394461875</v>
      </c>
      <c r="F74" s="6" t="s">
        <v>50</v>
      </c>
      <c r="G74" s="32" t="str">
        <f t="shared" si="10"/>
        <v>46033.319</v>
      </c>
      <c r="H74" s="26">
        <f t="shared" si="11"/>
        <v>25496</v>
      </c>
      <c r="I74" s="65" t="s">
        <v>421</v>
      </c>
      <c r="J74" s="66" t="s">
        <v>422</v>
      </c>
      <c r="K74" s="65">
        <v>25496</v>
      </c>
      <c r="L74" s="65" t="s">
        <v>423</v>
      </c>
      <c r="M74" s="66" t="s">
        <v>232</v>
      </c>
      <c r="N74" s="66"/>
      <c r="O74" s="67" t="s">
        <v>233</v>
      </c>
      <c r="P74" s="67" t="s">
        <v>424</v>
      </c>
    </row>
    <row r="75" spans="1:16" ht="12.75" customHeight="1" thickBot="1">
      <c r="A75" s="26" t="str">
        <f t="shared" ref="A75:A106" si="12">P75</f>
        <v> BRNO 27 </v>
      </c>
      <c r="B75" s="6" t="str">
        <f t="shared" ref="B75:B106" si="13">IF(H75=INT(H75),"I","II")</f>
        <v>I</v>
      </c>
      <c r="C75" s="26">
        <f t="shared" ref="C75:C106" si="14">1*G75</f>
        <v>46280.374000000003</v>
      </c>
      <c r="D75" s="32" t="str">
        <f t="shared" ref="D75:D106" si="15">VLOOKUP(F75,I$1:J$5,2,FALSE)</f>
        <v>vis</v>
      </c>
      <c r="E75" s="64">
        <f>VLOOKUP(C75,'Active 1'!C$21:E$953,3,FALSE)</f>
        <v>-4226.6181941731056</v>
      </c>
      <c r="F75" s="6" t="s">
        <v>50</v>
      </c>
      <c r="G75" s="32" t="str">
        <f t="shared" ref="G75:G106" si="16">MID(I75,3,LEN(I75)-3)</f>
        <v>46280.374</v>
      </c>
      <c r="H75" s="26">
        <f t="shared" ref="H75:H106" si="17">1*K75</f>
        <v>25816</v>
      </c>
      <c r="I75" s="65" t="s">
        <v>425</v>
      </c>
      <c r="J75" s="66" t="s">
        <v>426</v>
      </c>
      <c r="K75" s="65">
        <v>25816</v>
      </c>
      <c r="L75" s="65" t="s">
        <v>427</v>
      </c>
      <c r="M75" s="66" t="s">
        <v>232</v>
      </c>
      <c r="N75" s="66"/>
      <c r="O75" s="67" t="s">
        <v>394</v>
      </c>
      <c r="P75" s="67" t="s">
        <v>420</v>
      </c>
    </row>
    <row r="76" spans="1:16" ht="12.75" customHeight="1" thickBot="1">
      <c r="A76" s="26" t="str">
        <f t="shared" si="12"/>
        <v> BRNO 27 </v>
      </c>
      <c r="B76" s="6" t="str">
        <f t="shared" si="13"/>
        <v>I</v>
      </c>
      <c r="C76" s="26">
        <f t="shared" si="14"/>
        <v>46290.387999999999</v>
      </c>
      <c r="D76" s="32" t="str">
        <f t="shared" si="15"/>
        <v>vis</v>
      </c>
      <c r="E76" s="64">
        <f>VLOOKUP(C76,'Active 1'!C$21:E$953,3,FALSE)</f>
        <v>-4219.8134715025908</v>
      </c>
      <c r="F76" s="6" t="s">
        <v>50</v>
      </c>
      <c r="G76" s="32" t="str">
        <f t="shared" si="16"/>
        <v>46290.388</v>
      </c>
      <c r="H76" s="26">
        <f t="shared" si="17"/>
        <v>25829</v>
      </c>
      <c r="I76" s="65" t="s">
        <v>428</v>
      </c>
      <c r="J76" s="66" t="s">
        <v>429</v>
      </c>
      <c r="K76" s="65">
        <v>25829</v>
      </c>
      <c r="L76" s="65" t="s">
        <v>430</v>
      </c>
      <c r="M76" s="66" t="s">
        <v>232</v>
      </c>
      <c r="N76" s="66"/>
      <c r="O76" s="67" t="s">
        <v>431</v>
      </c>
      <c r="P76" s="67" t="s">
        <v>420</v>
      </c>
    </row>
    <row r="77" spans="1:16" ht="12.75" customHeight="1" thickBot="1">
      <c r="A77" s="26" t="str">
        <f t="shared" si="12"/>
        <v> BRNO 27 </v>
      </c>
      <c r="B77" s="6" t="str">
        <f t="shared" si="13"/>
        <v>I</v>
      </c>
      <c r="C77" s="26">
        <f t="shared" si="14"/>
        <v>46290.417999999998</v>
      </c>
      <c r="D77" s="32" t="str">
        <f t="shared" si="15"/>
        <v>vis</v>
      </c>
      <c r="E77" s="64">
        <f>VLOOKUP(C77,'Active 1'!C$21:E$953,3,FALSE)</f>
        <v>-4219.7930858744594</v>
      </c>
      <c r="F77" s="6" t="s">
        <v>50</v>
      </c>
      <c r="G77" s="32" t="str">
        <f t="shared" si="16"/>
        <v>46290.418</v>
      </c>
      <c r="H77" s="26">
        <f t="shared" si="17"/>
        <v>25829</v>
      </c>
      <c r="I77" s="65" t="s">
        <v>432</v>
      </c>
      <c r="J77" s="66" t="s">
        <v>433</v>
      </c>
      <c r="K77" s="65">
        <v>25829</v>
      </c>
      <c r="L77" s="65" t="s">
        <v>434</v>
      </c>
      <c r="M77" s="66" t="s">
        <v>232</v>
      </c>
      <c r="N77" s="66"/>
      <c r="O77" s="67" t="s">
        <v>345</v>
      </c>
      <c r="P77" s="67" t="s">
        <v>420</v>
      </c>
    </row>
    <row r="78" spans="1:16" ht="12.75" customHeight="1" thickBot="1">
      <c r="A78" s="26" t="str">
        <f t="shared" si="12"/>
        <v> BRNO 27 </v>
      </c>
      <c r="B78" s="6" t="str">
        <f t="shared" si="13"/>
        <v>I</v>
      </c>
      <c r="C78" s="26">
        <f t="shared" si="14"/>
        <v>46293.483</v>
      </c>
      <c r="D78" s="32" t="str">
        <f t="shared" si="15"/>
        <v>vis</v>
      </c>
      <c r="E78" s="64">
        <f>VLOOKUP(C78,'Active 1'!C$21:E$953,3,FALSE)</f>
        <v>-4217.7103542002878</v>
      </c>
      <c r="F78" s="6" t="s">
        <v>50</v>
      </c>
      <c r="G78" s="32" t="str">
        <f t="shared" si="16"/>
        <v>46293.483</v>
      </c>
      <c r="H78" s="26">
        <f t="shared" si="17"/>
        <v>25833</v>
      </c>
      <c r="I78" s="65" t="s">
        <v>435</v>
      </c>
      <c r="J78" s="66" t="s">
        <v>436</v>
      </c>
      <c r="K78" s="65">
        <v>25833</v>
      </c>
      <c r="L78" s="65" t="s">
        <v>437</v>
      </c>
      <c r="M78" s="66" t="s">
        <v>232</v>
      </c>
      <c r="N78" s="66"/>
      <c r="O78" s="67" t="s">
        <v>345</v>
      </c>
      <c r="P78" s="67" t="s">
        <v>420</v>
      </c>
    </row>
    <row r="79" spans="1:16" ht="12.75" customHeight="1" thickBot="1">
      <c r="A79" s="26" t="str">
        <f t="shared" si="12"/>
        <v> BRNO 27 </v>
      </c>
      <c r="B79" s="6" t="str">
        <f t="shared" si="13"/>
        <v>I</v>
      </c>
      <c r="C79" s="26">
        <f t="shared" si="14"/>
        <v>46300.44</v>
      </c>
      <c r="D79" s="32" t="str">
        <f t="shared" si="15"/>
        <v>vis</v>
      </c>
      <c r="E79" s="64">
        <f>VLOOKUP(C79,'Active 1'!C$21:E$953,3,FALSE)</f>
        <v>-4212.9829270364371</v>
      </c>
      <c r="F79" s="6" t="s">
        <v>50</v>
      </c>
      <c r="G79" s="32" t="str">
        <f t="shared" si="16"/>
        <v>46300.440</v>
      </c>
      <c r="H79" s="26">
        <f t="shared" si="17"/>
        <v>25842</v>
      </c>
      <c r="I79" s="65" t="s">
        <v>438</v>
      </c>
      <c r="J79" s="66" t="s">
        <v>439</v>
      </c>
      <c r="K79" s="65">
        <v>25842</v>
      </c>
      <c r="L79" s="65" t="s">
        <v>191</v>
      </c>
      <c r="M79" s="66" t="s">
        <v>232</v>
      </c>
      <c r="N79" s="66"/>
      <c r="O79" s="67" t="s">
        <v>345</v>
      </c>
      <c r="P79" s="67" t="s">
        <v>420</v>
      </c>
    </row>
    <row r="80" spans="1:16" ht="12.75" customHeight="1" thickBot="1">
      <c r="A80" s="26" t="str">
        <f t="shared" si="12"/>
        <v> BRNO 27 </v>
      </c>
      <c r="B80" s="6" t="str">
        <f t="shared" si="13"/>
        <v>I</v>
      </c>
      <c r="C80" s="26">
        <f t="shared" si="14"/>
        <v>46358.362999999998</v>
      </c>
      <c r="D80" s="32" t="str">
        <f t="shared" si="15"/>
        <v>vis</v>
      </c>
      <c r="E80" s="64">
        <f>VLOOKUP(C80,'Active 1'!C$21:E$953,3,FALSE)</f>
        <v>-4173.6230357597906</v>
      </c>
      <c r="F80" s="6" t="s">
        <v>50</v>
      </c>
      <c r="G80" s="32" t="str">
        <f t="shared" si="16"/>
        <v>46358.363</v>
      </c>
      <c r="H80" s="26">
        <f t="shared" si="17"/>
        <v>25917</v>
      </c>
      <c r="I80" s="65" t="s">
        <v>440</v>
      </c>
      <c r="J80" s="66" t="s">
        <v>441</v>
      </c>
      <c r="K80" s="65">
        <v>25917</v>
      </c>
      <c r="L80" s="65" t="s">
        <v>442</v>
      </c>
      <c r="M80" s="66" t="s">
        <v>232</v>
      </c>
      <c r="N80" s="66"/>
      <c r="O80" s="67" t="s">
        <v>443</v>
      </c>
      <c r="P80" s="67" t="s">
        <v>420</v>
      </c>
    </row>
    <row r="81" spans="1:16" ht="12.75" customHeight="1" thickBot="1">
      <c r="A81" s="26" t="str">
        <f t="shared" si="12"/>
        <v> BRNO 27 </v>
      </c>
      <c r="B81" s="6" t="str">
        <f t="shared" si="13"/>
        <v>I</v>
      </c>
      <c r="C81" s="26">
        <f t="shared" si="14"/>
        <v>46358.364000000001</v>
      </c>
      <c r="D81" s="32" t="str">
        <f t="shared" si="15"/>
        <v>vis</v>
      </c>
      <c r="E81" s="64">
        <f>VLOOKUP(C81,'Active 1'!C$21:E$953,3,FALSE)</f>
        <v>-4173.6223562388504</v>
      </c>
      <c r="F81" s="6" t="s">
        <v>50</v>
      </c>
      <c r="G81" s="32" t="str">
        <f t="shared" si="16"/>
        <v>46358.364</v>
      </c>
      <c r="H81" s="26">
        <f t="shared" si="17"/>
        <v>25917</v>
      </c>
      <c r="I81" s="65" t="s">
        <v>444</v>
      </c>
      <c r="J81" s="66" t="s">
        <v>445</v>
      </c>
      <c r="K81" s="65">
        <v>25917</v>
      </c>
      <c r="L81" s="65" t="s">
        <v>155</v>
      </c>
      <c r="M81" s="66" t="s">
        <v>232</v>
      </c>
      <c r="N81" s="66"/>
      <c r="O81" s="67" t="s">
        <v>446</v>
      </c>
      <c r="P81" s="67" t="s">
        <v>420</v>
      </c>
    </row>
    <row r="82" spans="1:16" ht="12.75" customHeight="1" thickBot="1">
      <c r="A82" s="26" t="str">
        <f t="shared" si="12"/>
        <v>IBVS 3596 </v>
      </c>
      <c r="B82" s="6" t="str">
        <f t="shared" si="13"/>
        <v>II</v>
      </c>
      <c r="C82" s="26">
        <f t="shared" si="14"/>
        <v>46373.288999999997</v>
      </c>
      <c r="D82" s="32" t="str">
        <f t="shared" si="15"/>
        <v>vis</v>
      </c>
      <c r="E82" s="64">
        <f>VLOOKUP(C82,'Active 1'!C$21:E$953,3,FALSE)</f>
        <v>-4163.4805062431005</v>
      </c>
      <c r="F82" s="6" t="s">
        <v>50</v>
      </c>
      <c r="G82" s="32" t="str">
        <f t="shared" si="16"/>
        <v>46373.289</v>
      </c>
      <c r="H82" s="26">
        <f t="shared" si="17"/>
        <v>25936.5</v>
      </c>
      <c r="I82" s="65" t="s">
        <v>447</v>
      </c>
      <c r="J82" s="66" t="s">
        <v>448</v>
      </c>
      <c r="K82" s="65">
        <v>25936.5</v>
      </c>
      <c r="L82" s="65" t="s">
        <v>270</v>
      </c>
      <c r="M82" s="66" t="s">
        <v>141</v>
      </c>
      <c r="N82" s="66"/>
      <c r="O82" s="67" t="s">
        <v>198</v>
      </c>
      <c r="P82" s="68" t="s">
        <v>199</v>
      </c>
    </row>
    <row r="83" spans="1:16" ht="12.75" customHeight="1" thickBot="1">
      <c r="A83" s="26" t="str">
        <f t="shared" si="12"/>
        <v> BRNO 28 </v>
      </c>
      <c r="B83" s="6" t="str">
        <f t="shared" si="13"/>
        <v>I</v>
      </c>
      <c r="C83" s="26">
        <f t="shared" si="14"/>
        <v>46608.481</v>
      </c>
      <c r="D83" s="32" t="str">
        <f t="shared" si="15"/>
        <v>vis</v>
      </c>
      <c r="E83" s="64">
        <f>VLOOKUP(C83,'Active 1'!C$21:E$953,3,FALSE)</f>
        <v>-4003.6626178544125</v>
      </c>
      <c r="F83" s="6" t="s">
        <v>50</v>
      </c>
      <c r="G83" s="32" t="str">
        <f t="shared" si="16"/>
        <v>46608.481</v>
      </c>
      <c r="H83" s="26">
        <f t="shared" si="17"/>
        <v>26241</v>
      </c>
      <c r="I83" s="65" t="s">
        <v>449</v>
      </c>
      <c r="J83" s="66" t="s">
        <v>450</v>
      </c>
      <c r="K83" s="65">
        <v>26241</v>
      </c>
      <c r="L83" s="65" t="s">
        <v>182</v>
      </c>
      <c r="M83" s="66" t="s">
        <v>232</v>
      </c>
      <c r="N83" s="66"/>
      <c r="O83" s="67" t="s">
        <v>451</v>
      </c>
      <c r="P83" s="67" t="s">
        <v>452</v>
      </c>
    </row>
    <row r="84" spans="1:16" ht="12.75" customHeight="1" thickBot="1">
      <c r="A84" s="26" t="str">
        <f t="shared" si="12"/>
        <v>IBVS 3596 </v>
      </c>
      <c r="B84" s="6" t="str">
        <f t="shared" si="13"/>
        <v>I</v>
      </c>
      <c r="C84" s="26">
        <f t="shared" si="14"/>
        <v>46648.464</v>
      </c>
      <c r="D84" s="32" t="str">
        <f t="shared" si="15"/>
        <v>vis</v>
      </c>
      <c r="E84" s="64">
        <f>VLOOKUP(C84,'Active 1'!C$21:E$953,3,FALSE)</f>
        <v>-3976.4933322007982</v>
      </c>
      <c r="F84" s="6" t="s">
        <v>50</v>
      </c>
      <c r="G84" s="32" t="str">
        <f t="shared" si="16"/>
        <v>46648.464</v>
      </c>
      <c r="H84" s="26">
        <f t="shared" si="17"/>
        <v>26293</v>
      </c>
      <c r="I84" s="65" t="s">
        <v>453</v>
      </c>
      <c r="J84" s="66" t="s">
        <v>454</v>
      </c>
      <c r="K84" s="65">
        <v>26293</v>
      </c>
      <c r="L84" s="65" t="s">
        <v>455</v>
      </c>
      <c r="M84" s="66" t="s">
        <v>141</v>
      </c>
      <c r="N84" s="66"/>
      <c r="O84" s="67" t="s">
        <v>198</v>
      </c>
      <c r="P84" s="68" t="s">
        <v>199</v>
      </c>
    </row>
    <row r="85" spans="1:16" ht="12.75" customHeight="1" thickBot="1">
      <c r="A85" s="26" t="str">
        <f t="shared" si="12"/>
        <v> BRNO 28 </v>
      </c>
      <c r="B85" s="6" t="str">
        <f t="shared" si="13"/>
        <v>I</v>
      </c>
      <c r="C85" s="26">
        <f t="shared" si="14"/>
        <v>46649.387000000002</v>
      </c>
      <c r="D85" s="32" t="str">
        <f t="shared" si="15"/>
        <v>vis</v>
      </c>
      <c r="E85" s="64">
        <f>VLOOKUP(C85,'Active 1'!C$21:E$953,3,FALSE)</f>
        <v>-3975.8661343752633</v>
      </c>
      <c r="F85" s="6" t="s">
        <v>50</v>
      </c>
      <c r="G85" s="32" t="str">
        <f t="shared" si="16"/>
        <v>46649.387</v>
      </c>
      <c r="H85" s="26">
        <f t="shared" si="17"/>
        <v>26294</v>
      </c>
      <c r="I85" s="65" t="s">
        <v>456</v>
      </c>
      <c r="J85" s="66" t="s">
        <v>457</v>
      </c>
      <c r="K85" s="65">
        <v>26294</v>
      </c>
      <c r="L85" s="65" t="s">
        <v>458</v>
      </c>
      <c r="M85" s="66" t="s">
        <v>232</v>
      </c>
      <c r="N85" s="66"/>
      <c r="O85" s="67" t="s">
        <v>345</v>
      </c>
      <c r="P85" s="67" t="s">
        <v>452</v>
      </c>
    </row>
    <row r="86" spans="1:16" ht="12.75" customHeight="1" thickBot="1">
      <c r="A86" s="26" t="str">
        <f t="shared" si="12"/>
        <v>IBVS 3596 </v>
      </c>
      <c r="B86" s="6" t="str">
        <f t="shared" si="13"/>
        <v>I</v>
      </c>
      <c r="C86" s="26">
        <f t="shared" si="14"/>
        <v>46704.35</v>
      </c>
      <c r="D86" s="32" t="str">
        <f t="shared" si="15"/>
        <v>vis</v>
      </c>
      <c r="E86" s="64">
        <f>VLOOKUP(C86,'Active 1'!C$21:E$953,3,FALSE)</f>
        <v>-3938.517625074323</v>
      </c>
      <c r="F86" s="6" t="s">
        <v>50</v>
      </c>
      <c r="G86" s="32" t="str">
        <f t="shared" si="16"/>
        <v>46704.350</v>
      </c>
      <c r="H86" s="26">
        <f t="shared" si="17"/>
        <v>26365</v>
      </c>
      <c r="I86" s="65" t="s">
        <v>459</v>
      </c>
      <c r="J86" s="66" t="s">
        <v>460</v>
      </c>
      <c r="K86" s="65">
        <v>26365</v>
      </c>
      <c r="L86" s="65" t="s">
        <v>461</v>
      </c>
      <c r="M86" s="66" t="s">
        <v>141</v>
      </c>
      <c r="N86" s="66"/>
      <c r="O86" s="67" t="s">
        <v>198</v>
      </c>
      <c r="P86" s="68" t="s">
        <v>199</v>
      </c>
    </row>
    <row r="87" spans="1:16" ht="12.75" customHeight="1" thickBot="1">
      <c r="A87" s="26" t="str">
        <f t="shared" si="12"/>
        <v>IBVS 3596 </v>
      </c>
      <c r="B87" s="6" t="str">
        <f t="shared" si="13"/>
        <v>I</v>
      </c>
      <c r="C87" s="26">
        <f t="shared" si="14"/>
        <v>46707.345999999998</v>
      </c>
      <c r="D87" s="32" t="str">
        <f t="shared" si="15"/>
        <v>vis</v>
      </c>
      <c r="E87" s="64">
        <f>VLOOKUP(C87,'Active 1'!C$21:E$953,3,FALSE)</f>
        <v>-3936.4817803448582</v>
      </c>
      <c r="F87" s="6" t="s">
        <v>50</v>
      </c>
      <c r="G87" s="32" t="str">
        <f t="shared" si="16"/>
        <v>46707.346</v>
      </c>
      <c r="H87" s="26">
        <f t="shared" si="17"/>
        <v>26369</v>
      </c>
      <c r="I87" s="65" t="s">
        <v>462</v>
      </c>
      <c r="J87" s="66" t="s">
        <v>463</v>
      </c>
      <c r="K87" s="65">
        <v>26369</v>
      </c>
      <c r="L87" s="65" t="s">
        <v>464</v>
      </c>
      <c r="M87" s="66" t="s">
        <v>141</v>
      </c>
      <c r="N87" s="66"/>
      <c r="O87" s="67" t="s">
        <v>198</v>
      </c>
      <c r="P87" s="68" t="s">
        <v>199</v>
      </c>
    </row>
    <row r="88" spans="1:16" ht="12.75" customHeight="1" thickBot="1">
      <c r="A88" s="26" t="str">
        <f t="shared" si="12"/>
        <v>IBVS 3596 </v>
      </c>
      <c r="B88" s="6" t="str">
        <f t="shared" si="13"/>
        <v>I</v>
      </c>
      <c r="C88" s="26">
        <f t="shared" si="14"/>
        <v>47094.341999999997</v>
      </c>
      <c r="D88" s="32" t="str">
        <f t="shared" si="15"/>
        <v>vis</v>
      </c>
      <c r="E88" s="64">
        <f>VLOOKUP(C88,'Active 1'!C$21:E$953,3,FALSE)</f>
        <v>-3673.5098955236576</v>
      </c>
      <c r="F88" s="6" t="s">
        <v>50</v>
      </c>
      <c r="G88" s="32" t="str">
        <f t="shared" si="16"/>
        <v>47094.342</v>
      </c>
      <c r="H88" s="26">
        <f t="shared" si="17"/>
        <v>26870</v>
      </c>
      <c r="I88" s="65" t="s">
        <v>465</v>
      </c>
      <c r="J88" s="66" t="s">
        <v>466</v>
      </c>
      <c r="K88" s="65">
        <v>26870</v>
      </c>
      <c r="L88" s="65" t="s">
        <v>467</v>
      </c>
      <c r="M88" s="66" t="s">
        <v>141</v>
      </c>
      <c r="N88" s="66"/>
      <c r="O88" s="67" t="s">
        <v>198</v>
      </c>
      <c r="P88" s="68" t="s">
        <v>199</v>
      </c>
    </row>
    <row r="89" spans="1:16" ht="12.75" customHeight="1" thickBot="1">
      <c r="A89" s="26" t="str">
        <f t="shared" si="12"/>
        <v>IBVS 3596 </v>
      </c>
      <c r="B89" s="6" t="str">
        <f t="shared" si="13"/>
        <v>II</v>
      </c>
      <c r="C89" s="26">
        <f t="shared" si="14"/>
        <v>47139.224000000002</v>
      </c>
      <c r="D89" s="32" t="str">
        <f t="shared" si="15"/>
        <v>vis</v>
      </c>
      <c r="E89" s="64">
        <f>VLOOKUP(C89,'Active 1'!C$21:E$953,3,FALSE)</f>
        <v>-3643.0116367960568</v>
      </c>
      <c r="F89" s="6" t="s">
        <v>50</v>
      </c>
      <c r="G89" s="32" t="str">
        <f t="shared" si="16"/>
        <v>47139.224</v>
      </c>
      <c r="H89" s="26">
        <f t="shared" si="17"/>
        <v>26928.5</v>
      </c>
      <c r="I89" s="65" t="s">
        <v>468</v>
      </c>
      <c r="J89" s="66" t="s">
        <v>469</v>
      </c>
      <c r="K89" s="65">
        <v>26928.5</v>
      </c>
      <c r="L89" s="65" t="s">
        <v>267</v>
      </c>
      <c r="M89" s="66" t="s">
        <v>141</v>
      </c>
      <c r="N89" s="66"/>
      <c r="O89" s="67" t="s">
        <v>198</v>
      </c>
      <c r="P89" s="68" t="s">
        <v>199</v>
      </c>
    </row>
    <row r="90" spans="1:16" ht="12.75" customHeight="1" thickBot="1">
      <c r="A90" s="26" t="str">
        <f t="shared" si="12"/>
        <v> BBS 89 </v>
      </c>
      <c r="B90" s="6" t="str">
        <f t="shared" si="13"/>
        <v>I</v>
      </c>
      <c r="C90" s="26">
        <f t="shared" si="14"/>
        <v>47363.453000000001</v>
      </c>
      <c r="D90" s="32" t="str">
        <f t="shared" si="15"/>
        <v>vis</v>
      </c>
      <c r="E90" s="64">
        <f>VLOOKUP(C90,'Active 1'!C$21:E$953,3,FALSE)</f>
        <v>-3490.643336447803</v>
      </c>
      <c r="F90" s="6" t="s">
        <v>50</v>
      </c>
      <c r="G90" s="32" t="str">
        <f t="shared" si="16"/>
        <v>47363.453</v>
      </c>
      <c r="H90" s="26">
        <f t="shared" si="17"/>
        <v>27219</v>
      </c>
      <c r="I90" s="65" t="s">
        <v>470</v>
      </c>
      <c r="J90" s="66" t="s">
        <v>471</v>
      </c>
      <c r="K90" s="65">
        <v>27219</v>
      </c>
      <c r="L90" s="65" t="s">
        <v>472</v>
      </c>
      <c r="M90" s="66" t="s">
        <v>232</v>
      </c>
      <c r="N90" s="66"/>
      <c r="O90" s="67" t="s">
        <v>473</v>
      </c>
      <c r="P90" s="67" t="s">
        <v>474</v>
      </c>
    </row>
    <row r="91" spans="1:16" ht="12.75" customHeight="1" thickBot="1">
      <c r="A91" s="26" t="str">
        <f t="shared" si="12"/>
        <v> BBS 89 </v>
      </c>
      <c r="B91" s="6" t="str">
        <f t="shared" si="13"/>
        <v>I</v>
      </c>
      <c r="C91" s="26">
        <f t="shared" si="14"/>
        <v>47390.37</v>
      </c>
      <c r="D91" s="32" t="str">
        <f t="shared" si="15"/>
        <v>vis</v>
      </c>
      <c r="E91" s="64">
        <f>VLOOKUP(C91,'Active 1'!C$21:E$953,3,FALSE)</f>
        <v>-3472.3526713666843</v>
      </c>
      <c r="F91" s="6" t="s">
        <v>50</v>
      </c>
      <c r="G91" s="32" t="str">
        <f t="shared" si="16"/>
        <v>47390.370</v>
      </c>
      <c r="H91" s="26">
        <f t="shared" si="17"/>
        <v>27254</v>
      </c>
      <c r="I91" s="65" t="s">
        <v>475</v>
      </c>
      <c r="J91" s="66" t="s">
        <v>476</v>
      </c>
      <c r="K91" s="65">
        <v>27254</v>
      </c>
      <c r="L91" s="65" t="s">
        <v>477</v>
      </c>
      <c r="M91" s="66" t="s">
        <v>232</v>
      </c>
      <c r="N91" s="66"/>
      <c r="O91" s="67" t="s">
        <v>473</v>
      </c>
      <c r="P91" s="67" t="s">
        <v>474</v>
      </c>
    </row>
    <row r="92" spans="1:16" ht="12.75" customHeight="1" thickBot="1">
      <c r="A92" s="26" t="str">
        <f t="shared" si="12"/>
        <v> BBS 89 </v>
      </c>
      <c r="B92" s="6" t="str">
        <f t="shared" si="13"/>
        <v>I</v>
      </c>
      <c r="C92" s="26">
        <f t="shared" si="14"/>
        <v>47400.427000000003</v>
      </c>
      <c r="D92" s="32" t="str">
        <f t="shared" si="15"/>
        <v>vis</v>
      </c>
      <c r="E92" s="64">
        <f>VLOOKUP(C92,'Active 1'!C$21:E$953,3,FALSE)</f>
        <v>-3465.5187292958435</v>
      </c>
      <c r="F92" s="6" t="s">
        <v>50</v>
      </c>
      <c r="G92" s="32" t="str">
        <f t="shared" si="16"/>
        <v>47400.427</v>
      </c>
      <c r="H92" s="26">
        <f t="shared" si="17"/>
        <v>27267</v>
      </c>
      <c r="I92" s="65" t="s">
        <v>478</v>
      </c>
      <c r="J92" s="66" t="s">
        <v>479</v>
      </c>
      <c r="K92" s="65">
        <v>27267</v>
      </c>
      <c r="L92" s="65" t="s">
        <v>480</v>
      </c>
      <c r="M92" s="66" t="s">
        <v>232</v>
      </c>
      <c r="N92" s="66"/>
      <c r="O92" s="67" t="s">
        <v>473</v>
      </c>
      <c r="P92" s="67" t="s">
        <v>474</v>
      </c>
    </row>
    <row r="93" spans="1:16" ht="12.75" customHeight="1" thickBot="1">
      <c r="A93" s="26" t="str">
        <f t="shared" si="12"/>
        <v>BAVM 52 </v>
      </c>
      <c r="B93" s="6" t="str">
        <f t="shared" si="13"/>
        <v>II</v>
      </c>
      <c r="C93" s="26">
        <f t="shared" si="14"/>
        <v>47411.485000000001</v>
      </c>
      <c r="D93" s="32" t="str">
        <f t="shared" si="15"/>
        <v>vis</v>
      </c>
      <c r="E93" s="64">
        <f>VLOOKUP(C93,'Active 1'!C$21:E$953,3,FALSE)</f>
        <v>-3458.0045867663289</v>
      </c>
      <c r="F93" s="6" t="s">
        <v>50</v>
      </c>
      <c r="G93" s="32" t="str">
        <f t="shared" si="16"/>
        <v>47411.485</v>
      </c>
      <c r="H93" s="26">
        <f t="shared" si="17"/>
        <v>27281.5</v>
      </c>
      <c r="I93" s="65" t="s">
        <v>481</v>
      </c>
      <c r="J93" s="66" t="s">
        <v>482</v>
      </c>
      <c r="K93" s="65">
        <v>27281.5</v>
      </c>
      <c r="L93" s="65" t="s">
        <v>483</v>
      </c>
      <c r="M93" s="66" t="s">
        <v>137</v>
      </c>
      <c r="N93" s="66"/>
      <c r="O93" s="67" t="s">
        <v>484</v>
      </c>
      <c r="P93" s="68" t="s">
        <v>485</v>
      </c>
    </row>
    <row r="94" spans="1:16" ht="12.75" customHeight="1" thickBot="1">
      <c r="A94" s="26" t="str">
        <f t="shared" si="12"/>
        <v>IBVS 3423 </v>
      </c>
      <c r="B94" s="6" t="str">
        <f t="shared" si="13"/>
        <v>II</v>
      </c>
      <c r="C94" s="26">
        <f t="shared" si="14"/>
        <v>47414.434600000001</v>
      </c>
      <c r="D94" s="32" t="str">
        <f t="shared" si="15"/>
        <v>vis</v>
      </c>
      <c r="E94" s="64">
        <f>VLOOKUP(C94,'Active 1'!C$21:E$953,3,FALSE)</f>
        <v>-3456.0002718083742</v>
      </c>
      <c r="F94" s="6" t="s">
        <v>50</v>
      </c>
      <c r="G94" s="32" t="str">
        <f t="shared" si="16"/>
        <v>47414.4346</v>
      </c>
      <c r="H94" s="26">
        <f t="shared" si="17"/>
        <v>27285.5</v>
      </c>
      <c r="I94" s="65" t="s">
        <v>486</v>
      </c>
      <c r="J94" s="66" t="s">
        <v>487</v>
      </c>
      <c r="K94" s="65">
        <v>27285.5</v>
      </c>
      <c r="L94" s="65" t="s">
        <v>488</v>
      </c>
      <c r="M94" s="66" t="s">
        <v>489</v>
      </c>
      <c r="N94" s="66" t="s">
        <v>490</v>
      </c>
      <c r="O94" s="67" t="s">
        <v>491</v>
      </c>
      <c r="P94" s="68" t="s">
        <v>492</v>
      </c>
    </row>
    <row r="95" spans="1:16" ht="12.75" customHeight="1" thickBot="1">
      <c r="A95" s="26" t="str">
        <f t="shared" si="12"/>
        <v> BRNO 30 </v>
      </c>
      <c r="B95" s="6" t="str">
        <f t="shared" si="13"/>
        <v>II</v>
      </c>
      <c r="C95" s="26">
        <f t="shared" si="14"/>
        <v>47414.446000000004</v>
      </c>
      <c r="D95" s="32" t="str">
        <f t="shared" si="15"/>
        <v>vis</v>
      </c>
      <c r="E95" s="64">
        <f>VLOOKUP(C95,'Active 1'!C$21:E$953,3,FALSE)</f>
        <v>-3455.9925252696821</v>
      </c>
      <c r="F95" s="6" t="s">
        <v>50</v>
      </c>
      <c r="G95" s="32" t="str">
        <f t="shared" si="16"/>
        <v>47414.446</v>
      </c>
      <c r="H95" s="26">
        <f t="shared" si="17"/>
        <v>27285.5</v>
      </c>
      <c r="I95" s="65" t="s">
        <v>493</v>
      </c>
      <c r="J95" s="66" t="s">
        <v>494</v>
      </c>
      <c r="K95" s="65">
        <v>27285.5</v>
      </c>
      <c r="L95" s="65" t="s">
        <v>495</v>
      </c>
      <c r="M95" s="66" t="s">
        <v>232</v>
      </c>
      <c r="N95" s="66"/>
      <c r="O95" s="67" t="s">
        <v>376</v>
      </c>
      <c r="P95" s="67" t="s">
        <v>496</v>
      </c>
    </row>
    <row r="96" spans="1:16" ht="12.75" customHeight="1" thickBot="1">
      <c r="A96" s="26" t="str">
        <f t="shared" si="12"/>
        <v>BAVM 52 </v>
      </c>
      <c r="B96" s="6" t="str">
        <f t="shared" si="13"/>
        <v>I</v>
      </c>
      <c r="C96" s="26">
        <f t="shared" si="14"/>
        <v>47415.548999999999</v>
      </c>
      <c r="D96" s="32" t="str">
        <f t="shared" si="15"/>
        <v>vis</v>
      </c>
      <c r="E96" s="64">
        <f>VLOOKUP(C96,'Active 1'!C$21:E$953,3,FALSE)</f>
        <v>-3455.2430136753592</v>
      </c>
      <c r="F96" s="6" t="s">
        <v>50</v>
      </c>
      <c r="G96" s="32" t="str">
        <f t="shared" si="16"/>
        <v>47415.549</v>
      </c>
      <c r="H96" s="26">
        <f t="shared" si="17"/>
        <v>27287</v>
      </c>
      <c r="I96" s="65" t="s">
        <v>497</v>
      </c>
      <c r="J96" s="66" t="s">
        <v>498</v>
      </c>
      <c r="K96" s="65">
        <v>27287</v>
      </c>
      <c r="L96" s="65" t="s">
        <v>499</v>
      </c>
      <c r="M96" s="66" t="s">
        <v>137</v>
      </c>
      <c r="N96" s="66"/>
      <c r="O96" s="67" t="s">
        <v>484</v>
      </c>
      <c r="P96" s="68" t="s">
        <v>485</v>
      </c>
    </row>
    <row r="97" spans="1:16" ht="12.75" customHeight="1" thickBot="1">
      <c r="A97" s="26" t="str">
        <f t="shared" si="12"/>
        <v> BBS 89 </v>
      </c>
      <c r="B97" s="6" t="str">
        <f t="shared" si="13"/>
        <v>II</v>
      </c>
      <c r="C97" s="26">
        <f t="shared" si="14"/>
        <v>47431.35</v>
      </c>
      <c r="D97" s="32" t="str">
        <f t="shared" si="15"/>
        <v>vis</v>
      </c>
      <c r="E97" s="64">
        <f>VLOOKUP(C97,'Active 1'!C$21:E$953,3,FALSE)</f>
        <v>-3444.5059033381472</v>
      </c>
      <c r="F97" s="6" t="s">
        <v>50</v>
      </c>
      <c r="G97" s="32" t="str">
        <f t="shared" si="16"/>
        <v>47431.350</v>
      </c>
      <c r="H97" s="26">
        <f t="shared" si="17"/>
        <v>27307.5</v>
      </c>
      <c r="I97" s="65" t="s">
        <v>500</v>
      </c>
      <c r="J97" s="66" t="s">
        <v>501</v>
      </c>
      <c r="K97" s="65">
        <v>27307.5</v>
      </c>
      <c r="L97" s="65" t="s">
        <v>502</v>
      </c>
      <c r="M97" s="66" t="s">
        <v>232</v>
      </c>
      <c r="N97" s="66"/>
      <c r="O97" s="67" t="s">
        <v>473</v>
      </c>
      <c r="P97" s="67" t="s">
        <v>474</v>
      </c>
    </row>
    <row r="98" spans="1:16" ht="12.75" customHeight="1" thickBot="1">
      <c r="A98" s="26" t="str">
        <f t="shared" si="12"/>
        <v> BBS 90 </v>
      </c>
      <c r="B98" s="6" t="str">
        <f t="shared" si="13"/>
        <v>II</v>
      </c>
      <c r="C98" s="26">
        <f t="shared" si="14"/>
        <v>47468.402999999998</v>
      </c>
      <c r="D98" s="32" t="str">
        <f t="shared" si="15"/>
        <v>vis</v>
      </c>
      <c r="E98" s="64">
        <f>VLOOKUP(C98,'Active 1'!C$21:E$953,3,FALSE)</f>
        <v>-3419.3276140321082</v>
      </c>
      <c r="F98" s="6" t="s">
        <v>50</v>
      </c>
      <c r="G98" s="32" t="str">
        <f t="shared" si="16"/>
        <v>47468.403</v>
      </c>
      <c r="H98" s="26">
        <f t="shared" si="17"/>
        <v>27355.5</v>
      </c>
      <c r="I98" s="65" t="s">
        <v>503</v>
      </c>
      <c r="J98" s="66" t="s">
        <v>504</v>
      </c>
      <c r="K98" s="65">
        <v>27355.5</v>
      </c>
      <c r="L98" s="65" t="s">
        <v>505</v>
      </c>
      <c r="M98" s="66" t="s">
        <v>232</v>
      </c>
      <c r="N98" s="66"/>
      <c r="O98" s="67" t="s">
        <v>473</v>
      </c>
      <c r="P98" s="67" t="s">
        <v>506</v>
      </c>
    </row>
    <row r="99" spans="1:16" ht="12.75" customHeight="1" thickBot="1">
      <c r="A99" s="26" t="str">
        <f t="shared" si="12"/>
        <v> BBS 90 </v>
      </c>
      <c r="B99" s="6" t="str">
        <f t="shared" si="13"/>
        <v>II</v>
      </c>
      <c r="C99" s="26">
        <f t="shared" si="14"/>
        <v>47472.31</v>
      </c>
      <c r="D99" s="32" t="str">
        <f t="shared" si="15"/>
        <v>vis</v>
      </c>
      <c r="E99" s="64">
        <f>VLOOKUP(C99,'Active 1'!C$21:E$953,3,FALSE)</f>
        <v>-3416.6727257283628</v>
      </c>
      <c r="F99" s="6" t="s">
        <v>50</v>
      </c>
      <c r="G99" s="32" t="str">
        <f t="shared" si="16"/>
        <v>47472.310</v>
      </c>
      <c r="H99" s="26">
        <f t="shared" si="17"/>
        <v>27360.5</v>
      </c>
      <c r="I99" s="65" t="s">
        <v>507</v>
      </c>
      <c r="J99" s="66" t="s">
        <v>508</v>
      </c>
      <c r="K99" s="65">
        <v>27360.5</v>
      </c>
      <c r="L99" s="65" t="s">
        <v>393</v>
      </c>
      <c r="M99" s="66" t="s">
        <v>232</v>
      </c>
      <c r="N99" s="66"/>
      <c r="O99" s="67" t="s">
        <v>473</v>
      </c>
      <c r="P99" s="67" t="s">
        <v>506</v>
      </c>
    </row>
    <row r="100" spans="1:16" ht="12.75" customHeight="1" thickBot="1">
      <c r="A100" s="26" t="str">
        <f t="shared" si="12"/>
        <v> BBS 91 </v>
      </c>
      <c r="B100" s="6" t="str">
        <f t="shared" si="13"/>
        <v>II</v>
      </c>
      <c r="C100" s="26">
        <f t="shared" si="14"/>
        <v>47536.341999999997</v>
      </c>
      <c r="D100" s="32" t="str">
        <f t="shared" si="15"/>
        <v>vis</v>
      </c>
      <c r="E100" s="64">
        <f>VLOOKUP(C100,'Active 1'!C$21:E$953,3,FALSE)</f>
        <v>-3373.1616410430661</v>
      </c>
      <c r="F100" s="6" t="s">
        <v>50</v>
      </c>
      <c r="G100" s="32" t="str">
        <f t="shared" si="16"/>
        <v>47536.342</v>
      </c>
      <c r="H100" s="26">
        <f t="shared" si="17"/>
        <v>27443.5</v>
      </c>
      <c r="I100" s="65" t="s">
        <v>509</v>
      </c>
      <c r="J100" s="66" t="s">
        <v>510</v>
      </c>
      <c r="K100" s="65">
        <v>27443.5</v>
      </c>
      <c r="L100" s="65" t="s">
        <v>502</v>
      </c>
      <c r="M100" s="66" t="s">
        <v>232</v>
      </c>
      <c r="N100" s="66"/>
      <c r="O100" s="67" t="s">
        <v>473</v>
      </c>
      <c r="P100" s="67" t="s">
        <v>511</v>
      </c>
    </row>
    <row r="101" spans="1:16" ht="12.75" customHeight="1" thickBot="1">
      <c r="A101" s="26" t="str">
        <f t="shared" si="12"/>
        <v> BBS 92 </v>
      </c>
      <c r="B101" s="6" t="str">
        <f t="shared" si="13"/>
        <v>II</v>
      </c>
      <c r="C101" s="26">
        <f t="shared" si="14"/>
        <v>47748.512999999999</v>
      </c>
      <c r="D101" s="32" t="str">
        <f t="shared" si="15"/>
        <v>vis</v>
      </c>
      <c r="E101" s="64">
        <f>VLOOKUP(C101,'Active 1'!C$21:E$953,3,FALSE)</f>
        <v>-3228.9870041620661</v>
      </c>
      <c r="F101" s="6" t="s">
        <v>50</v>
      </c>
      <c r="G101" s="32" t="str">
        <f t="shared" si="16"/>
        <v>47748.513</v>
      </c>
      <c r="H101" s="26">
        <f t="shared" si="17"/>
        <v>27718.5</v>
      </c>
      <c r="I101" s="65" t="s">
        <v>512</v>
      </c>
      <c r="J101" s="66" t="s">
        <v>513</v>
      </c>
      <c r="K101" s="65">
        <v>27718.5</v>
      </c>
      <c r="L101" s="65" t="s">
        <v>514</v>
      </c>
      <c r="M101" s="66" t="s">
        <v>232</v>
      </c>
      <c r="N101" s="66"/>
      <c r="O101" s="67" t="s">
        <v>473</v>
      </c>
      <c r="P101" s="67" t="s">
        <v>515</v>
      </c>
    </row>
    <row r="102" spans="1:16" ht="12.75" customHeight="1" thickBot="1">
      <c r="A102" s="26" t="str">
        <f t="shared" si="12"/>
        <v> BBS 92 </v>
      </c>
      <c r="B102" s="6" t="str">
        <f t="shared" si="13"/>
        <v>I</v>
      </c>
      <c r="C102" s="26">
        <f t="shared" si="14"/>
        <v>47757.334000000003</v>
      </c>
      <c r="D102" s="32" t="str">
        <f t="shared" si="15"/>
        <v>vis</v>
      </c>
      <c r="E102" s="64">
        <f>VLOOKUP(C102,'Active 1'!C$21:E$953,3,FALSE)</f>
        <v>-3222.9929499702689</v>
      </c>
      <c r="F102" s="6" t="s">
        <v>50</v>
      </c>
      <c r="G102" s="32" t="str">
        <f t="shared" si="16"/>
        <v>47757.334</v>
      </c>
      <c r="H102" s="26">
        <f t="shared" si="17"/>
        <v>27730</v>
      </c>
      <c r="I102" s="65" t="s">
        <v>516</v>
      </c>
      <c r="J102" s="66" t="s">
        <v>517</v>
      </c>
      <c r="K102" s="65">
        <v>27730</v>
      </c>
      <c r="L102" s="65" t="s">
        <v>518</v>
      </c>
      <c r="M102" s="66" t="s">
        <v>232</v>
      </c>
      <c r="N102" s="66"/>
      <c r="O102" s="67" t="s">
        <v>473</v>
      </c>
      <c r="P102" s="67" t="s">
        <v>515</v>
      </c>
    </row>
    <row r="103" spans="1:16" ht="12.75" customHeight="1" thickBot="1">
      <c r="A103" s="26" t="str">
        <f t="shared" si="12"/>
        <v> BBS 92 </v>
      </c>
      <c r="B103" s="6" t="str">
        <f t="shared" si="13"/>
        <v>I</v>
      </c>
      <c r="C103" s="26">
        <f t="shared" si="14"/>
        <v>47768.37</v>
      </c>
      <c r="D103" s="32" t="str">
        <f t="shared" si="15"/>
        <v>vis</v>
      </c>
      <c r="E103" s="64">
        <f>VLOOKUP(C103,'Active 1'!C$21:E$953,3,FALSE)</f>
        <v>-3215.4937569013823</v>
      </c>
      <c r="F103" s="6" t="s">
        <v>50</v>
      </c>
      <c r="G103" s="32" t="str">
        <f t="shared" si="16"/>
        <v>47768.370</v>
      </c>
      <c r="H103" s="26">
        <f t="shared" si="17"/>
        <v>27744</v>
      </c>
      <c r="I103" s="65" t="s">
        <v>519</v>
      </c>
      <c r="J103" s="66" t="s">
        <v>520</v>
      </c>
      <c r="K103" s="65">
        <v>27744</v>
      </c>
      <c r="L103" s="65" t="s">
        <v>521</v>
      </c>
      <c r="M103" s="66" t="s">
        <v>232</v>
      </c>
      <c r="N103" s="66"/>
      <c r="O103" s="67" t="s">
        <v>473</v>
      </c>
      <c r="P103" s="67" t="s">
        <v>515</v>
      </c>
    </row>
    <row r="104" spans="1:16" ht="12.75" customHeight="1" thickBot="1">
      <c r="A104" s="26" t="str">
        <f t="shared" si="12"/>
        <v> BBS 92 </v>
      </c>
      <c r="B104" s="6" t="str">
        <f t="shared" si="13"/>
        <v>II</v>
      </c>
      <c r="C104" s="26">
        <f t="shared" si="14"/>
        <v>47782.345999999998</v>
      </c>
      <c r="D104" s="32" t="str">
        <f t="shared" si="15"/>
        <v>vis</v>
      </c>
      <c r="E104" s="64">
        <f>VLOOKUP(C104,'Active 1'!C$21:E$953,3,FALSE)</f>
        <v>-3205.9967722755468</v>
      </c>
      <c r="F104" s="6" t="s">
        <v>50</v>
      </c>
      <c r="G104" s="32" t="str">
        <f t="shared" si="16"/>
        <v>47782.346</v>
      </c>
      <c r="H104" s="26">
        <f t="shared" si="17"/>
        <v>27762.5</v>
      </c>
      <c r="I104" s="65" t="s">
        <v>525</v>
      </c>
      <c r="J104" s="66" t="s">
        <v>526</v>
      </c>
      <c r="K104" s="65">
        <v>27762.5</v>
      </c>
      <c r="L104" s="65" t="s">
        <v>527</v>
      </c>
      <c r="M104" s="66" t="s">
        <v>232</v>
      </c>
      <c r="N104" s="66"/>
      <c r="O104" s="67" t="s">
        <v>473</v>
      </c>
      <c r="P104" s="67" t="s">
        <v>515</v>
      </c>
    </row>
    <row r="105" spans="1:16" ht="12.75" customHeight="1" thickBot="1">
      <c r="A105" s="26" t="str">
        <f t="shared" si="12"/>
        <v> BBS 93 </v>
      </c>
      <c r="B105" s="6" t="str">
        <f t="shared" si="13"/>
        <v>I</v>
      </c>
      <c r="C105" s="26">
        <f t="shared" si="14"/>
        <v>47804.428</v>
      </c>
      <c r="D105" s="32" t="str">
        <f t="shared" si="15"/>
        <v>vis</v>
      </c>
      <c r="E105" s="64">
        <f>VLOOKUP(C105,'Active 1'!C$21:E$953,3,FALSE)</f>
        <v>-3190.991590928395</v>
      </c>
      <c r="F105" s="6" t="s">
        <v>50</v>
      </c>
      <c r="G105" s="32" t="str">
        <f t="shared" si="16"/>
        <v>47804.428</v>
      </c>
      <c r="H105" s="26">
        <f t="shared" si="17"/>
        <v>27791</v>
      </c>
      <c r="I105" s="65" t="s">
        <v>528</v>
      </c>
      <c r="J105" s="66" t="s">
        <v>529</v>
      </c>
      <c r="K105" s="65">
        <v>27791</v>
      </c>
      <c r="L105" s="65" t="s">
        <v>530</v>
      </c>
      <c r="M105" s="66" t="s">
        <v>232</v>
      </c>
      <c r="N105" s="66"/>
      <c r="O105" s="67" t="s">
        <v>473</v>
      </c>
      <c r="P105" s="67" t="s">
        <v>531</v>
      </c>
    </row>
    <row r="106" spans="1:16" ht="12.75" customHeight="1" thickBot="1">
      <c r="A106" s="26" t="str">
        <f t="shared" si="12"/>
        <v> BBS 93 </v>
      </c>
      <c r="B106" s="6" t="str">
        <f t="shared" si="13"/>
        <v>II</v>
      </c>
      <c r="C106" s="26">
        <f t="shared" si="14"/>
        <v>47812.396999999997</v>
      </c>
      <c r="D106" s="32" t="str">
        <f t="shared" si="15"/>
        <v>vis</v>
      </c>
      <c r="E106" s="64">
        <f>VLOOKUP(C106,'Active 1'!C$21:E$953,3,FALSE)</f>
        <v>-3185.5764885755557</v>
      </c>
      <c r="F106" s="6" t="s">
        <v>50</v>
      </c>
      <c r="G106" s="32" t="str">
        <f t="shared" si="16"/>
        <v>47812.397</v>
      </c>
      <c r="H106" s="26">
        <f t="shared" si="17"/>
        <v>27801.5</v>
      </c>
      <c r="I106" s="65" t="s">
        <v>532</v>
      </c>
      <c r="J106" s="66" t="s">
        <v>533</v>
      </c>
      <c r="K106" s="65">
        <v>27801.5</v>
      </c>
      <c r="L106" s="65" t="s">
        <v>534</v>
      </c>
      <c r="M106" s="66" t="s">
        <v>232</v>
      </c>
      <c r="N106" s="66"/>
      <c r="O106" s="67" t="s">
        <v>473</v>
      </c>
      <c r="P106" s="67" t="s">
        <v>531</v>
      </c>
    </row>
    <row r="107" spans="1:16" ht="12.75" customHeight="1" thickBot="1">
      <c r="A107" s="26" t="str">
        <f t="shared" ref="A107:A138" si="18">P107</f>
        <v> BBS 93 </v>
      </c>
      <c r="B107" s="6" t="str">
        <f t="shared" ref="B107:B138" si="19">IF(H107=INT(H107),"I","II")</f>
        <v>I</v>
      </c>
      <c r="C107" s="26">
        <f t="shared" ref="C107:C138" si="20">1*G107</f>
        <v>47817.370999999999</v>
      </c>
      <c r="D107" s="32" t="str">
        <f t="shared" ref="D107:D138" si="21">VLOOKUP(F107,I$1:J$5,2,FALSE)</f>
        <v>vis</v>
      </c>
      <c r="E107" s="64">
        <f>VLOOKUP(C107,'Active 1'!C$21:E$953,3,FALSE)</f>
        <v>-3182.196551431241</v>
      </c>
      <c r="F107" s="6" t="s">
        <v>50</v>
      </c>
      <c r="G107" s="32" t="str">
        <f t="shared" ref="G107:G138" si="22">MID(I107,3,LEN(I107)-3)</f>
        <v>47817.371</v>
      </c>
      <c r="H107" s="26">
        <f t="shared" ref="H107:H138" si="23">1*K107</f>
        <v>27808</v>
      </c>
      <c r="I107" s="65" t="s">
        <v>535</v>
      </c>
      <c r="J107" s="66" t="s">
        <v>536</v>
      </c>
      <c r="K107" s="65">
        <v>27808</v>
      </c>
      <c r="L107" s="65" t="s">
        <v>537</v>
      </c>
      <c r="M107" s="66" t="s">
        <v>232</v>
      </c>
      <c r="N107" s="66"/>
      <c r="O107" s="67" t="s">
        <v>473</v>
      </c>
      <c r="P107" s="67" t="s">
        <v>531</v>
      </c>
    </row>
    <row r="108" spans="1:16" ht="12.75" customHeight="1" thickBot="1">
      <c r="A108" s="26" t="str">
        <f t="shared" si="18"/>
        <v> BBS 93 </v>
      </c>
      <c r="B108" s="6" t="str">
        <f t="shared" si="19"/>
        <v>I</v>
      </c>
      <c r="C108" s="26">
        <f t="shared" si="20"/>
        <v>47824.292999999998</v>
      </c>
      <c r="D108" s="32" t="str">
        <f t="shared" si="21"/>
        <v>vis</v>
      </c>
      <c r="E108" s="64">
        <f>VLOOKUP(C108,'Active 1'!C$21:E$953,3,FALSE)</f>
        <v>-3177.4929075002133</v>
      </c>
      <c r="F108" s="6" t="s">
        <v>50</v>
      </c>
      <c r="G108" s="32" t="str">
        <f t="shared" si="22"/>
        <v>47824.293</v>
      </c>
      <c r="H108" s="26">
        <f t="shared" si="23"/>
        <v>27817</v>
      </c>
      <c r="I108" s="65" t="s">
        <v>538</v>
      </c>
      <c r="J108" s="66" t="s">
        <v>539</v>
      </c>
      <c r="K108" s="65">
        <v>27817</v>
      </c>
      <c r="L108" s="65" t="s">
        <v>540</v>
      </c>
      <c r="M108" s="66" t="s">
        <v>232</v>
      </c>
      <c r="N108" s="66"/>
      <c r="O108" s="67" t="s">
        <v>473</v>
      </c>
      <c r="P108" s="67" t="s">
        <v>531</v>
      </c>
    </row>
    <row r="109" spans="1:16" ht="12.75" customHeight="1" thickBot="1">
      <c r="A109" s="26" t="str">
        <f t="shared" si="18"/>
        <v> BBS 93 </v>
      </c>
      <c r="B109" s="6" t="str">
        <f t="shared" si="19"/>
        <v>I</v>
      </c>
      <c r="C109" s="26">
        <f t="shared" si="20"/>
        <v>47840.33</v>
      </c>
      <c r="D109" s="32" t="str">
        <f t="shared" si="21"/>
        <v>vis</v>
      </c>
      <c r="E109" s="64">
        <f>VLOOKUP(C109,'Active 1'!C$21:E$953,3,FALSE)</f>
        <v>-3166.5954302216919</v>
      </c>
      <c r="F109" s="6" t="s">
        <v>50</v>
      </c>
      <c r="G109" s="32" t="str">
        <f t="shared" si="22"/>
        <v>47840.330</v>
      </c>
      <c r="H109" s="26">
        <f t="shared" si="23"/>
        <v>27838</v>
      </c>
      <c r="I109" s="65" t="s">
        <v>541</v>
      </c>
      <c r="J109" s="66" t="s">
        <v>542</v>
      </c>
      <c r="K109" s="65">
        <v>27838</v>
      </c>
      <c r="L109" s="65" t="s">
        <v>543</v>
      </c>
      <c r="M109" s="66" t="s">
        <v>232</v>
      </c>
      <c r="N109" s="66"/>
      <c r="O109" s="67" t="s">
        <v>473</v>
      </c>
      <c r="P109" s="67" t="s">
        <v>531</v>
      </c>
    </row>
    <row r="110" spans="1:16" ht="12.75" customHeight="1" thickBot="1">
      <c r="A110" s="26" t="str">
        <f t="shared" si="18"/>
        <v> BBS 93 </v>
      </c>
      <c r="B110" s="6" t="str">
        <f t="shared" si="19"/>
        <v>I</v>
      </c>
      <c r="C110" s="26">
        <f t="shared" si="20"/>
        <v>47858.315999999999</v>
      </c>
      <c r="D110" s="32" t="str">
        <f t="shared" si="21"/>
        <v>vis</v>
      </c>
      <c r="E110" s="64">
        <f>VLOOKUP(C110,'Active 1'!C$21:E$953,3,FALSE)</f>
        <v>-3154.3735666355224</v>
      </c>
      <c r="F110" s="6" t="s">
        <v>50</v>
      </c>
      <c r="G110" s="32" t="str">
        <f t="shared" si="22"/>
        <v>47858.316</v>
      </c>
      <c r="H110" s="26">
        <f t="shared" si="23"/>
        <v>27861</v>
      </c>
      <c r="I110" s="65" t="s">
        <v>544</v>
      </c>
      <c r="J110" s="66" t="s">
        <v>545</v>
      </c>
      <c r="K110" s="65">
        <v>27861</v>
      </c>
      <c r="L110" s="65" t="s">
        <v>546</v>
      </c>
      <c r="M110" s="66" t="s">
        <v>232</v>
      </c>
      <c r="N110" s="66"/>
      <c r="O110" s="67" t="s">
        <v>473</v>
      </c>
      <c r="P110" s="67" t="s">
        <v>531</v>
      </c>
    </row>
    <row r="111" spans="1:16" ht="12.75" customHeight="1" thickBot="1">
      <c r="A111" s="26" t="str">
        <f t="shared" si="18"/>
        <v> BBS 93 </v>
      </c>
      <c r="B111" s="6" t="str">
        <f t="shared" si="19"/>
        <v>I</v>
      </c>
      <c r="C111" s="26">
        <f t="shared" si="20"/>
        <v>47862.294000000002</v>
      </c>
      <c r="D111" s="32" t="str">
        <f t="shared" si="21"/>
        <v>vis</v>
      </c>
      <c r="E111" s="64">
        <f>VLOOKUP(C111,'Active 1'!C$21:E$953,3,FALSE)</f>
        <v>-3151.670432345195</v>
      </c>
      <c r="F111" s="6" t="s">
        <v>50</v>
      </c>
      <c r="G111" s="32" t="str">
        <f t="shared" si="22"/>
        <v>47862.294</v>
      </c>
      <c r="H111" s="26">
        <f t="shared" si="23"/>
        <v>27866</v>
      </c>
      <c r="I111" s="65" t="s">
        <v>547</v>
      </c>
      <c r="J111" s="66" t="s">
        <v>548</v>
      </c>
      <c r="K111" s="65">
        <v>27866</v>
      </c>
      <c r="L111" s="65" t="s">
        <v>549</v>
      </c>
      <c r="M111" s="66" t="s">
        <v>232</v>
      </c>
      <c r="N111" s="66"/>
      <c r="O111" s="67" t="s">
        <v>473</v>
      </c>
      <c r="P111" s="67" t="s">
        <v>531</v>
      </c>
    </row>
    <row r="112" spans="1:16" ht="12.75" customHeight="1" thickBot="1">
      <c r="A112" s="26" t="str">
        <f t="shared" si="18"/>
        <v> BBS 94 </v>
      </c>
      <c r="B112" s="6" t="str">
        <f t="shared" si="19"/>
        <v>II</v>
      </c>
      <c r="C112" s="26">
        <f t="shared" si="20"/>
        <v>47897.366999999998</v>
      </c>
      <c r="D112" s="32" t="str">
        <f t="shared" si="21"/>
        <v>vis</v>
      </c>
      <c r="E112" s="64">
        <f>VLOOKUP(C112,'Active 1'!C$21:E$953,3,FALSE)</f>
        <v>-3127.8375944958811</v>
      </c>
      <c r="F112" s="6" t="s">
        <v>50</v>
      </c>
      <c r="G112" s="32" t="str">
        <f t="shared" si="22"/>
        <v>47897.367</v>
      </c>
      <c r="H112" s="26">
        <f t="shared" si="23"/>
        <v>27911.5</v>
      </c>
      <c r="I112" s="65" t="s">
        <v>550</v>
      </c>
      <c r="J112" s="66" t="s">
        <v>551</v>
      </c>
      <c r="K112" s="65">
        <v>27911.5</v>
      </c>
      <c r="L112" s="65" t="s">
        <v>552</v>
      </c>
      <c r="M112" s="66" t="s">
        <v>232</v>
      </c>
      <c r="N112" s="66"/>
      <c r="O112" s="67" t="s">
        <v>473</v>
      </c>
      <c r="P112" s="67" t="s">
        <v>553</v>
      </c>
    </row>
    <row r="113" spans="1:16" ht="12.75" customHeight="1" thickBot="1">
      <c r="A113" s="26" t="str">
        <f t="shared" si="18"/>
        <v> BBS 94 </v>
      </c>
      <c r="B113" s="6" t="str">
        <f t="shared" si="19"/>
        <v>I</v>
      </c>
      <c r="C113" s="26">
        <f t="shared" si="20"/>
        <v>47905.269</v>
      </c>
      <c r="D113" s="32" t="str">
        <f t="shared" si="21"/>
        <v>vis</v>
      </c>
      <c r="E113" s="64">
        <f>VLOOKUP(C113,'Active 1'!C$21:E$953,3,FALSE)</f>
        <v>-3122.468020045867</v>
      </c>
      <c r="F113" s="6" t="s">
        <v>50</v>
      </c>
      <c r="G113" s="32" t="str">
        <f t="shared" si="22"/>
        <v>47905.269</v>
      </c>
      <c r="H113" s="26">
        <f t="shared" si="23"/>
        <v>27922</v>
      </c>
      <c r="I113" s="65" t="s">
        <v>554</v>
      </c>
      <c r="J113" s="66" t="s">
        <v>555</v>
      </c>
      <c r="K113" s="65">
        <v>27922</v>
      </c>
      <c r="L113" s="65" t="s">
        <v>556</v>
      </c>
      <c r="M113" s="66" t="s">
        <v>232</v>
      </c>
      <c r="N113" s="66"/>
      <c r="O113" s="67" t="s">
        <v>473</v>
      </c>
      <c r="P113" s="67" t="s">
        <v>553</v>
      </c>
    </row>
    <row r="114" spans="1:16" ht="12.75" customHeight="1" thickBot="1">
      <c r="A114" s="26" t="str">
        <f t="shared" si="18"/>
        <v> BBS 94 </v>
      </c>
      <c r="B114" s="6" t="str">
        <f t="shared" si="19"/>
        <v>I</v>
      </c>
      <c r="C114" s="26">
        <f t="shared" si="20"/>
        <v>47913.332999999999</v>
      </c>
      <c r="D114" s="32" t="str">
        <f t="shared" si="21"/>
        <v>vis</v>
      </c>
      <c r="E114" s="64">
        <f>VLOOKUP(C114,'Active 1'!C$21:E$953,3,FALSE)</f>
        <v>-3116.9883632039418</v>
      </c>
      <c r="F114" s="6" t="s">
        <v>50</v>
      </c>
      <c r="G114" s="32" t="str">
        <f t="shared" si="22"/>
        <v>47913.333</v>
      </c>
      <c r="H114" s="26">
        <f t="shared" si="23"/>
        <v>27932</v>
      </c>
      <c r="I114" s="65" t="s">
        <v>557</v>
      </c>
      <c r="J114" s="66" t="s">
        <v>558</v>
      </c>
      <c r="K114" s="65">
        <v>27932</v>
      </c>
      <c r="L114" s="65" t="s">
        <v>559</v>
      </c>
      <c r="M114" s="66" t="s">
        <v>232</v>
      </c>
      <c r="N114" s="66"/>
      <c r="O114" s="67" t="s">
        <v>473</v>
      </c>
      <c r="P114" s="67" t="s">
        <v>553</v>
      </c>
    </row>
    <row r="115" spans="1:16" ht="12.75" customHeight="1" thickBot="1">
      <c r="A115" s="26" t="str">
        <f t="shared" si="18"/>
        <v>IBVS 3596 </v>
      </c>
      <c r="B115" s="6" t="str">
        <f t="shared" si="19"/>
        <v>I</v>
      </c>
      <c r="C115" s="26">
        <f t="shared" si="20"/>
        <v>48085.493600000002</v>
      </c>
      <c r="D115" s="32" t="str">
        <f t="shared" si="21"/>
        <v>vis</v>
      </c>
      <c r="E115" s="64">
        <f>VLOOKUP(C115,'Active 1'!C$21:E$953,3,FALSE)</f>
        <v>-3000.0016308502491</v>
      </c>
      <c r="F115" s="6" t="s">
        <v>50</v>
      </c>
      <c r="G115" s="32" t="str">
        <f t="shared" si="22"/>
        <v>48085.4936</v>
      </c>
      <c r="H115" s="26">
        <f t="shared" si="23"/>
        <v>28155</v>
      </c>
      <c r="I115" s="65" t="s">
        <v>563</v>
      </c>
      <c r="J115" s="66" t="s">
        <v>564</v>
      </c>
      <c r="K115" s="65">
        <v>28155</v>
      </c>
      <c r="L115" s="65" t="s">
        <v>565</v>
      </c>
      <c r="M115" s="66" t="s">
        <v>489</v>
      </c>
      <c r="N115" s="66" t="s">
        <v>490</v>
      </c>
      <c r="O115" s="67" t="s">
        <v>491</v>
      </c>
      <c r="P115" s="68" t="s">
        <v>199</v>
      </c>
    </row>
    <row r="116" spans="1:16" ht="12.75" customHeight="1" thickBot="1">
      <c r="A116" s="26" t="str">
        <f t="shared" si="18"/>
        <v>IBVS 4097 </v>
      </c>
      <c r="B116" s="6" t="str">
        <f t="shared" si="19"/>
        <v>I</v>
      </c>
      <c r="C116" s="26">
        <f t="shared" si="20"/>
        <v>48461.496800000001</v>
      </c>
      <c r="D116" s="32" t="str">
        <f t="shared" si="21"/>
        <v>vis</v>
      </c>
      <c r="E116" s="64">
        <f>VLOOKUP(C116,'Active 1'!C$21:E$953,3,FALSE)</f>
        <v>-2744.4995837934248</v>
      </c>
      <c r="F116" s="6" t="s">
        <v>50</v>
      </c>
      <c r="G116" s="32" t="str">
        <f t="shared" si="22"/>
        <v>48461.4968</v>
      </c>
      <c r="H116" s="26">
        <f t="shared" si="23"/>
        <v>28642</v>
      </c>
      <c r="I116" s="65" t="s">
        <v>576</v>
      </c>
      <c r="J116" s="66" t="s">
        <v>577</v>
      </c>
      <c r="K116" s="65">
        <v>28642</v>
      </c>
      <c r="L116" s="65" t="s">
        <v>578</v>
      </c>
      <c r="M116" s="66" t="s">
        <v>489</v>
      </c>
      <c r="N116" s="66" t="s">
        <v>579</v>
      </c>
      <c r="O116" s="67" t="s">
        <v>491</v>
      </c>
      <c r="P116" s="68" t="s">
        <v>580</v>
      </c>
    </row>
    <row r="117" spans="1:16" ht="12.75" customHeight="1" thickBot="1">
      <c r="A117" s="26" t="str">
        <f t="shared" si="18"/>
        <v>IBVS 4097 </v>
      </c>
      <c r="B117" s="6" t="str">
        <f t="shared" si="19"/>
        <v>I</v>
      </c>
      <c r="C117" s="26">
        <f t="shared" si="20"/>
        <v>48461.496899999998</v>
      </c>
      <c r="D117" s="32" t="str">
        <f t="shared" si="21"/>
        <v>vis</v>
      </c>
      <c r="E117" s="64">
        <f>VLOOKUP(C117,'Active 1'!C$21:E$953,3,FALSE)</f>
        <v>-2744.4995158413326</v>
      </c>
      <c r="F117" s="6" t="s">
        <v>50</v>
      </c>
      <c r="G117" s="32" t="str">
        <f t="shared" si="22"/>
        <v>48461.4969</v>
      </c>
      <c r="H117" s="26">
        <f t="shared" si="23"/>
        <v>28642</v>
      </c>
      <c r="I117" s="65" t="s">
        <v>581</v>
      </c>
      <c r="J117" s="66" t="s">
        <v>577</v>
      </c>
      <c r="K117" s="65">
        <v>28642</v>
      </c>
      <c r="L117" s="65" t="s">
        <v>582</v>
      </c>
      <c r="M117" s="66" t="s">
        <v>489</v>
      </c>
      <c r="N117" s="66" t="s">
        <v>36</v>
      </c>
      <c r="O117" s="67" t="s">
        <v>491</v>
      </c>
      <c r="P117" s="68" t="s">
        <v>580</v>
      </c>
    </row>
    <row r="118" spans="1:16" ht="12.75" customHeight="1" thickBot="1">
      <c r="A118" s="26" t="str">
        <f t="shared" si="18"/>
        <v> BBS 98 </v>
      </c>
      <c r="B118" s="6" t="str">
        <f t="shared" si="19"/>
        <v>II</v>
      </c>
      <c r="C118" s="26">
        <f t="shared" si="20"/>
        <v>48467.383999999998</v>
      </c>
      <c r="D118" s="32" t="str">
        <f t="shared" si="21"/>
        <v>vis</v>
      </c>
      <c r="E118" s="64">
        <f>VLOOKUP(C118,'Active 1'!C$21:E$953,3,FALSE)</f>
        <v>-2740.4991081287699</v>
      </c>
      <c r="F118" s="6" t="s">
        <v>50</v>
      </c>
      <c r="G118" s="32" t="str">
        <f t="shared" si="22"/>
        <v>48467.384</v>
      </c>
      <c r="H118" s="26">
        <f t="shared" si="23"/>
        <v>28649.5</v>
      </c>
      <c r="I118" s="65" t="s">
        <v>583</v>
      </c>
      <c r="J118" s="66" t="s">
        <v>584</v>
      </c>
      <c r="K118" s="65">
        <v>28649.5</v>
      </c>
      <c r="L118" s="65" t="s">
        <v>585</v>
      </c>
      <c r="M118" s="66" t="s">
        <v>489</v>
      </c>
      <c r="N118" s="66" t="s">
        <v>490</v>
      </c>
      <c r="O118" s="67" t="s">
        <v>327</v>
      </c>
      <c r="P118" s="67" t="s">
        <v>586</v>
      </c>
    </row>
    <row r="119" spans="1:16" ht="12.75" customHeight="1" thickBot="1">
      <c r="A119" s="26" t="str">
        <f t="shared" si="18"/>
        <v>IBVS 4097 </v>
      </c>
      <c r="B119" s="6" t="str">
        <f t="shared" si="19"/>
        <v>II</v>
      </c>
      <c r="C119" s="26">
        <f t="shared" si="20"/>
        <v>48500.494899999998</v>
      </c>
      <c r="D119" s="32" t="str">
        <f t="shared" si="21"/>
        <v>vis</v>
      </c>
      <c r="E119" s="64">
        <f>VLOOKUP(C119,'Active 1'!C$21:E$953,3,FALSE)</f>
        <v>-2717.9995583113914</v>
      </c>
      <c r="F119" s="6" t="s">
        <v>50</v>
      </c>
      <c r="G119" s="32" t="str">
        <f t="shared" si="22"/>
        <v>48500.4949</v>
      </c>
      <c r="H119" s="26">
        <f t="shared" si="23"/>
        <v>28692.5</v>
      </c>
      <c r="I119" s="65" t="s">
        <v>587</v>
      </c>
      <c r="J119" s="66" t="s">
        <v>588</v>
      </c>
      <c r="K119" s="65">
        <v>28692.5</v>
      </c>
      <c r="L119" s="65" t="s">
        <v>589</v>
      </c>
      <c r="M119" s="66" t="s">
        <v>489</v>
      </c>
      <c r="N119" s="66" t="s">
        <v>36</v>
      </c>
      <c r="O119" s="67" t="s">
        <v>491</v>
      </c>
      <c r="P119" s="68" t="s">
        <v>580</v>
      </c>
    </row>
    <row r="120" spans="1:16" ht="12.75" customHeight="1" thickBot="1">
      <c r="A120" s="26" t="str">
        <f t="shared" si="18"/>
        <v>IBVS 4097 </v>
      </c>
      <c r="B120" s="6" t="str">
        <f t="shared" si="19"/>
        <v>II</v>
      </c>
      <c r="C120" s="26">
        <f t="shared" si="20"/>
        <v>48500.495699999999</v>
      </c>
      <c r="D120" s="32" t="str">
        <f t="shared" si="21"/>
        <v>vis</v>
      </c>
      <c r="E120" s="64">
        <f>VLOOKUP(C120,'Active 1'!C$21:E$953,3,FALSE)</f>
        <v>-2717.9990146946402</v>
      </c>
      <c r="F120" s="6" t="s">
        <v>50</v>
      </c>
      <c r="G120" s="32" t="str">
        <f t="shared" si="22"/>
        <v>48500.4957</v>
      </c>
      <c r="H120" s="26">
        <f t="shared" si="23"/>
        <v>28692.5</v>
      </c>
      <c r="I120" s="65" t="s">
        <v>590</v>
      </c>
      <c r="J120" s="66" t="s">
        <v>591</v>
      </c>
      <c r="K120" s="65">
        <v>28692.5</v>
      </c>
      <c r="L120" s="65" t="s">
        <v>592</v>
      </c>
      <c r="M120" s="66" t="s">
        <v>489</v>
      </c>
      <c r="N120" s="66" t="s">
        <v>579</v>
      </c>
      <c r="O120" s="67" t="s">
        <v>491</v>
      </c>
      <c r="P120" s="68" t="s">
        <v>580</v>
      </c>
    </row>
    <row r="121" spans="1:16" ht="12.75" customHeight="1" thickBot="1">
      <c r="A121" s="26" t="str">
        <f t="shared" si="18"/>
        <v>IBVS 4097 </v>
      </c>
      <c r="B121" s="6" t="str">
        <f t="shared" si="19"/>
        <v>II</v>
      </c>
      <c r="C121" s="26">
        <f t="shared" si="20"/>
        <v>48503.439400000003</v>
      </c>
      <c r="D121" s="32" t="str">
        <f t="shared" si="21"/>
        <v>vis</v>
      </c>
      <c r="E121" s="64">
        <f>VLOOKUP(C121,'Active 1'!C$21:E$953,3,FALSE)</f>
        <v>-2715.998708910216</v>
      </c>
      <c r="F121" s="6" t="s">
        <v>50</v>
      </c>
      <c r="G121" s="32" t="str">
        <f t="shared" si="22"/>
        <v>48503.4394</v>
      </c>
      <c r="H121" s="26">
        <f t="shared" si="23"/>
        <v>28696.5</v>
      </c>
      <c r="I121" s="65" t="s">
        <v>593</v>
      </c>
      <c r="J121" s="66" t="s">
        <v>594</v>
      </c>
      <c r="K121" s="65">
        <v>28696.5</v>
      </c>
      <c r="L121" s="65" t="s">
        <v>595</v>
      </c>
      <c r="M121" s="66" t="s">
        <v>489</v>
      </c>
      <c r="N121" s="66" t="s">
        <v>579</v>
      </c>
      <c r="O121" s="67" t="s">
        <v>491</v>
      </c>
      <c r="P121" s="68" t="s">
        <v>580</v>
      </c>
    </row>
    <row r="122" spans="1:16" ht="12.75" customHeight="1" thickBot="1">
      <c r="A122" s="26" t="str">
        <f t="shared" si="18"/>
        <v>IBVS 4097 </v>
      </c>
      <c r="B122" s="6" t="str">
        <f t="shared" si="19"/>
        <v>II</v>
      </c>
      <c r="C122" s="26">
        <f t="shared" si="20"/>
        <v>48503.439700000003</v>
      </c>
      <c r="D122" s="32" t="str">
        <f t="shared" si="21"/>
        <v>vis</v>
      </c>
      <c r="E122" s="64">
        <f>VLOOKUP(C122,'Active 1'!C$21:E$953,3,FALSE)</f>
        <v>-2715.9985050539349</v>
      </c>
      <c r="F122" s="6" t="s">
        <v>50</v>
      </c>
      <c r="G122" s="32" t="str">
        <f t="shared" si="22"/>
        <v>48503.4397</v>
      </c>
      <c r="H122" s="26">
        <f t="shared" si="23"/>
        <v>28696.5</v>
      </c>
      <c r="I122" s="65" t="s">
        <v>596</v>
      </c>
      <c r="J122" s="66" t="s">
        <v>597</v>
      </c>
      <c r="K122" s="65">
        <v>28696.5</v>
      </c>
      <c r="L122" s="65" t="s">
        <v>598</v>
      </c>
      <c r="M122" s="66" t="s">
        <v>489</v>
      </c>
      <c r="N122" s="66" t="s">
        <v>36</v>
      </c>
      <c r="O122" s="67" t="s">
        <v>491</v>
      </c>
      <c r="P122" s="68" t="s">
        <v>580</v>
      </c>
    </row>
    <row r="123" spans="1:16" ht="12.75" customHeight="1" thickBot="1">
      <c r="A123" s="26" t="str">
        <f t="shared" si="18"/>
        <v> BBS 99 </v>
      </c>
      <c r="B123" s="6" t="str">
        <f t="shared" si="19"/>
        <v>II</v>
      </c>
      <c r="C123" s="26">
        <f t="shared" si="20"/>
        <v>48503.447999999997</v>
      </c>
      <c r="D123" s="32" t="str">
        <f t="shared" si="21"/>
        <v>vis</v>
      </c>
      <c r="E123" s="64">
        <f>VLOOKUP(C123,'Active 1'!C$21:E$953,3,FALSE)</f>
        <v>-2715.9928650301554</v>
      </c>
      <c r="F123" s="6" t="s">
        <v>50</v>
      </c>
      <c r="G123" s="32" t="str">
        <f t="shared" si="22"/>
        <v>48503.448</v>
      </c>
      <c r="H123" s="26">
        <f t="shared" si="23"/>
        <v>28696.5</v>
      </c>
      <c r="I123" s="65" t="s">
        <v>599</v>
      </c>
      <c r="J123" s="66" t="s">
        <v>600</v>
      </c>
      <c r="K123" s="65">
        <v>28696.5</v>
      </c>
      <c r="L123" s="65" t="s">
        <v>601</v>
      </c>
      <c r="M123" s="66" t="s">
        <v>232</v>
      </c>
      <c r="N123" s="66"/>
      <c r="O123" s="67" t="s">
        <v>473</v>
      </c>
      <c r="P123" s="67" t="s">
        <v>602</v>
      </c>
    </row>
    <row r="124" spans="1:16" ht="12.75" customHeight="1" thickBot="1">
      <c r="A124" s="26" t="str">
        <f t="shared" si="18"/>
        <v> BBS 99 </v>
      </c>
      <c r="B124" s="6" t="str">
        <f t="shared" si="19"/>
        <v>II</v>
      </c>
      <c r="C124" s="26">
        <f t="shared" si="20"/>
        <v>48506.383000000002</v>
      </c>
      <c r="D124" s="32" t="str">
        <f t="shared" si="21"/>
        <v>vis</v>
      </c>
      <c r="E124" s="64">
        <f>VLOOKUP(C124,'Active 1'!C$21:E$953,3,FALSE)</f>
        <v>-2713.9984710778886</v>
      </c>
      <c r="F124" s="6" t="s">
        <v>50</v>
      </c>
      <c r="G124" s="32" t="str">
        <f t="shared" si="22"/>
        <v>48506.383</v>
      </c>
      <c r="H124" s="26">
        <f t="shared" si="23"/>
        <v>28700.5</v>
      </c>
      <c r="I124" s="65" t="s">
        <v>603</v>
      </c>
      <c r="J124" s="66" t="s">
        <v>604</v>
      </c>
      <c r="K124" s="65">
        <v>28700.5</v>
      </c>
      <c r="L124" s="65" t="s">
        <v>605</v>
      </c>
      <c r="M124" s="66" t="s">
        <v>232</v>
      </c>
      <c r="N124" s="66"/>
      <c r="O124" s="67" t="s">
        <v>473</v>
      </c>
      <c r="P124" s="67" t="s">
        <v>602</v>
      </c>
    </row>
    <row r="125" spans="1:16" ht="12.75" customHeight="1" thickBot="1">
      <c r="A125" s="26" t="str">
        <f t="shared" si="18"/>
        <v> BBS 99 </v>
      </c>
      <c r="B125" s="6" t="str">
        <f t="shared" si="19"/>
        <v>I</v>
      </c>
      <c r="C125" s="26">
        <f t="shared" si="20"/>
        <v>48534.345000000001</v>
      </c>
      <c r="D125" s="32" t="str">
        <f t="shared" si="21"/>
        <v>vis</v>
      </c>
      <c r="E125" s="64">
        <f>VLOOKUP(C125,'Active 1'!C$21:E$953,3,FALSE)</f>
        <v>-2694.997706616834</v>
      </c>
      <c r="F125" s="6" t="s">
        <v>50</v>
      </c>
      <c r="G125" s="32" t="str">
        <f t="shared" si="22"/>
        <v>48534.345</v>
      </c>
      <c r="H125" s="26">
        <f t="shared" si="23"/>
        <v>28737</v>
      </c>
      <c r="I125" s="65" t="s">
        <v>606</v>
      </c>
      <c r="J125" s="66" t="s">
        <v>607</v>
      </c>
      <c r="K125" s="65">
        <v>28737</v>
      </c>
      <c r="L125" s="65" t="s">
        <v>608</v>
      </c>
      <c r="M125" s="66" t="s">
        <v>232</v>
      </c>
      <c r="N125" s="66"/>
      <c r="O125" s="67" t="s">
        <v>473</v>
      </c>
      <c r="P125" s="67" t="s">
        <v>602</v>
      </c>
    </row>
    <row r="126" spans="1:16" ht="12.75" customHeight="1" thickBot="1">
      <c r="A126" s="26" t="str">
        <f t="shared" si="18"/>
        <v>IBVS 4097 </v>
      </c>
      <c r="B126" s="6" t="str">
        <f t="shared" si="19"/>
        <v>II</v>
      </c>
      <c r="C126" s="26">
        <f t="shared" si="20"/>
        <v>48567.447200000002</v>
      </c>
      <c r="D126" s="32" t="str">
        <f t="shared" si="21"/>
        <v>vis</v>
      </c>
      <c r="E126" s="64">
        <f>VLOOKUP(C126,'Active 1'!C$21:E$953,3,FALSE)</f>
        <v>-2672.5040686316124</v>
      </c>
      <c r="F126" s="6" t="s">
        <v>50</v>
      </c>
      <c r="G126" s="32" t="str">
        <f t="shared" si="22"/>
        <v>48567.4472</v>
      </c>
      <c r="H126" s="26">
        <f t="shared" si="23"/>
        <v>28779.5</v>
      </c>
      <c r="I126" s="65" t="s">
        <v>609</v>
      </c>
      <c r="J126" s="66" t="s">
        <v>610</v>
      </c>
      <c r="K126" s="65">
        <v>28779.5</v>
      </c>
      <c r="L126" s="65" t="s">
        <v>611</v>
      </c>
      <c r="M126" s="66" t="s">
        <v>489</v>
      </c>
      <c r="N126" s="66" t="s">
        <v>579</v>
      </c>
      <c r="O126" s="67" t="s">
        <v>491</v>
      </c>
      <c r="P126" s="68" t="s">
        <v>580</v>
      </c>
    </row>
    <row r="127" spans="1:16" ht="12.75" customHeight="1" thickBot="1">
      <c r="A127" s="26" t="str">
        <f t="shared" si="18"/>
        <v>IBVS 4097 </v>
      </c>
      <c r="B127" s="6" t="str">
        <f t="shared" si="19"/>
        <v>II</v>
      </c>
      <c r="C127" s="26">
        <f t="shared" si="20"/>
        <v>48567.448400000001</v>
      </c>
      <c r="D127" s="32" t="str">
        <f t="shared" si="21"/>
        <v>vis</v>
      </c>
      <c r="E127" s="64">
        <f>VLOOKUP(C127,'Active 1'!C$21:E$953,3,FALSE)</f>
        <v>-2672.5032532064884</v>
      </c>
      <c r="F127" s="6" t="s">
        <v>50</v>
      </c>
      <c r="G127" s="32" t="str">
        <f t="shared" si="22"/>
        <v>48567.4484</v>
      </c>
      <c r="H127" s="26">
        <f t="shared" si="23"/>
        <v>28779.5</v>
      </c>
      <c r="I127" s="65" t="s">
        <v>612</v>
      </c>
      <c r="J127" s="66" t="s">
        <v>613</v>
      </c>
      <c r="K127" s="65">
        <v>28779.5</v>
      </c>
      <c r="L127" s="65" t="s">
        <v>614</v>
      </c>
      <c r="M127" s="66" t="s">
        <v>489</v>
      </c>
      <c r="N127" s="66" t="s">
        <v>36</v>
      </c>
      <c r="O127" s="67" t="s">
        <v>491</v>
      </c>
      <c r="P127" s="68" t="s">
        <v>580</v>
      </c>
    </row>
    <row r="128" spans="1:16" ht="12.75" customHeight="1" thickBot="1">
      <c r="A128" s="26" t="str">
        <f t="shared" si="18"/>
        <v> BBS 102 </v>
      </c>
      <c r="B128" s="6" t="str">
        <f t="shared" si="19"/>
        <v>I</v>
      </c>
      <c r="C128" s="26">
        <f t="shared" si="20"/>
        <v>48840.434000000001</v>
      </c>
      <c r="D128" s="32" t="str">
        <f t="shared" si="21"/>
        <v>vis</v>
      </c>
      <c r="E128" s="64">
        <f>VLOOKUP(C128,'Active 1'!C$21:E$953,3,FALSE)</f>
        <v>-2487.0038223052734</v>
      </c>
      <c r="F128" s="6" t="s">
        <v>50</v>
      </c>
      <c r="G128" s="32" t="str">
        <f t="shared" si="22"/>
        <v>48840.434</v>
      </c>
      <c r="H128" s="26">
        <f t="shared" si="23"/>
        <v>29133</v>
      </c>
      <c r="I128" s="65" t="s">
        <v>615</v>
      </c>
      <c r="J128" s="66" t="s">
        <v>616</v>
      </c>
      <c r="K128" s="65">
        <v>29133</v>
      </c>
      <c r="L128" s="65" t="s">
        <v>617</v>
      </c>
      <c r="M128" s="66" t="s">
        <v>232</v>
      </c>
      <c r="N128" s="66"/>
      <c r="O128" s="67" t="s">
        <v>473</v>
      </c>
      <c r="P128" s="67" t="s">
        <v>618</v>
      </c>
    </row>
    <row r="129" spans="1:16" ht="12.75" customHeight="1" thickBot="1">
      <c r="A129" s="26" t="str">
        <f t="shared" si="18"/>
        <v> BBS 102 </v>
      </c>
      <c r="B129" s="6" t="str">
        <f t="shared" si="19"/>
        <v>I</v>
      </c>
      <c r="C129" s="26">
        <f t="shared" si="20"/>
        <v>48843.394999999997</v>
      </c>
      <c r="D129" s="32" t="str">
        <f t="shared" si="21"/>
        <v>vis</v>
      </c>
      <c r="E129" s="64">
        <f>VLOOKUP(C129,'Active 1'!C$21:E$953,3,FALSE)</f>
        <v>-2484.9917608086316</v>
      </c>
      <c r="F129" s="6" t="s">
        <v>50</v>
      </c>
      <c r="G129" s="32" t="str">
        <f t="shared" si="22"/>
        <v>48843.395</v>
      </c>
      <c r="H129" s="26">
        <f t="shared" si="23"/>
        <v>29137</v>
      </c>
      <c r="I129" s="65" t="s">
        <v>619</v>
      </c>
      <c r="J129" s="66" t="s">
        <v>620</v>
      </c>
      <c r="K129" s="65">
        <v>29137</v>
      </c>
      <c r="L129" s="65" t="s">
        <v>621</v>
      </c>
      <c r="M129" s="66" t="s">
        <v>232</v>
      </c>
      <c r="N129" s="66"/>
      <c r="O129" s="67" t="s">
        <v>473</v>
      </c>
      <c r="P129" s="67" t="s">
        <v>618</v>
      </c>
    </row>
    <row r="130" spans="1:16" ht="12.75" customHeight="1" thickBot="1">
      <c r="A130" s="26" t="str">
        <f t="shared" si="18"/>
        <v> BBS 102 </v>
      </c>
      <c r="B130" s="6" t="str">
        <f t="shared" si="19"/>
        <v>II</v>
      </c>
      <c r="C130" s="26">
        <f t="shared" si="20"/>
        <v>48868.404000000002</v>
      </c>
      <c r="D130" s="32" t="str">
        <f t="shared" si="21"/>
        <v>vis</v>
      </c>
      <c r="E130" s="64">
        <f>VLOOKUP(C130,'Active 1'!C$21:E$953,3,FALSE)</f>
        <v>-2467.9976216767159</v>
      </c>
      <c r="F130" s="6" t="s">
        <v>50</v>
      </c>
      <c r="G130" s="32" t="str">
        <f t="shared" si="22"/>
        <v>48868.404</v>
      </c>
      <c r="H130" s="26">
        <f t="shared" si="23"/>
        <v>29169.5</v>
      </c>
      <c r="I130" s="65" t="s">
        <v>622</v>
      </c>
      <c r="J130" s="66" t="s">
        <v>623</v>
      </c>
      <c r="K130" s="65">
        <v>29169.5</v>
      </c>
      <c r="L130" s="65" t="s">
        <v>624</v>
      </c>
      <c r="M130" s="66" t="s">
        <v>232</v>
      </c>
      <c r="N130" s="66"/>
      <c r="O130" s="67" t="s">
        <v>473</v>
      </c>
      <c r="P130" s="67" t="s">
        <v>618</v>
      </c>
    </row>
    <row r="131" spans="1:16" ht="12.75" customHeight="1" thickBot="1">
      <c r="A131" s="26" t="str">
        <f t="shared" si="18"/>
        <v> BBS 102 </v>
      </c>
      <c r="B131" s="6" t="str">
        <f t="shared" si="19"/>
        <v>II</v>
      </c>
      <c r="C131" s="26">
        <f t="shared" si="20"/>
        <v>48871.351999999999</v>
      </c>
      <c r="D131" s="32" t="str">
        <f t="shared" si="21"/>
        <v>vis</v>
      </c>
      <c r="E131" s="64">
        <f>VLOOKUP(C131,'Active 1'!C$21:E$953,3,FALSE)</f>
        <v>-2465.9943939522641</v>
      </c>
      <c r="F131" s="6" t="s">
        <v>50</v>
      </c>
      <c r="G131" s="32" t="str">
        <f t="shared" si="22"/>
        <v>48871.352</v>
      </c>
      <c r="H131" s="26">
        <f t="shared" si="23"/>
        <v>29173.5</v>
      </c>
      <c r="I131" s="65" t="s">
        <v>625</v>
      </c>
      <c r="J131" s="66" t="s">
        <v>626</v>
      </c>
      <c r="K131" s="65">
        <v>29173.5</v>
      </c>
      <c r="L131" s="65" t="s">
        <v>627</v>
      </c>
      <c r="M131" s="66" t="s">
        <v>232</v>
      </c>
      <c r="N131" s="66"/>
      <c r="O131" s="67" t="s">
        <v>473</v>
      </c>
      <c r="P131" s="67" t="s">
        <v>618</v>
      </c>
    </row>
    <row r="132" spans="1:16" ht="12.75" customHeight="1" thickBot="1">
      <c r="A132" s="26" t="str">
        <f t="shared" si="18"/>
        <v>BAVM 62 </v>
      </c>
      <c r="B132" s="6" t="str">
        <f t="shared" si="19"/>
        <v>II</v>
      </c>
      <c r="C132" s="26">
        <f t="shared" si="20"/>
        <v>48887.530899999998</v>
      </c>
      <c r="D132" s="32" t="str">
        <f t="shared" si="21"/>
        <v>vis</v>
      </c>
      <c r="E132" s="64">
        <f>VLOOKUP(C132,'Active 1'!C$21:E$953,3,FALSE)</f>
        <v>-2455.0004926526808</v>
      </c>
      <c r="F132" s="6" t="s">
        <v>50</v>
      </c>
      <c r="G132" s="32" t="str">
        <f t="shared" si="22"/>
        <v>48887.5309</v>
      </c>
      <c r="H132" s="26">
        <f t="shared" si="23"/>
        <v>29194.5</v>
      </c>
      <c r="I132" s="65" t="s">
        <v>628</v>
      </c>
      <c r="J132" s="66" t="s">
        <v>629</v>
      </c>
      <c r="K132" s="65">
        <v>29194.5</v>
      </c>
      <c r="L132" s="65" t="s">
        <v>630</v>
      </c>
      <c r="M132" s="66" t="s">
        <v>489</v>
      </c>
      <c r="N132" s="66" t="s">
        <v>579</v>
      </c>
      <c r="O132" s="67" t="s">
        <v>631</v>
      </c>
      <c r="P132" s="68" t="s">
        <v>632</v>
      </c>
    </row>
    <row r="133" spans="1:16" ht="12.75" customHeight="1" thickBot="1">
      <c r="A133" s="26" t="str">
        <f t="shared" si="18"/>
        <v>BAVM 62 </v>
      </c>
      <c r="B133" s="6" t="str">
        <f t="shared" si="19"/>
        <v>II</v>
      </c>
      <c r="C133" s="26">
        <f t="shared" si="20"/>
        <v>48887.531600000002</v>
      </c>
      <c r="D133" s="32" t="str">
        <f t="shared" si="21"/>
        <v>vis</v>
      </c>
      <c r="E133" s="64">
        <f>VLOOKUP(C133,'Active 1'!C$21:E$953,3,FALSE)</f>
        <v>-2455.0000169880213</v>
      </c>
      <c r="F133" s="6" t="s">
        <v>50</v>
      </c>
      <c r="G133" s="32" t="str">
        <f t="shared" si="22"/>
        <v>48887.5316</v>
      </c>
      <c r="H133" s="26">
        <f t="shared" si="23"/>
        <v>29194.5</v>
      </c>
      <c r="I133" s="65" t="s">
        <v>633</v>
      </c>
      <c r="J133" s="66" t="s">
        <v>634</v>
      </c>
      <c r="K133" s="65">
        <v>29194.5</v>
      </c>
      <c r="L133" s="65" t="s">
        <v>635</v>
      </c>
      <c r="M133" s="66" t="s">
        <v>489</v>
      </c>
      <c r="N133" s="66" t="s">
        <v>636</v>
      </c>
      <c r="O133" s="67" t="s">
        <v>631</v>
      </c>
      <c r="P133" s="68" t="s">
        <v>632</v>
      </c>
    </row>
    <row r="134" spans="1:16" ht="12.75" customHeight="1" thickBot="1">
      <c r="A134" s="26" t="str">
        <f t="shared" si="18"/>
        <v> BBS 103 </v>
      </c>
      <c r="B134" s="6" t="str">
        <f t="shared" si="19"/>
        <v>I</v>
      </c>
      <c r="C134" s="26">
        <f t="shared" si="20"/>
        <v>49002.309000000001</v>
      </c>
      <c r="D134" s="32" t="str">
        <f t="shared" si="21"/>
        <v>vis</v>
      </c>
      <c r="E134" s="64">
        <f>VLOOKUP(C134,'Active 1'!C$21:E$953,3,FALSE)</f>
        <v>-2377.00637050879</v>
      </c>
      <c r="F134" s="6" t="s">
        <v>50</v>
      </c>
      <c r="G134" s="32" t="str">
        <f t="shared" si="22"/>
        <v>49002.309</v>
      </c>
      <c r="H134" s="26">
        <f t="shared" si="23"/>
        <v>29343</v>
      </c>
      <c r="I134" s="65" t="s">
        <v>637</v>
      </c>
      <c r="J134" s="66" t="s">
        <v>638</v>
      </c>
      <c r="K134" s="65">
        <v>29343</v>
      </c>
      <c r="L134" s="65" t="s">
        <v>639</v>
      </c>
      <c r="M134" s="66" t="s">
        <v>232</v>
      </c>
      <c r="N134" s="66"/>
      <c r="O134" s="67" t="s">
        <v>473</v>
      </c>
      <c r="P134" s="67" t="s">
        <v>640</v>
      </c>
    </row>
    <row r="135" spans="1:16" ht="12.75" customHeight="1" thickBot="1">
      <c r="A135" s="26" t="str">
        <f t="shared" si="18"/>
        <v> BBS 103 </v>
      </c>
      <c r="B135" s="6" t="str">
        <f t="shared" si="19"/>
        <v>I</v>
      </c>
      <c r="C135" s="26">
        <f t="shared" si="20"/>
        <v>49005.267999999996</v>
      </c>
      <c r="D135" s="32" t="str">
        <f t="shared" si="21"/>
        <v>vis</v>
      </c>
      <c r="E135" s="64">
        <f>VLOOKUP(C135,'Active 1'!C$21:E$953,3,FALSE)</f>
        <v>-2374.995668054024</v>
      </c>
      <c r="F135" s="6" t="s">
        <v>50</v>
      </c>
      <c r="G135" s="32" t="str">
        <f t="shared" si="22"/>
        <v>49005.268</v>
      </c>
      <c r="H135" s="26">
        <f t="shared" si="23"/>
        <v>29347</v>
      </c>
      <c r="I135" s="65" t="s">
        <v>641</v>
      </c>
      <c r="J135" s="66" t="s">
        <v>642</v>
      </c>
      <c r="K135" s="65">
        <v>29347</v>
      </c>
      <c r="L135" s="65" t="s">
        <v>643</v>
      </c>
      <c r="M135" s="66" t="s">
        <v>232</v>
      </c>
      <c r="N135" s="66"/>
      <c r="O135" s="67" t="s">
        <v>473</v>
      </c>
      <c r="P135" s="67" t="s">
        <v>640</v>
      </c>
    </row>
    <row r="136" spans="1:16" ht="12.75" customHeight="1" thickBot="1">
      <c r="A136" s="26" t="str">
        <f t="shared" si="18"/>
        <v> BBS 107 </v>
      </c>
      <c r="B136" s="6" t="str">
        <f t="shared" si="19"/>
        <v>I</v>
      </c>
      <c r="C136" s="26">
        <f t="shared" si="20"/>
        <v>49567.427000000003</v>
      </c>
      <c r="D136" s="32" t="str">
        <f t="shared" si="21"/>
        <v>vis</v>
      </c>
      <c r="E136" s="64">
        <f>VLOOKUP(C136,'Active 1'!C$21:E$953,3,FALSE)</f>
        <v>-1992.9968572156602</v>
      </c>
      <c r="F136" s="6" t="s">
        <v>50</v>
      </c>
      <c r="G136" s="32" t="str">
        <f t="shared" si="22"/>
        <v>49567.427</v>
      </c>
      <c r="H136" s="26">
        <f t="shared" si="23"/>
        <v>30075</v>
      </c>
      <c r="I136" s="65" t="s">
        <v>644</v>
      </c>
      <c r="J136" s="66" t="s">
        <v>645</v>
      </c>
      <c r="K136" s="65">
        <v>30075</v>
      </c>
      <c r="L136" s="65" t="s">
        <v>646</v>
      </c>
      <c r="M136" s="66" t="s">
        <v>232</v>
      </c>
      <c r="N136" s="66"/>
      <c r="O136" s="67" t="s">
        <v>473</v>
      </c>
      <c r="P136" s="67" t="s">
        <v>647</v>
      </c>
    </row>
    <row r="137" spans="1:16" ht="12.75" customHeight="1" thickBot="1">
      <c r="A137" s="26" t="str">
        <f t="shared" si="18"/>
        <v> BBS 110 </v>
      </c>
      <c r="B137" s="6" t="str">
        <f t="shared" si="19"/>
        <v>I</v>
      </c>
      <c r="C137" s="26">
        <f t="shared" si="20"/>
        <v>49929.45</v>
      </c>
      <c r="D137" s="32" t="str">
        <f t="shared" si="21"/>
        <v>vis</v>
      </c>
      <c r="E137" s="64">
        <f>VLOOKUP(C137,'Active 1'!C$21:E$953,3,FALSE)</f>
        <v>-1746.9946487726168</v>
      </c>
      <c r="F137" s="6" t="s">
        <v>50</v>
      </c>
      <c r="G137" s="32" t="str">
        <f t="shared" si="22"/>
        <v>49929.450</v>
      </c>
      <c r="H137" s="26">
        <f t="shared" si="23"/>
        <v>30544</v>
      </c>
      <c r="I137" s="65" t="s">
        <v>665</v>
      </c>
      <c r="J137" s="66" t="s">
        <v>666</v>
      </c>
      <c r="K137" s="65">
        <v>30544</v>
      </c>
      <c r="L137" s="65" t="s">
        <v>667</v>
      </c>
      <c r="M137" s="66" t="s">
        <v>232</v>
      </c>
      <c r="N137" s="66"/>
      <c r="O137" s="67" t="s">
        <v>473</v>
      </c>
      <c r="P137" s="67" t="s">
        <v>668</v>
      </c>
    </row>
    <row r="138" spans="1:16" ht="12.75" customHeight="1" thickBot="1">
      <c r="A138" s="26" t="str">
        <f t="shared" si="18"/>
        <v> BBS 110 </v>
      </c>
      <c r="B138" s="6" t="str">
        <f t="shared" si="19"/>
        <v>II</v>
      </c>
      <c r="C138" s="26">
        <f t="shared" si="20"/>
        <v>50013.324000000001</v>
      </c>
      <c r="D138" s="32" t="str">
        <f t="shared" si="21"/>
        <v>vis</v>
      </c>
      <c r="E138" s="64">
        <f>VLOOKUP(C138,'Active 1'!C$21:E$953,3,FALSE)</f>
        <v>-1690.0005096407024</v>
      </c>
      <c r="F138" s="6" t="s">
        <v>50</v>
      </c>
      <c r="G138" s="32" t="str">
        <f t="shared" si="22"/>
        <v>50013.324</v>
      </c>
      <c r="H138" s="26">
        <f t="shared" si="23"/>
        <v>30652.5</v>
      </c>
      <c r="I138" s="65" t="s">
        <v>677</v>
      </c>
      <c r="J138" s="66" t="s">
        <v>678</v>
      </c>
      <c r="K138" s="65">
        <v>30652.5</v>
      </c>
      <c r="L138" s="65" t="s">
        <v>679</v>
      </c>
      <c r="M138" s="66" t="s">
        <v>232</v>
      </c>
      <c r="N138" s="66"/>
      <c r="O138" s="67" t="s">
        <v>473</v>
      </c>
      <c r="P138" s="67" t="s">
        <v>668</v>
      </c>
    </row>
    <row r="139" spans="1:16" ht="12.75" customHeight="1" thickBot="1">
      <c r="A139" s="26" t="str">
        <f t="shared" ref="A139:A170" si="24">P139</f>
        <v> BBS 115 </v>
      </c>
      <c r="B139" s="6" t="str">
        <f t="shared" ref="B139:B170" si="25">IF(H139=INT(H139),"I","II")</f>
        <v>I</v>
      </c>
      <c r="C139" s="26">
        <f t="shared" ref="C139:C170" si="26">1*G139</f>
        <v>50681.453999999998</v>
      </c>
      <c r="D139" s="32" t="str">
        <f t="shared" ref="D139:D170" si="27">VLOOKUP(F139,I$1:J$5,2,FALSE)</f>
        <v>vis</v>
      </c>
      <c r="E139" s="64">
        <f>VLOOKUP(C139,'Active 1'!C$21:E$953,3,FALSE)</f>
        <v>-1235.9921855092168</v>
      </c>
      <c r="F139" s="6" t="s">
        <v>50</v>
      </c>
      <c r="G139" s="32" t="str">
        <f t="shared" ref="G139:G170" si="28">MID(I139,3,LEN(I139)-3)</f>
        <v>50681.454</v>
      </c>
      <c r="H139" s="26">
        <f t="shared" ref="H139:H170" si="29">1*K139</f>
        <v>31518</v>
      </c>
      <c r="I139" s="65" t="s">
        <v>680</v>
      </c>
      <c r="J139" s="66" t="s">
        <v>681</v>
      </c>
      <c r="K139" s="65">
        <v>31518</v>
      </c>
      <c r="L139" s="65" t="s">
        <v>682</v>
      </c>
      <c r="M139" s="66" t="s">
        <v>232</v>
      </c>
      <c r="N139" s="66"/>
      <c r="O139" s="67" t="s">
        <v>473</v>
      </c>
      <c r="P139" s="67" t="s">
        <v>683</v>
      </c>
    </row>
    <row r="140" spans="1:16" ht="12.75" customHeight="1" thickBot="1">
      <c r="A140" s="26" t="str">
        <f t="shared" si="24"/>
        <v>IBVS 5592 </v>
      </c>
      <c r="B140" s="6" t="str">
        <f t="shared" si="25"/>
        <v>I</v>
      </c>
      <c r="C140" s="26">
        <f t="shared" si="26"/>
        <v>52890.352400000003</v>
      </c>
      <c r="D140" s="32" t="str">
        <f t="shared" si="27"/>
        <v>vis</v>
      </c>
      <c r="E140" s="64">
        <f>VLOOKUP(C140,'Active 1'!C$21:E$953,3,FALSE)</f>
        <v>265.00052662872963</v>
      </c>
      <c r="F140" s="6" t="s">
        <v>50</v>
      </c>
      <c r="G140" s="32" t="str">
        <f t="shared" si="28"/>
        <v>52890.3524</v>
      </c>
      <c r="H140" s="26">
        <f t="shared" si="29"/>
        <v>34379</v>
      </c>
      <c r="I140" s="65" t="s">
        <v>688</v>
      </c>
      <c r="J140" s="66" t="s">
        <v>689</v>
      </c>
      <c r="K140" s="65">
        <v>34379</v>
      </c>
      <c r="L140" s="65" t="s">
        <v>690</v>
      </c>
      <c r="M140" s="66" t="s">
        <v>489</v>
      </c>
      <c r="N140" s="66" t="s">
        <v>490</v>
      </c>
      <c r="O140" s="67" t="s">
        <v>691</v>
      </c>
      <c r="P140" s="68" t="s">
        <v>692</v>
      </c>
    </row>
    <row r="141" spans="1:16" ht="12.75" customHeight="1" thickBot="1">
      <c r="A141" s="26" t="str">
        <f t="shared" si="24"/>
        <v>IBVS 5713 </v>
      </c>
      <c r="B141" s="6" t="str">
        <f t="shared" si="25"/>
        <v>II</v>
      </c>
      <c r="C141" s="26">
        <f t="shared" si="26"/>
        <v>53670.313399999999</v>
      </c>
      <c r="D141" s="32" t="str">
        <f t="shared" si="27"/>
        <v>vis</v>
      </c>
      <c r="E141" s="64">
        <f>VLOOKUP(C141,'Active 1'!C$21:E$953,3,FALSE)</f>
        <v>795.00035674849232</v>
      </c>
      <c r="F141" s="6" t="s">
        <v>50</v>
      </c>
      <c r="G141" s="32" t="str">
        <f t="shared" si="28"/>
        <v>53670.3134</v>
      </c>
      <c r="H141" s="26">
        <f t="shared" si="29"/>
        <v>35389.5</v>
      </c>
      <c r="I141" s="65" t="s">
        <v>698</v>
      </c>
      <c r="J141" s="66" t="s">
        <v>699</v>
      </c>
      <c r="K141" s="65">
        <v>35389.5</v>
      </c>
      <c r="L141" s="65" t="s">
        <v>700</v>
      </c>
      <c r="M141" s="66" t="s">
        <v>489</v>
      </c>
      <c r="N141" s="66" t="s">
        <v>490</v>
      </c>
      <c r="O141" s="67" t="s">
        <v>701</v>
      </c>
      <c r="P141" s="68" t="s">
        <v>702</v>
      </c>
    </row>
    <row r="142" spans="1:16" ht="12.75" customHeight="1" thickBot="1">
      <c r="A142" s="26" t="str">
        <f t="shared" si="24"/>
        <v>IBVS 5920 </v>
      </c>
      <c r="B142" s="6" t="str">
        <f t="shared" si="25"/>
        <v>I</v>
      </c>
      <c r="C142" s="26">
        <f t="shared" si="26"/>
        <v>55139.728300000002</v>
      </c>
      <c r="D142" s="32" t="str">
        <f t="shared" si="27"/>
        <v>vis</v>
      </c>
      <c r="E142" s="64">
        <f>VLOOKUP(C142,'Active 1'!C$21:E$953,3,FALSE)</f>
        <v>1793.4985475239978</v>
      </c>
      <c r="F142" s="6" t="s">
        <v>50</v>
      </c>
      <c r="G142" s="32" t="str">
        <f t="shared" si="28"/>
        <v>55139.7283</v>
      </c>
      <c r="H142" s="26">
        <f t="shared" si="29"/>
        <v>37293</v>
      </c>
      <c r="I142" s="65" t="s">
        <v>725</v>
      </c>
      <c r="J142" s="66" t="s">
        <v>726</v>
      </c>
      <c r="K142" s="65" t="s">
        <v>727</v>
      </c>
      <c r="L142" s="65" t="s">
        <v>728</v>
      </c>
      <c r="M142" s="66" t="s">
        <v>706</v>
      </c>
      <c r="N142" s="66" t="s">
        <v>50</v>
      </c>
      <c r="O142" s="67" t="s">
        <v>327</v>
      </c>
      <c r="P142" s="68" t="s">
        <v>729</v>
      </c>
    </row>
    <row r="143" spans="1:16" ht="12.75" customHeight="1" thickBot="1">
      <c r="A143" s="26" t="str">
        <f t="shared" si="24"/>
        <v>BAVM 220 </v>
      </c>
      <c r="B143" s="6" t="str">
        <f t="shared" si="25"/>
        <v>II</v>
      </c>
      <c r="C143" s="26">
        <f t="shared" si="26"/>
        <v>55775.469299999997</v>
      </c>
      <c r="D143" s="32" t="str">
        <f t="shared" si="27"/>
        <v>vis</v>
      </c>
      <c r="E143" s="64">
        <f>VLOOKUP(C143,'Active 1'!C$21:E$953,3,FALSE)</f>
        <v>2225.4978680030563</v>
      </c>
      <c r="F143" s="6" t="s">
        <v>50</v>
      </c>
      <c r="G143" s="32" t="str">
        <f t="shared" si="28"/>
        <v>55775.4693</v>
      </c>
      <c r="H143" s="26">
        <f t="shared" si="29"/>
        <v>38116.5</v>
      </c>
      <c r="I143" s="65" t="s">
        <v>730</v>
      </c>
      <c r="J143" s="66" t="s">
        <v>731</v>
      </c>
      <c r="K143" s="65" t="s">
        <v>732</v>
      </c>
      <c r="L143" s="65" t="s">
        <v>733</v>
      </c>
      <c r="M143" s="66" t="s">
        <v>706</v>
      </c>
      <c r="N143" s="66" t="s">
        <v>707</v>
      </c>
      <c r="O143" s="67" t="s">
        <v>631</v>
      </c>
      <c r="P143" s="68" t="s">
        <v>734</v>
      </c>
    </row>
    <row r="144" spans="1:16" ht="12.75" customHeight="1" thickBot="1">
      <c r="A144" s="26" t="str">
        <f t="shared" si="24"/>
        <v>IBVS 6011 </v>
      </c>
      <c r="B144" s="6" t="str">
        <f t="shared" si="25"/>
        <v>II</v>
      </c>
      <c r="C144" s="26">
        <f t="shared" si="26"/>
        <v>55866.714699999997</v>
      </c>
      <c r="D144" s="32" t="str">
        <f t="shared" si="27"/>
        <v>vis</v>
      </c>
      <c r="E144" s="64">
        <f>VLOOKUP(C144,'Active 1'!C$21:E$953,3,FALSE)</f>
        <v>2287.5010277754168</v>
      </c>
      <c r="F144" s="6" t="s">
        <v>50</v>
      </c>
      <c r="G144" s="32" t="str">
        <f t="shared" si="28"/>
        <v>55866.7147</v>
      </c>
      <c r="H144" s="26">
        <f t="shared" si="29"/>
        <v>38234.5</v>
      </c>
      <c r="I144" s="65" t="s">
        <v>735</v>
      </c>
      <c r="J144" s="66" t="s">
        <v>736</v>
      </c>
      <c r="K144" s="65" t="s">
        <v>737</v>
      </c>
      <c r="L144" s="65" t="s">
        <v>738</v>
      </c>
      <c r="M144" s="66" t="s">
        <v>706</v>
      </c>
      <c r="N144" s="66" t="s">
        <v>50</v>
      </c>
      <c r="O144" s="67" t="s">
        <v>327</v>
      </c>
      <c r="P144" s="68" t="s">
        <v>739</v>
      </c>
    </row>
    <row r="145" spans="1:16" ht="12.75" customHeight="1" thickBot="1">
      <c r="A145" s="26" t="str">
        <f t="shared" si="24"/>
        <v>OEJV 0160 </v>
      </c>
      <c r="B145" s="6" t="str">
        <f t="shared" si="25"/>
        <v>II</v>
      </c>
      <c r="C145" s="26">
        <f t="shared" si="26"/>
        <v>56291.278180000001</v>
      </c>
      <c r="D145" s="32" t="str">
        <f t="shared" si="27"/>
        <v>vis</v>
      </c>
      <c r="E145" s="64" t="e">
        <f>VLOOKUP(C145,'Active 1'!C$21:E$953,3,FALSE)</f>
        <v>#N/A</v>
      </c>
      <c r="F145" s="6" t="s">
        <v>50</v>
      </c>
      <c r="G145" s="32" t="str">
        <f t="shared" si="28"/>
        <v>56291.27818</v>
      </c>
      <c r="H145" s="26">
        <f t="shared" si="29"/>
        <v>38784.5</v>
      </c>
      <c r="I145" s="65" t="s">
        <v>740</v>
      </c>
      <c r="J145" s="66" t="s">
        <v>741</v>
      </c>
      <c r="K145" s="65" t="s">
        <v>742</v>
      </c>
      <c r="L145" s="65" t="s">
        <v>743</v>
      </c>
      <c r="M145" s="66" t="s">
        <v>706</v>
      </c>
      <c r="N145" s="66" t="s">
        <v>83</v>
      </c>
      <c r="O145" s="67" t="s">
        <v>744</v>
      </c>
      <c r="P145" s="68" t="s">
        <v>745</v>
      </c>
    </row>
    <row r="146" spans="1:16" ht="12.75" customHeight="1" thickBot="1">
      <c r="A146" s="26" t="str">
        <f t="shared" si="24"/>
        <v>OEJV 0160 </v>
      </c>
      <c r="B146" s="6" t="str">
        <f t="shared" si="25"/>
        <v>I</v>
      </c>
      <c r="C146" s="26">
        <f t="shared" si="26"/>
        <v>56502.456389999999</v>
      </c>
      <c r="D146" s="32" t="str">
        <f t="shared" si="27"/>
        <v>vis</v>
      </c>
      <c r="E146" s="64" t="e">
        <f>VLOOKUP(C146,'Active 1'!C$21:E$953,3,FALSE)</f>
        <v>#N/A</v>
      </c>
      <c r="F146" s="6" t="s">
        <v>50</v>
      </c>
      <c r="G146" s="32" t="str">
        <f t="shared" si="28"/>
        <v>56502.45639</v>
      </c>
      <c r="H146" s="26">
        <f t="shared" si="29"/>
        <v>39058</v>
      </c>
      <c r="I146" s="65" t="s">
        <v>746</v>
      </c>
      <c r="J146" s="66" t="s">
        <v>747</v>
      </c>
      <c r="K146" s="65" t="s">
        <v>748</v>
      </c>
      <c r="L146" s="65" t="s">
        <v>749</v>
      </c>
      <c r="M146" s="66" t="s">
        <v>706</v>
      </c>
      <c r="N146" s="66" t="s">
        <v>36</v>
      </c>
      <c r="O146" s="67" t="s">
        <v>750</v>
      </c>
      <c r="P146" s="68" t="s">
        <v>745</v>
      </c>
    </row>
    <row r="147" spans="1:16" ht="13.5" thickBot="1">
      <c r="A147" s="26" t="str">
        <f t="shared" si="24"/>
        <v>OEJV 0160 </v>
      </c>
      <c r="B147" s="6" t="str">
        <f t="shared" si="25"/>
        <v>I</v>
      </c>
      <c r="C147" s="26">
        <f t="shared" si="26"/>
        <v>56502.456449999998</v>
      </c>
      <c r="D147" s="32" t="str">
        <f t="shared" si="27"/>
        <v>vis</v>
      </c>
      <c r="E147" s="64" t="e">
        <f>VLOOKUP(C147,'Active 1'!C$21:E$953,3,FALSE)</f>
        <v>#N/A</v>
      </c>
      <c r="F147" s="6" t="s">
        <v>50</v>
      </c>
      <c r="G147" s="32" t="str">
        <f t="shared" si="28"/>
        <v>56502.45645</v>
      </c>
      <c r="H147" s="26">
        <f t="shared" si="29"/>
        <v>39058</v>
      </c>
      <c r="I147" s="65" t="s">
        <v>751</v>
      </c>
      <c r="J147" s="66" t="s">
        <v>747</v>
      </c>
      <c r="K147" s="65" t="s">
        <v>748</v>
      </c>
      <c r="L147" s="65" t="s">
        <v>752</v>
      </c>
      <c r="M147" s="66" t="s">
        <v>706</v>
      </c>
      <c r="N147" s="66" t="s">
        <v>713</v>
      </c>
      <c r="O147" s="67" t="s">
        <v>750</v>
      </c>
      <c r="P147" s="68" t="s">
        <v>745</v>
      </c>
    </row>
    <row r="148" spans="1:16" ht="13.5" thickBot="1">
      <c r="A148" s="26" t="str">
        <f t="shared" si="24"/>
        <v>OEJV 0160 </v>
      </c>
      <c r="B148" s="6" t="str">
        <f t="shared" si="25"/>
        <v>I</v>
      </c>
      <c r="C148" s="26">
        <f t="shared" si="26"/>
        <v>56502.457170000001</v>
      </c>
      <c r="D148" s="32" t="str">
        <f t="shared" si="27"/>
        <v>vis</v>
      </c>
      <c r="E148" s="64" t="e">
        <f>VLOOKUP(C148,'Active 1'!C$21:E$953,3,FALSE)</f>
        <v>#N/A</v>
      </c>
      <c r="F148" s="6" t="s">
        <v>50</v>
      </c>
      <c r="G148" s="32" t="str">
        <f t="shared" si="28"/>
        <v>56502.45717</v>
      </c>
      <c r="H148" s="26">
        <f t="shared" si="29"/>
        <v>39058</v>
      </c>
      <c r="I148" s="65" t="s">
        <v>753</v>
      </c>
      <c r="J148" s="66" t="s">
        <v>754</v>
      </c>
      <c r="K148" s="65" t="s">
        <v>748</v>
      </c>
      <c r="L148" s="65" t="s">
        <v>755</v>
      </c>
      <c r="M148" s="66" t="s">
        <v>706</v>
      </c>
      <c r="N148" s="66" t="s">
        <v>50</v>
      </c>
      <c r="O148" s="67" t="s">
        <v>750</v>
      </c>
      <c r="P148" s="68" t="s">
        <v>745</v>
      </c>
    </row>
    <row r="149" spans="1:16" ht="13.5" thickBot="1">
      <c r="A149" s="26" t="str">
        <f t="shared" si="24"/>
        <v>OEJV 0160 </v>
      </c>
      <c r="B149" s="6" t="str">
        <f t="shared" si="25"/>
        <v>I</v>
      </c>
      <c r="C149" s="26">
        <f t="shared" si="26"/>
        <v>56502.45768</v>
      </c>
      <c r="D149" s="32" t="str">
        <f t="shared" si="27"/>
        <v>vis</v>
      </c>
      <c r="E149" s="64" t="e">
        <f>VLOOKUP(C149,'Active 1'!C$21:E$953,3,FALSE)</f>
        <v>#N/A</v>
      </c>
      <c r="F149" s="6" t="s">
        <v>50</v>
      </c>
      <c r="G149" s="32" t="str">
        <f t="shared" si="28"/>
        <v>56502.45768</v>
      </c>
      <c r="H149" s="26">
        <f t="shared" si="29"/>
        <v>39058</v>
      </c>
      <c r="I149" s="65" t="s">
        <v>756</v>
      </c>
      <c r="J149" s="66" t="s">
        <v>757</v>
      </c>
      <c r="K149" s="65" t="s">
        <v>748</v>
      </c>
      <c r="L149" s="65" t="s">
        <v>758</v>
      </c>
      <c r="M149" s="66" t="s">
        <v>706</v>
      </c>
      <c r="N149" s="66" t="s">
        <v>72</v>
      </c>
      <c r="O149" s="67" t="s">
        <v>750</v>
      </c>
      <c r="P149" s="68" t="s">
        <v>745</v>
      </c>
    </row>
    <row r="150" spans="1:16" ht="13.5" thickBot="1">
      <c r="A150" s="26" t="str">
        <f t="shared" si="24"/>
        <v>OEJV 0160 </v>
      </c>
      <c r="B150" s="6" t="str">
        <f t="shared" si="25"/>
        <v>I</v>
      </c>
      <c r="C150" s="26">
        <f t="shared" si="26"/>
        <v>56516.435920000004</v>
      </c>
      <c r="D150" s="32" t="str">
        <f t="shared" si="27"/>
        <v>vis</v>
      </c>
      <c r="E150" s="64" t="e">
        <f>VLOOKUP(C150,'Active 1'!C$21:E$953,3,FALSE)</f>
        <v>#N/A</v>
      </c>
      <c r="F150" s="6" t="s">
        <v>50</v>
      </c>
      <c r="G150" s="32" t="str">
        <f t="shared" si="28"/>
        <v>56516.43592</v>
      </c>
      <c r="H150" s="26">
        <f t="shared" si="29"/>
        <v>39076</v>
      </c>
      <c r="I150" s="65" t="s">
        <v>759</v>
      </c>
      <c r="J150" s="66" t="s">
        <v>760</v>
      </c>
      <c r="K150" s="65" t="s">
        <v>761</v>
      </c>
      <c r="L150" s="65" t="s">
        <v>762</v>
      </c>
      <c r="M150" s="66" t="s">
        <v>706</v>
      </c>
      <c r="N150" s="66" t="s">
        <v>713</v>
      </c>
      <c r="O150" s="67" t="s">
        <v>750</v>
      </c>
      <c r="P150" s="68" t="s">
        <v>745</v>
      </c>
    </row>
    <row r="151" spans="1:16" ht="13.5" thickBot="1">
      <c r="A151" s="26" t="str">
        <f t="shared" si="24"/>
        <v>OEJV 0160 </v>
      </c>
      <c r="B151" s="6" t="str">
        <f t="shared" si="25"/>
        <v>I</v>
      </c>
      <c r="C151" s="26">
        <f t="shared" si="26"/>
        <v>56516.43651</v>
      </c>
      <c r="D151" s="32" t="str">
        <f t="shared" si="27"/>
        <v>vis</v>
      </c>
      <c r="E151" s="64" t="e">
        <f>VLOOKUP(C151,'Active 1'!C$21:E$953,3,FALSE)</f>
        <v>#N/A</v>
      </c>
      <c r="F151" s="6" t="s">
        <v>50</v>
      </c>
      <c r="G151" s="32" t="str">
        <f t="shared" si="28"/>
        <v>56516.43651</v>
      </c>
      <c r="H151" s="26">
        <f t="shared" si="29"/>
        <v>39076</v>
      </c>
      <c r="I151" s="65" t="s">
        <v>763</v>
      </c>
      <c r="J151" s="66" t="s">
        <v>764</v>
      </c>
      <c r="K151" s="65" t="s">
        <v>761</v>
      </c>
      <c r="L151" s="65" t="s">
        <v>765</v>
      </c>
      <c r="M151" s="66" t="s">
        <v>706</v>
      </c>
      <c r="N151" s="66" t="s">
        <v>72</v>
      </c>
      <c r="O151" s="67" t="s">
        <v>750</v>
      </c>
      <c r="P151" s="68" t="s">
        <v>745</v>
      </c>
    </row>
    <row r="152" spans="1:16" ht="13.5" thickBot="1">
      <c r="A152" s="26" t="str">
        <f t="shared" si="24"/>
        <v>OEJV 0160 </v>
      </c>
      <c r="B152" s="6" t="str">
        <f t="shared" si="25"/>
        <v>I</v>
      </c>
      <c r="C152" s="26">
        <f t="shared" si="26"/>
        <v>56516.43793</v>
      </c>
      <c r="D152" s="32" t="str">
        <f t="shared" si="27"/>
        <v>vis</v>
      </c>
      <c r="E152" s="64" t="e">
        <f>VLOOKUP(C152,'Active 1'!C$21:E$953,3,FALSE)</f>
        <v>#N/A</v>
      </c>
      <c r="F152" s="6" t="s">
        <v>50</v>
      </c>
      <c r="G152" s="32" t="str">
        <f t="shared" si="28"/>
        <v>56516.43793</v>
      </c>
      <c r="H152" s="26">
        <f t="shared" si="29"/>
        <v>39076</v>
      </c>
      <c r="I152" s="65" t="s">
        <v>766</v>
      </c>
      <c r="J152" s="66" t="s">
        <v>767</v>
      </c>
      <c r="K152" s="65" t="s">
        <v>761</v>
      </c>
      <c r="L152" s="65" t="s">
        <v>768</v>
      </c>
      <c r="M152" s="66" t="s">
        <v>706</v>
      </c>
      <c r="N152" s="66" t="s">
        <v>36</v>
      </c>
      <c r="O152" s="67" t="s">
        <v>750</v>
      </c>
      <c r="P152" s="68" t="s">
        <v>745</v>
      </c>
    </row>
    <row r="153" spans="1:16" ht="13.5" thickBot="1">
      <c r="A153" s="26" t="str">
        <f t="shared" si="24"/>
        <v>OEJV 0160 </v>
      </c>
      <c r="B153" s="6" t="str">
        <f t="shared" si="25"/>
        <v>I</v>
      </c>
      <c r="C153" s="26">
        <f t="shared" si="26"/>
        <v>56519.379719999997</v>
      </c>
      <c r="D153" s="32" t="str">
        <f t="shared" si="27"/>
        <v>vis</v>
      </c>
      <c r="E153" s="64" t="e">
        <f>VLOOKUP(C153,'Active 1'!C$21:E$953,3,FALSE)</f>
        <v>#N/A</v>
      </c>
      <c r="F153" s="6" t="s">
        <v>50</v>
      </c>
      <c r="G153" s="32" t="str">
        <f t="shared" si="28"/>
        <v>56519.37972</v>
      </c>
      <c r="H153" s="26">
        <f t="shared" si="29"/>
        <v>39080</v>
      </c>
      <c r="I153" s="65" t="s">
        <v>769</v>
      </c>
      <c r="J153" s="66" t="s">
        <v>770</v>
      </c>
      <c r="K153" s="65" t="s">
        <v>771</v>
      </c>
      <c r="L153" s="65" t="s">
        <v>772</v>
      </c>
      <c r="M153" s="66" t="s">
        <v>706</v>
      </c>
      <c r="N153" s="66" t="s">
        <v>713</v>
      </c>
      <c r="O153" s="67" t="s">
        <v>750</v>
      </c>
      <c r="P153" s="68" t="s">
        <v>745</v>
      </c>
    </row>
    <row r="154" spans="1:16" ht="13.5" thickBot="1">
      <c r="A154" s="26" t="str">
        <f t="shared" si="24"/>
        <v>OEJV 0160 </v>
      </c>
      <c r="B154" s="6" t="str">
        <f t="shared" si="25"/>
        <v>I</v>
      </c>
      <c r="C154" s="26">
        <f t="shared" si="26"/>
        <v>56519.379930000003</v>
      </c>
      <c r="D154" s="32" t="str">
        <f t="shared" si="27"/>
        <v>vis</v>
      </c>
      <c r="E154" s="64" t="e">
        <f>VLOOKUP(C154,'Active 1'!C$21:E$953,3,FALSE)</f>
        <v>#N/A</v>
      </c>
      <c r="F154" s="6" t="s">
        <v>50</v>
      </c>
      <c r="G154" s="32" t="str">
        <f t="shared" si="28"/>
        <v>56519.37993</v>
      </c>
      <c r="H154" s="26">
        <f t="shared" si="29"/>
        <v>39080</v>
      </c>
      <c r="I154" s="65" t="s">
        <v>773</v>
      </c>
      <c r="J154" s="66" t="s">
        <v>774</v>
      </c>
      <c r="K154" s="65" t="s">
        <v>771</v>
      </c>
      <c r="L154" s="65" t="s">
        <v>775</v>
      </c>
      <c r="M154" s="66" t="s">
        <v>706</v>
      </c>
      <c r="N154" s="66" t="s">
        <v>72</v>
      </c>
      <c r="O154" s="67" t="s">
        <v>750</v>
      </c>
      <c r="P154" s="68" t="s">
        <v>745</v>
      </c>
    </row>
    <row r="155" spans="1:16" ht="13.5" thickBot="1">
      <c r="A155" s="26" t="str">
        <f t="shared" si="24"/>
        <v>OEJV 0160 </v>
      </c>
      <c r="B155" s="6" t="str">
        <f t="shared" si="25"/>
        <v>I</v>
      </c>
      <c r="C155" s="26">
        <f t="shared" si="26"/>
        <v>56519.380259999998</v>
      </c>
      <c r="D155" s="32" t="str">
        <f t="shared" si="27"/>
        <v>vis</v>
      </c>
      <c r="E155" s="64" t="e">
        <f>VLOOKUP(C155,'Active 1'!C$21:E$953,3,FALSE)</f>
        <v>#N/A</v>
      </c>
      <c r="F155" s="6" t="s">
        <v>50</v>
      </c>
      <c r="G155" s="32" t="str">
        <f t="shared" si="28"/>
        <v>56519.38026</v>
      </c>
      <c r="H155" s="26">
        <f t="shared" si="29"/>
        <v>39080</v>
      </c>
      <c r="I155" s="65" t="s">
        <v>776</v>
      </c>
      <c r="J155" s="66" t="s">
        <v>774</v>
      </c>
      <c r="K155" s="65" t="s">
        <v>771</v>
      </c>
      <c r="L155" s="65" t="s">
        <v>777</v>
      </c>
      <c r="M155" s="66" t="s">
        <v>706</v>
      </c>
      <c r="N155" s="66" t="s">
        <v>50</v>
      </c>
      <c r="O155" s="67" t="s">
        <v>750</v>
      </c>
      <c r="P155" s="68" t="s">
        <v>745</v>
      </c>
    </row>
    <row r="156" spans="1:16" ht="13.5" thickBot="1">
      <c r="A156" s="26" t="str">
        <f t="shared" si="24"/>
        <v>OEJV 0160 </v>
      </c>
      <c r="B156" s="6" t="str">
        <f t="shared" si="25"/>
        <v>I</v>
      </c>
      <c r="C156" s="26">
        <f t="shared" si="26"/>
        <v>56519.380259999998</v>
      </c>
      <c r="D156" s="32" t="str">
        <f t="shared" si="27"/>
        <v>vis</v>
      </c>
      <c r="E156" s="64" t="e">
        <f>VLOOKUP(C156,'Active 1'!C$21:E$953,3,FALSE)</f>
        <v>#N/A</v>
      </c>
      <c r="F156" s="6" t="s">
        <v>50</v>
      </c>
      <c r="G156" s="32" t="str">
        <f t="shared" si="28"/>
        <v>56519.38026</v>
      </c>
      <c r="H156" s="26">
        <f t="shared" si="29"/>
        <v>39080</v>
      </c>
      <c r="I156" s="65" t="s">
        <v>776</v>
      </c>
      <c r="J156" s="66" t="s">
        <v>774</v>
      </c>
      <c r="K156" s="65" t="s">
        <v>771</v>
      </c>
      <c r="L156" s="65" t="s">
        <v>777</v>
      </c>
      <c r="M156" s="66" t="s">
        <v>706</v>
      </c>
      <c r="N156" s="66" t="s">
        <v>36</v>
      </c>
      <c r="O156" s="67" t="s">
        <v>750</v>
      </c>
      <c r="P156" s="68" t="s">
        <v>745</v>
      </c>
    </row>
    <row r="157" spans="1:16" ht="13.5" thickBot="1">
      <c r="A157" s="26" t="str">
        <f t="shared" si="24"/>
        <v>IBVS 6093 </v>
      </c>
      <c r="B157" s="6" t="str">
        <f t="shared" si="25"/>
        <v>II</v>
      </c>
      <c r="C157" s="26">
        <f t="shared" si="26"/>
        <v>56559.849499999997</v>
      </c>
      <c r="D157" s="32" t="str">
        <f t="shared" si="27"/>
        <v>vis</v>
      </c>
      <c r="E157" s="64">
        <f>VLOOKUP(C157,'Active 1'!C$21:E$953,3,FALSE)</f>
        <v>2758.5006370508777</v>
      </c>
      <c r="F157" s="6" t="s">
        <v>50</v>
      </c>
      <c r="G157" s="32" t="str">
        <f t="shared" si="28"/>
        <v>56559.8495</v>
      </c>
      <c r="H157" s="26">
        <f t="shared" si="29"/>
        <v>39132.5</v>
      </c>
      <c r="I157" s="65" t="s">
        <v>778</v>
      </c>
      <c r="J157" s="66" t="s">
        <v>779</v>
      </c>
      <c r="K157" s="65" t="s">
        <v>780</v>
      </c>
      <c r="L157" s="65" t="s">
        <v>781</v>
      </c>
      <c r="M157" s="66" t="s">
        <v>706</v>
      </c>
      <c r="N157" s="66" t="s">
        <v>50</v>
      </c>
      <c r="O157" s="67" t="s">
        <v>327</v>
      </c>
      <c r="P157" s="68" t="s">
        <v>782</v>
      </c>
    </row>
    <row r="158" spans="1:16" ht="13.5" thickBot="1">
      <c r="A158" s="26" t="str">
        <f t="shared" si="24"/>
        <v>BAVM 239 </v>
      </c>
      <c r="B158" s="6" t="str">
        <f t="shared" si="25"/>
        <v>II</v>
      </c>
      <c r="C158" s="26">
        <f t="shared" si="26"/>
        <v>56934.376499999998</v>
      </c>
      <c r="D158" s="32" t="str">
        <f t="shared" si="27"/>
        <v>vis</v>
      </c>
      <c r="E158" s="64">
        <f>VLOOKUP(C158,'Active 1'!C$21:E$953,3,FALSE)</f>
        <v>3012.9995752994137</v>
      </c>
      <c r="F158" s="6" t="s">
        <v>50</v>
      </c>
      <c r="G158" s="32" t="str">
        <f t="shared" si="28"/>
        <v>56934.3765</v>
      </c>
      <c r="H158" s="26">
        <f t="shared" si="29"/>
        <v>39617.5</v>
      </c>
      <c r="I158" s="65" t="s">
        <v>783</v>
      </c>
      <c r="J158" s="66" t="s">
        <v>784</v>
      </c>
      <c r="K158" s="65" t="s">
        <v>785</v>
      </c>
      <c r="L158" s="65" t="s">
        <v>786</v>
      </c>
      <c r="M158" s="66" t="s">
        <v>706</v>
      </c>
      <c r="N158" s="66" t="s">
        <v>707</v>
      </c>
      <c r="O158" s="67" t="s">
        <v>631</v>
      </c>
      <c r="P158" s="68" t="s">
        <v>787</v>
      </c>
    </row>
    <row r="159" spans="1:16" ht="12.75" customHeight="1" thickBot="1">
      <c r="A159" s="26" t="str">
        <f t="shared" si="24"/>
        <v> VB 5.15 </v>
      </c>
      <c r="B159" s="6" t="str">
        <f t="shared" si="25"/>
        <v>I</v>
      </c>
      <c r="C159" s="26">
        <f t="shared" si="26"/>
        <v>26350.363000000001</v>
      </c>
      <c r="D159" s="32" t="str">
        <f t="shared" si="27"/>
        <v>vis</v>
      </c>
      <c r="E159" s="64">
        <f>VLOOKUP(C159,'Active 1'!C$21:E$953,3,FALSE)</f>
        <v>-17769.477958039581</v>
      </c>
      <c r="F159" s="6" t="s">
        <v>50</v>
      </c>
      <c r="G159" s="32" t="str">
        <f t="shared" si="28"/>
        <v>26350.363</v>
      </c>
      <c r="H159" s="26">
        <f t="shared" si="29"/>
        <v>0</v>
      </c>
      <c r="I159" s="65" t="s">
        <v>138</v>
      </c>
      <c r="J159" s="66" t="s">
        <v>139</v>
      </c>
      <c r="K159" s="65">
        <v>0</v>
      </c>
      <c r="L159" s="65" t="s">
        <v>140</v>
      </c>
      <c r="M159" s="66" t="s">
        <v>141</v>
      </c>
      <c r="N159" s="66"/>
      <c r="O159" s="67" t="s">
        <v>142</v>
      </c>
      <c r="P159" s="67" t="s">
        <v>143</v>
      </c>
    </row>
    <row r="160" spans="1:16" ht="12.75" customHeight="1" thickBot="1">
      <c r="A160" s="26" t="str">
        <f t="shared" si="24"/>
        <v> VB 5.15 </v>
      </c>
      <c r="B160" s="6" t="str">
        <f t="shared" si="25"/>
        <v>I</v>
      </c>
      <c r="C160" s="26">
        <f t="shared" si="26"/>
        <v>26593.556</v>
      </c>
      <c r="D160" s="32" t="str">
        <f t="shared" si="27"/>
        <v>vis</v>
      </c>
      <c r="E160" s="64">
        <f>VLOOKUP(C160,'Active 1'!C$21:E$953,3,FALSE)</f>
        <v>-17604.223222628047</v>
      </c>
      <c r="F160" s="6" t="s">
        <v>50</v>
      </c>
      <c r="G160" s="32" t="str">
        <f t="shared" si="28"/>
        <v>26593.556</v>
      </c>
      <c r="H160" s="26">
        <f t="shared" si="29"/>
        <v>315</v>
      </c>
      <c r="I160" s="65" t="s">
        <v>144</v>
      </c>
      <c r="J160" s="66" t="s">
        <v>145</v>
      </c>
      <c r="K160" s="65">
        <v>315</v>
      </c>
      <c r="L160" s="65" t="s">
        <v>146</v>
      </c>
      <c r="M160" s="66" t="s">
        <v>141</v>
      </c>
      <c r="N160" s="66"/>
      <c r="O160" s="67" t="s">
        <v>142</v>
      </c>
      <c r="P160" s="67" t="s">
        <v>143</v>
      </c>
    </row>
    <row r="161" spans="1:16" ht="12.75" customHeight="1" thickBot="1">
      <c r="A161" s="26" t="str">
        <f t="shared" si="24"/>
        <v> VB 5.15 </v>
      </c>
      <c r="B161" s="6" t="str">
        <f t="shared" si="25"/>
        <v>I</v>
      </c>
      <c r="C161" s="26">
        <f t="shared" si="26"/>
        <v>26594.347000000002</v>
      </c>
      <c r="D161" s="32" t="str">
        <f t="shared" si="27"/>
        <v>vis</v>
      </c>
      <c r="E161" s="64">
        <f>VLOOKUP(C161,'Active 1'!C$21:E$953,3,FALSE)</f>
        <v>-17603.685721566293</v>
      </c>
      <c r="F161" s="6" t="s">
        <v>50</v>
      </c>
      <c r="G161" s="32" t="str">
        <f t="shared" si="28"/>
        <v>26594.347</v>
      </c>
      <c r="H161" s="26">
        <f t="shared" si="29"/>
        <v>316</v>
      </c>
      <c r="I161" s="65" t="s">
        <v>147</v>
      </c>
      <c r="J161" s="66" t="s">
        <v>148</v>
      </c>
      <c r="K161" s="65">
        <v>316</v>
      </c>
      <c r="L161" s="65" t="s">
        <v>149</v>
      </c>
      <c r="M161" s="66" t="s">
        <v>141</v>
      </c>
      <c r="N161" s="66"/>
      <c r="O161" s="67" t="s">
        <v>142</v>
      </c>
      <c r="P161" s="67" t="s">
        <v>143</v>
      </c>
    </row>
    <row r="162" spans="1:16" ht="12.75" customHeight="1" thickBot="1">
      <c r="A162" s="26" t="str">
        <f t="shared" si="24"/>
        <v> VB 5.15 </v>
      </c>
      <c r="B162" s="6" t="str">
        <f t="shared" si="25"/>
        <v>I</v>
      </c>
      <c r="C162" s="26">
        <f t="shared" si="26"/>
        <v>26600.482</v>
      </c>
      <c r="D162" s="32" t="str">
        <f t="shared" si="27"/>
        <v>vis</v>
      </c>
      <c r="E162" s="64">
        <f>VLOOKUP(C162,'Active 1'!C$21:E$953,3,FALSE)</f>
        <v>-17599.516860613268</v>
      </c>
      <c r="F162" s="6" t="s">
        <v>50</v>
      </c>
      <c r="G162" s="32" t="str">
        <f t="shared" si="28"/>
        <v>26600.482</v>
      </c>
      <c r="H162" s="26">
        <f t="shared" si="29"/>
        <v>324</v>
      </c>
      <c r="I162" s="65" t="s">
        <v>150</v>
      </c>
      <c r="J162" s="66" t="s">
        <v>151</v>
      </c>
      <c r="K162" s="65">
        <v>324</v>
      </c>
      <c r="L162" s="65" t="s">
        <v>152</v>
      </c>
      <c r="M162" s="66" t="s">
        <v>141</v>
      </c>
      <c r="N162" s="66"/>
      <c r="O162" s="67" t="s">
        <v>142</v>
      </c>
      <c r="P162" s="67" t="s">
        <v>143</v>
      </c>
    </row>
    <row r="163" spans="1:16" ht="12.75" customHeight="1" thickBot="1">
      <c r="A163" s="26" t="str">
        <f t="shared" si="24"/>
        <v> VB 5.15 </v>
      </c>
      <c r="B163" s="6" t="str">
        <f t="shared" si="25"/>
        <v>I</v>
      </c>
      <c r="C163" s="26">
        <f t="shared" si="26"/>
        <v>26949.462</v>
      </c>
      <c r="D163" s="32" t="str">
        <f t="shared" si="27"/>
        <v>vis</v>
      </c>
      <c r="E163" s="64">
        <f>VLOOKUP(C163,'Active 1'!C$21:E$953,3,FALSE)</f>
        <v>-17362.377643761149</v>
      </c>
      <c r="F163" s="6" t="s">
        <v>50</v>
      </c>
      <c r="G163" s="32" t="str">
        <f t="shared" si="28"/>
        <v>26949.462</v>
      </c>
      <c r="H163" s="26">
        <f t="shared" si="29"/>
        <v>776</v>
      </c>
      <c r="I163" s="65" t="s">
        <v>153</v>
      </c>
      <c r="J163" s="66" t="s">
        <v>154</v>
      </c>
      <c r="K163" s="65">
        <v>776</v>
      </c>
      <c r="L163" s="65" t="s">
        <v>155</v>
      </c>
      <c r="M163" s="66" t="s">
        <v>141</v>
      </c>
      <c r="N163" s="66"/>
      <c r="O163" s="67" t="s">
        <v>142</v>
      </c>
      <c r="P163" s="67" t="s">
        <v>143</v>
      </c>
    </row>
    <row r="164" spans="1:16" ht="12.75" customHeight="1" thickBot="1">
      <c r="A164" s="26" t="str">
        <f t="shared" si="24"/>
        <v> VB 5.15 </v>
      </c>
      <c r="B164" s="6" t="str">
        <f t="shared" si="25"/>
        <v>I</v>
      </c>
      <c r="C164" s="26">
        <f t="shared" si="26"/>
        <v>26987.294000000002</v>
      </c>
      <c r="D164" s="32" t="str">
        <f t="shared" si="27"/>
        <v>vis</v>
      </c>
      <c r="E164" s="64">
        <f>VLOOKUP(C164,'Active 1'!C$21:E$953,3,FALSE)</f>
        <v>-17336.67000764461</v>
      </c>
      <c r="F164" s="6" t="s">
        <v>50</v>
      </c>
      <c r="G164" s="32" t="str">
        <f t="shared" si="28"/>
        <v>26987.294</v>
      </c>
      <c r="H164" s="26">
        <f t="shared" si="29"/>
        <v>825</v>
      </c>
      <c r="I164" s="65" t="s">
        <v>156</v>
      </c>
      <c r="J164" s="66" t="s">
        <v>157</v>
      </c>
      <c r="K164" s="65">
        <v>825</v>
      </c>
      <c r="L164" s="65" t="s">
        <v>158</v>
      </c>
      <c r="M164" s="66" t="s">
        <v>141</v>
      </c>
      <c r="N164" s="66"/>
      <c r="O164" s="67" t="s">
        <v>142</v>
      </c>
      <c r="P164" s="67" t="s">
        <v>143</v>
      </c>
    </row>
    <row r="165" spans="1:16" ht="12.75" customHeight="1" thickBot="1">
      <c r="A165" s="26" t="str">
        <f t="shared" si="24"/>
        <v> VB 5.15 </v>
      </c>
      <c r="B165" s="6" t="str">
        <f t="shared" si="25"/>
        <v>I</v>
      </c>
      <c r="C165" s="26">
        <f t="shared" si="26"/>
        <v>27684.415000000001</v>
      </c>
      <c r="D165" s="32" t="str">
        <f t="shared" si="27"/>
        <v>vis</v>
      </c>
      <c r="E165" s="64">
        <f>VLOOKUP(C165,'Active 1'!C$21:E$953,3,FALSE)</f>
        <v>-16862.961692007135</v>
      </c>
      <c r="F165" s="6" t="s">
        <v>50</v>
      </c>
      <c r="G165" s="32" t="str">
        <f t="shared" si="28"/>
        <v>27684.415</v>
      </c>
      <c r="H165" s="26">
        <f t="shared" si="29"/>
        <v>1728</v>
      </c>
      <c r="I165" s="65" t="s">
        <v>159</v>
      </c>
      <c r="J165" s="66" t="s">
        <v>160</v>
      </c>
      <c r="K165" s="65">
        <v>1728</v>
      </c>
      <c r="L165" s="65" t="s">
        <v>161</v>
      </c>
      <c r="M165" s="66" t="s">
        <v>141</v>
      </c>
      <c r="N165" s="66"/>
      <c r="O165" s="67" t="s">
        <v>142</v>
      </c>
      <c r="P165" s="67" t="s">
        <v>143</v>
      </c>
    </row>
    <row r="166" spans="1:16" ht="12.75" customHeight="1" thickBot="1">
      <c r="A166" s="26" t="str">
        <f t="shared" si="24"/>
        <v> VB 5.15 </v>
      </c>
      <c r="B166" s="6" t="str">
        <f t="shared" si="25"/>
        <v>I</v>
      </c>
      <c r="C166" s="26">
        <f t="shared" si="26"/>
        <v>28398.474999999999</v>
      </c>
      <c r="D166" s="32" t="str">
        <f t="shared" si="27"/>
        <v>vis</v>
      </c>
      <c r="E166" s="64">
        <f>VLOOKUP(C166,'Active 1'!C$21:E$953,3,FALSE)</f>
        <v>-16377.742971205302</v>
      </c>
      <c r="F166" s="6" t="s">
        <v>50</v>
      </c>
      <c r="G166" s="32" t="str">
        <f t="shared" si="28"/>
        <v>28398.475</v>
      </c>
      <c r="H166" s="26">
        <f t="shared" si="29"/>
        <v>2653</v>
      </c>
      <c r="I166" s="65" t="s">
        <v>162</v>
      </c>
      <c r="J166" s="66" t="s">
        <v>163</v>
      </c>
      <c r="K166" s="65">
        <v>2653</v>
      </c>
      <c r="L166" s="65" t="s">
        <v>164</v>
      </c>
      <c r="M166" s="66" t="s">
        <v>141</v>
      </c>
      <c r="N166" s="66"/>
      <c r="O166" s="67" t="s">
        <v>142</v>
      </c>
      <c r="P166" s="67" t="s">
        <v>143</v>
      </c>
    </row>
    <row r="167" spans="1:16" ht="12.75" customHeight="1" thickBot="1">
      <c r="A167" s="26" t="str">
        <f t="shared" si="24"/>
        <v> VB 5.15 </v>
      </c>
      <c r="B167" s="6" t="str">
        <f t="shared" si="25"/>
        <v>I</v>
      </c>
      <c r="C167" s="26">
        <f t="shared" si="26"/>
        <v>28750.523000000001</v>
      </c>
      <c r="D167" s="32" t="str">
        <f t="shared" si="27"/>
        <v>vis</v>
      </c>
      <c r="E167" s="64">
        <f>VLOOKUP(C167,'Active 1'!C$21:E$953,3,FALSE)</f>
        <v>-16138.518984116197</v>
      </c>
      <c r="F167" s="6" t="s">
        <v>50</v>
      </c>
      <c r="G167" s="32" t="str">
        <f t="shared" si="28"/>
        <v>28750.523</v>
      </c>
      <c r="H167" s="26">
        <f t="shared" si="29"/>
        <v>3109</v>
      </c>
      <c r="I167" s="65" t="s">
        <v>165</v>
      </c>
      <c r="J167" s="66" t="s">
        <v>166</v>
      </c>
      <c r="K167" s="65">
        <v>3109</v>
      </c>
      <c r="L167" s="65" t="s">
        <v>167</v>
      </c>
      <c r="M167" s="66" t="s">
        <v>141</v>
      </c>
      <c r="N167" s="66"/>
      <c r="O167" s="67" t="s">
        <v>142</v>
      </c>
      <c r="P167" s="67" t="s">
        <v>143</v>
      </c>
    </row>
    <row r="168" spans="1:16" ht="12.75" customHeight="1" thickBot="1">
      <c r="A168" s="26" t="str">
        <f t="shared" si="24"/>
        <v> VB 5.15 </v>
      </c>
      <c r="B168" s="6" t="str">
        <f t="shared" si="25"/>
        <v>I</v>
      </c>
      <c r="C168" s="26">
        <f t="shared" si="26"/>
        <v>28757.488000000001</v>
      </c>
      <c r="D168" s="32" t="str">
        <f t="shared" si="27"/>
        <v>vis</v>
      </c>
      <c r="E168" s="64">
        <f>VLOOKUP(C168,'Active 1'!C$21:E$953,3,FALSE)</f>
        <v>-16133.786120784845</v>
      </c>
      <c r="F168" s="6" t="s">
        <v>50</v>
      </c>
      <c r="G168" s="32" t="str">
        <f t="shared" si="28"/>
        <v>28757.488</v>
      </c>
      <c r="H168" s="26">
        <f t="shared" si="29"/>
        <v>3118</v>
      </c>
      <c r="I168" s="65" t="s">
        <v>168</v>
      </c>
      <c r="J168" s="66" t="s">
        <v>169</v>
      </c>
      <c r="K168" s="65">
        <v>3118</v>
      </c>
      <c r="L168" s="65" t="s">
        <v>170</v>
      </c>
      <c r="M168" s="66" t="s">
        <v>141</v>
      </c>
      <c r="N168" s="66"/>
      <c r="O168" s="67" t="s">
        <v>142</v>
      </c>
      <c r="P168" s="67" t="s">
        <v>143</v>
      </c>
    </row>
    <row r="169" spans="1:16" ht="12.75" customHeight="1" thickBot="1">
      <c r="A169" s="26" t="str">
        <f t="shared" si="24"/>
        <v> VB 5.15 </v>
      </c>
      <c r="B169" s="6" t="str">
        <f t="shared" si="25"/>
        <v>I</v>
      </c>
      <c r="C169" s="26">
        <f t="shared" si="26"/>
        <v>29143.486000000001</v>
      </c>
      <c r="D169" s="32" t="str">
        <f t="shared" si="27"/>
        <v>vis</v>
      </c>
      <c r="E169" s="64">
        <f>VLOOKUP(C169,'Active 1'!C$21:E$953,3,FALSE)</f>
        <v>-15871.492397859509</v>
      </c>
      <c r="F169" s="6" t="s">
        <v>50</v>
      </c>
      <c r="G169" s="32" t="str">
        <f t="shared" si="28"/>
        <v>29143.486</v>
      </c>
      <c r="H169" s="26">
        <f t="shared" si="29"/>
        <v>3618</v>
      </c>
      <c r="I169" s="65" t="s">
        <v>171</v>
      </c>
      <c r="J169" s="66" t="s">
        <v>172</v>
      </c>
      <c r="K169" s="65">
        <v>3618</v>
      </c>
      <c r="L169" s="65" t="s">
        <v>173</v>
      </c>
      <c r="M169" s="66" t="s">
        <v>141</v>
      </c>
      <c r="N169" s="66"/>
      <c r="O169" s="67" t="s">
        <v>142</v>
      </c>
      <c r="P169" s="67" t="s">
        <v>143</v>
      </c>
    </row>
    <row r="170" spans="1:16" ht="12.75" customHeight="1" thickBot="1">
      <c r="A170" s="26" t="str">
        <f t="shared" si="24"/>
        <v> VB 5.15 </v>
      </c>
      <c r="B170" s="6" t="str">
        <f t="shared" si="25"/>
        <v>I</v>
      </c>
      <c r="C170" s="26">
        <f t="shared" si="26"/>
        <v>29533.324000000001</v>
      </c>
      <c r="D170" s="32" t="str">
        <f t="shared" si="27"/>
        <v>vis</v>
      </c>
      <c r="E170" s="64">
        <f>VLOOKUP(C170,'Active 1'!C$21:E$953,3,FALSE)</f>
        <v>-15606.589314533254</v>
      </c>
      <c r="F170" s="6" t="s">
        <v>50</v>
      </c>
      <c r="G170" s="32" t="str">
        <f t="shared" si="28"/>
        <v>29533.324</v>
      </c>
      <c r="H170" s="26">
        <f t="shared" si="29"/>
        <v>4123</v>
      </c>
      <c r="I170" s="65" t="s">
        <v>174</v>
      </c>
      <c r="J170" s="66" t="s">
        <v>175</v>
      </c>
      <c r="K170" s="65">
        <v>4123</v>
      </c>
      <c r="L170" s="65" t="s">
        <v>176</v>
      </c>
      <c r="M170" s="66" t="s">
        <v>141</v>
      </c>
      <c r="N170" s="66"/>
      <c r="O170" s="67" t="s">
        <v>142</v>
      </c>
      <c r="P170" s="67" t="s">
        <v>143</v>
      </c>
    </row>
    <row r="171" spans="1:16" ht="12.75" customHeight="1" thickBot="1">
      <c r="A171" s="26" t="str">
        <f t="shared" ref="A171:A200" si="30">P171</f>
        <v> VB 5.15 </v>
      </c>
      <c r="B171" s="6" t="str">
        <f t="shared" ref="B171:B200" si="31">IF(H171=INT(H171),"I","II")</f>
        <v>I</v>
      </c>
      <c r="C171" s="26">
        <f t="shared" ref="C171:C200" si="32">1*G171</f>
        <v>36819.476999999999</v>
      </c>
      <c r="D171" s="32" t="str">
        <f t="shared" ref="D171:D200" si="33">VLOOKUP(F171,I$1:J$5,2,FALSE)</f>
        <v>vis</v>
      </c>
      <c r="E171" s="64">
        <f>VLOOKUP(C171,'Active 1'!C$21:E$953,3,FALSE)</f>
        <v>-10655.495795464198</v>
      </c>
      <c r="F171" s="6" t="s">
        <v>50</v>
      </c>
      <c r="G171" s="32" t="str">
        <f t="shared" ref="G171:G200" si="34">MID(I171,3,LEN(I171)-3)</f>
        <v>36819.477</v>
      </c>
      <c r="H171" s="26">
        <f t="shared" ref="H171:H200" si="35">1*K171</f>
        <v>13561</v>
      </c>
      <c r="I171" s="65" t="s">
        <v>177</v>
      </c>
      <c r="J171" s="66" t="s">
        <v>178</v>
      </c>
      <c r="K171" s="65">
        <v>13561</v>
      </c>
      <c r="L171" s="65" t="s">
        <v>179</v>
      </c>
      <c r="M171" s="66" t="s">
        <v>141</v>
      </c>
      <c r="N171" s="66"/>
      <c r="O171" s="67" t="s">
        <v>142</v>
      </c>
      <c r="P171" s="67" t="s">
        <v>143</v>
      </c>
    </row>
    <row r="172" spans="1:16" ht="12.75" customHeight="1" thickBot="1">
      <c r="A172" s="26" t="str">
        <f t="shared" si="30"/>
        <v> VB 5.15 </v>
      </c>
      <c r="B172" s="6" t="str">
        <f t="shared" si="31"/>
        <v>I</v>
      </c>
      <c r="C172" s="26">
        <f t="shared" si="32"/>
        <v>36823.356</v>
      </c>
      <c r="D172" s="32" t="str">
        <f t="shared" si="33"/>
        <v>vis</v>
      </c>
      <c r="E172" s="64">
        <f>VLOOKUP(C172,'Active 1'!C$21:E$953,3,FALSE)</f>
        <v>-10652.859933746708</v>
      </c>
      <c r="F172" s="6" t="s">
        <v>50</v>
      </c>
      <c r="G172" s="32" t="str">
        <f t="shared" si="34"/>
        <v>36823.356</v>
      </c>
      <c r="H172" s="26">
        <f t="shared" si="35"/>
        <v>13566</v>
      </c>
      <c r="I172" s="65" t="s">
        <v>180</v>
      </c>
      <c r="J172" s="66" t="s">
        <v>181</v>
      </c>
      <c r="K172" s="65">
        <v>13566</v>
      </c>
      <c r="L172" s="65" t="s">
        <v>182</v>
      </c>
      <c r="M172" s="66" t="s">
        <v>141</v>
      </c>
      <c r="N172" s="66"/>
      <c r="O172" s="67" t="s">
        <v>142</v>
      </c>
      <c r="P172" s="67" t="s">
        <v>143</v>
      </c>
    </row>
    <row r="173" spans="1:16" ht="12.75" customHeight="1" thickBot="1">
      <c r="A173" s="26" t="str">
        <f t="shared" si="30"/>
        <v> VB 5.15 </v>
      </c>
      <c r="B173" s="6" t="str">
        <f t="shared" si="31"/>
        <v>I</v>
      </c>
      <c r="C173" s="26">
        <f t="shared" si="32"/>
        <v>36850.375</v>
      </c>
      <c r="D173" s="32" t="str">
        <f t="shared" si="33"/>
        <v>vis</v>
      </c>
      <c r="E173" s="64">
        <f>VLOOKUP(C173,'Active 1'!C$21:E$953,3,FALSE)</f>
        <v>-10634.499957529941</v>
      </c>
      <c r="F173" s="6" t="s">
        <v>50</v>
      </c>
      <c r="G173" s="32" t="str">
        <f t="shared" si="34"/>
        <v>36850.375</v>
      </c>
      <c r="H173" s="26">
        <f t="shared" si="35"/>
        <v>13601</v>
      </c>
      <c r="I173" s="65" t="s">
        <v>183</v>
      </c>
      <c r="J173" s="66" t="s">
        <v>184</v>
      </c>
      <c r="K173" s="65">
        <v>13601</v>
      </c>
      <c r="L173" s="65" t="s">
        <v>185</v>
      </c>
      <c r="M173" s="66" t="s">
        <v>141</v>
      </c>
      <c r="N173" s="66"/>
      <c r="O173" s="67" t="s">
        <v>142</v>
      </c>
      <c r="P173" s="67" t="s">
        <v>143</v>
      </c>
    </row>
    <row r="174" spans="1:16" ht="12.75" customHeight="1" thickBot="1">
      <c r="A174" s="26" t="str">
        <f t="shared" si="30"/>
        <v> VB 5.15 </v>
      </c>
      <c r="B174" s="6" t="str">
        <f t="shared" si="31"/>
        <v>I</v>
      </c>
      <c r="C174" s="26">
        <f t="shared" si="32"/>
        <v>37561.402000000002</v>
      </c>
      <c r="D174" s="32" t="str">
        <f t="shared" si="33"/>
        <v>vis</v>
      </c>
      <c r="E174" s="64">
        <f>VLOOKUP(C174,'Active 1'!C$21:E$953,3,FALSE)</f>
        <v>-10151.342223732267</v>
      </c>
      <c r="F174" s="6" t="s">
        <v>50</v>
      </c>
      <c r="G174" s="32" t="str">
        <f t="shared" si="34"/>
        <v>37561.402</v>
      </c>
      <c r="H174" s="26">
        <f t="shared" si="35"/>
        <v>14522</v>
      </c>
      <c r="I174" s="65" t="s">
        <v>186</v>
      </c>
      <c r="J174" s="66" t="s">
        <v>187</v>
      </c>
      <c r="K174" s="65">
        <v>14522</v>
      </c>
      <c r="L174" s="65" t="s">
        <v>188</v>
      </c>
      <c r="M174" s="66" t="s">
        <v>141</v>
      </c>
      <c r="N174" s="66"/>
      <c r="O174" s="67" t="s">
        <v>142</v>
      </c>
      <c r="P174" s="67" t="s">
        <v>143</v>
      </c>
    </row>
    <row r="175" spans="1:16" ht="12.75" customHeight="1" thickBot="1">
      <c r="A175" s="26" t="str">
        <f t="shared" si="30"/>
        <v> VB 5.15 </v>
      </c>
      <c r="B175" s="6" t="str">
        <f t="shared" si="31"/>
        <v>I</v>
      </c>
      <c r="C175" s="26">
        <f t="shared" si="32"/>
        <v>37578.360999999997</v>
      </c>
      <c r="D175" s="32" t="str">
        <f t="shared" si="33"/>
        <v>vis</v>
      </c>
      <c r="E175" s="64">
        <f>VLOOKUP(C175,'Active 1'!C$21:E$953,3,FALSE)</f>
        <v>-10139.818228149157</v>
      </c>
      <c r="F175" s="6" t="s">
        <v>50</v>
      </c>
      <c r="G175" s="32" t="str">
        <f t="shared" si="34"/>
        <v>37578.361</v>
      </c>
      <c r="H175" s="26">
        <f t="shared" si="35"/>
        <v>14544</v>
      </c>
      <c r="I175" s="65" t="s">
        <v>189</v>
      </c>
      <c r="J175" s="66" t="s">
        <v>190</v>
      </c>
      <c r="K175" s="65">
        <v>14544</v>
      </c>
      <c r="L175" s="65" t="s">
        <v>191</v>
      </c>
      <c r="M175" s="66" t="s">
        <v>141</v>
      </c>
      <c r="N175" s="66"/>
      <c r="O175" s="67" t="s">
        <v>142</v>
      </c>
      <c r="P175" s="67" t="s">
        <v>143</v>
      </c>
    </row>
    <row r="176" spans="1:16" ht="12.75" customHeight="1" thickBot="1">
      <c r="A176" s="26" t="str">
        <f t="shared" si="30"/>
        <v> VB 5.15 </v>
      </c>
      <c r="B176" s="6" t="str">
        <f t="shared" si="31"/>
        <v>I</v>
      </c>
      <c r="C176" s="26">
        <f t="shared" si="32"/>
        <v>37588.406000000003</v>
      </c>
      <c r="D176" s="32" t="str">
        <f t="shared" si="33"/>
        <v>vis</v>
      </c>
      <c r="E176" s="64">
        <f>VLOOKUP(C176,'Active 1'!C$21:E$953,3,FALSE)</f>
        <v>-10132.992440329566</v>
      </c>
      <c r="F176" s="6" t="s">
        <v>50</v>
      </c>
      <c r="G176" s="32" t="str">
        <f t="shared" si="34"/>
        <v>37588.406</v>
      </c>
      <c r="H176" s="26">
        <f t="shared" si="35"/>
        <v>14557</v>
      </c>
      <c r="I176" s="65" t="s">
        <v>192</v>
      </c>
      <c r="J176" s="66" t="s">
        <v>193</v>
      </c>
      <c r="K176" s="65">
        <v>14557</v>
      </c>
      <c r="L176" s="65" t="s">
        <v>194</v>
      </c>
      <c r="M176" s="66" t="s">
        <v>141</v>
      </c>
      <c r="N176" s="66"/>
      <c r="O176" s="67" t="s">
        <v>142</v>
      </c>
      <c r="P176" s="67" t="s">
        <v>143</v>
      </c>
    </row>
    <row r="177" spans="1:16" ht="12.75" customHeight="1" thickBot="1">
      <c r="A177" s="26" t="str">
        <f t="shared" si="30"/>
        <v>IBVS 3596 </v>
      </c>
      <c r="B177" s="6" t="str">
        <f t="shared" si="31"/>
        <v>I</v>
      </c>
      <c r="C177" s="26">
        <f t="shared" si="32"/>
        <v>38559.531000000003</v>
      </c>
      <c r="D177" s="32" t="str">
        <f t="shared" si="33"/>
        <v>vis</v>
      </c>
      <c r="E177" s="64" t="e">
        <f>VLOOKUP(C177,'Active 1'!C$21:E$953,3,FALSE)</f>
        <v>#N/A</v>
      </c>
      <c r="F177" s="6" t="s">
        <v>50</v>
      </c>
      <c r="G177" s="32" t="str">
        <f t="shared" si="34"/>
        <v>38559.531</v>
      </c>
      <c r="H177" s="26">
        <f t="shared" si="35"/>
        <v>15815</v>
      </c>
      <c r="I177" s="65" t="s">
        <v>209</v>
      </c>
      <c r="J177" s="66" t="s">
        <v>210</v>
      </c>
      <c r="K177" s="65">
        <v>15815</v>
      </c>
      <c r="L177" s="65" t="s">
        <v>211</v>
      </c>
      <c r="M177" s="66" t="s">
        <v>141</v>
      </c>
      <c r="N177" s="66"/>
      <c r="O177" s="67" t="s">
        <v>198</v>
      </c>
      <c r="P177" s="68" t="s">
        <v>199</v>
      </c>
    </row>
    <row r="178" spans="1:16" ht="12.75" customHeight="1" thickBot="1">
      <c r="A178" s="26" t="str">
        <f t="shared" si="30"/>
        <v> BRNO 5 </v>
      </c>
      <c r="B178" s="6" t="str">
        <f t="shared" si="31"/>
        <v>II</v>
      </c>
      <c r="C178" s="26">
        <f t="shared" si="32"/>
        <v>39071.404000000002</v>
      </c>
      <c r="D178" s="32" t="str">
        <f t="shared" si="33"/>
        <v>vis</v>
      </c>
      <c r="E178" s="64">
        <f>VLOOKUP(C178,'Active 1'!C$21:E$953,3,FALSE)</f>
        <v>-9125.2642487046614</v>
      </c>
      <c r="F178" s="6" t="s">
        <v>50</v>
      </c>
      <c r="G178" s="32" t="str">
        <f t="shared" si="34"/>
        <v>39071.404</v>
      </c>
      <c r="H178" s="26">
        <f t="shared" si="35"/>
        <v>16478.5</v>
      </c>
      <c r="I178" s="65" t="s">
        <v>229</v>
      </c>
      <c r="J178" s="66" t="s">
        <v>230</v>
      </c>
      <c r="K178" s="65">
        <v>16478.5</v>
      </c>
      <c r="L178" s="65" t="s">
        <v>231</v>
      </c>
      <c r="M178" s="66" t="s">
        <v>232</v>
      </c>
      <c r="N178" s="66"/>
      <c r="O178" s="67" t="s">
        <v>233</v>
      </c>
      <c r="P178" s="67" t="s">
        <v>234</v>
      </c>
    </row>
    <row r="179" spans="1:16" ht="12.75" customHeight="1" thickBot="1">
      <c r="A179" s="26" t="str">
        <f t="shared" si="30"/>
        <v> BRNO 12 </v>
      </c>
      <c r="B179" s="6" t="str">
        <f t="shared" si="31"/>
        <v>II</v>
      </c>
      <c r="C179" s="26">
        <f t="shared" si="32"/>
        <v>40757.485000000001</v>
      </c>
      <c r="D179" s="32" t="str">
        <f t="shared" si="33"/>
        <v>vis</v>
      </c>
      <c r="E179" s="64">
        <f>VLOOKUP(C179,'Active 1'!C$21:E$953,3,FALSE)</f>
        <v>-7979.5369064809302</v>
      </c>
      <c r="F179" s="6" t="s">
        <v>50</v>
      </c>
      <c r="G179" s="32" t="str">
        <f t="shared" si="34"/>
        <v>40757.485</v>
      </c>
      <c r="H179" s="26">
        <f t="shared" si="35"/>
        <v>18662.5</v>
      </c>
      <c r="I179" s="65" t="s">
        <v>277</v>
      </c>
      <c r="J179" s="66" t="s">
        <v>278</v>
      </c>
      <c r="K179" s="65">
        <v>18662.5</v>
      </c>
      <c r="L179" s="65" t="s">
        <v>279</v>
      </c>
      <c r="M179" s="66" t="s">
        <v>232</v>
      </c>
      <c r="N179" s="66"/>
      <c r="O179" s="67" t="s">
        <v>280</v>
      </c>
      <c r="P179" s="67" t="s">
        <v>281</v>
      </c>
    </row>
    <row r="180" spans="1:16" ht="12.75" customHeight="1" thickBot="1">
      <c r="A180" s="26" t="str">
        <f t="shared" si="30"/>
        <v> BRNO 12 </v>
      </c>
      <c r="B180" s="6" t="str">
        <f t="shared" si="31"/>
        <v>II</v>
      </c>
      <c r="C180" s="26">
        <f t="shared" si="32"/>
        <v>40757.491999999998</v>
      </c>
      <c r="D180" s="32" t="str">
        <f t="shared" si="33"/>
        <v>vis</v>
      </c>
      <c r="E180" s="64">
        <f>VLOOKUP(C180,'Active 1'!C$21:E$953,3,FALSE)</f>
        <v>-7979.5321498343674</v>
      </c>
      <c r="F180" s="6" t="s">
        <v>50</v>
      </c>
      <c r="G180" s="32" t="str">
        <f t="shared" si="34"/>
        <v>40757.492</v>
      </c>
      <c r="H180" s="26">
        <f t="shared" si="35"/>
        <v>18662.5</v>
      </c>
      <c r="I180" s="65" t="s">
        <v>282</v>
      </c>
      <c r="J180" s="66" t="s">
        <v>283</v>
      </c>
      <c r="K180" s="65">
        <v>18662.5</v>
      </c>
      <c r="L180" s="65" t="s">
        <v>284</v>
      </c>
      <c r="M180" s="66" t="s">
        <v>232</v>
      </c>
      <c r="N180" s="66"/>
      <c r="O180" s="67" t="s">
        <v>285</v>
      </c>
      <c r="P180" s="67" t="s">
        <v>281</v>
      </c>
    </row>
    <row r="181" spans="1:16" ht="12.75" customHeight="1" thickBot="1">
      <c r="A181" s="26" t="str">
        <f t="shared" si="30"/>
        <v>IBVS 3596 </v>
      </c>
      <c r="B181" s="6" t="str">
        <f t="shared" si="31"/>
        <v>II</v>
      </c>
      <c r="C181" s="26">
        <f t="shared" si="32"/>
        <v>41593.453999999998</v>
      </c>
      <c r="D181" s="32" t="str">
        <f t="shared" si="33"/>
        <v>vis</v>
      </c>
      <c r="E181" s="64" t="e">
        <f>VLOOKUP(C181,'Active 1'!C$21:E$953,3,FALSE)</f>
        <v>#N/A</v>
      </c>
      <c r="F181" s="6" t="s">
        <v>50</v>
      </c>
      <c r="G181" s="32" t="str">
        <f t="shared" si="34"/>
        <v>41593.454</v>
      </c>
      <c r="H181" s="26">
        <f t="shared" si="35"/>
        <v>19745.5</v>
      </c>
      <c r="I181" s="65" t="s">
        <v>295</v>
      </c>
      <c r="J181" s="66" t="s">
        <v>296</v>
      </c>
      <c r="K181" s="65">
        <v>19745.5</v>
      </c>
      <c r="L181" s="65" t="s">
        <v>297</v>
      </c>
      <c r="M181" s="66" t="s">
        <v>141</v>
      </c>
      <c r="N181" s="66"/>
      <c r="O181" s="67" t="s">
        <v>198</v>
      </c>
      <c r="P181" s="68" t="s">
        <v>199</v>
      </c>
    </row>
    <row r="182" spans="1:16" ht="12.75" customHeight="1" thickBot="1">
      <c r="A182" s="26" t="str">
        <f t="shared" si="30"/>
        <v> BRNO 20 </v>
      </c>
      <c r="B182" s="6" t="str">
        <f t="shared" si="31"/>
        <v>II</v>
      </c>
      <c r="C182" s="26">
        <f t="shared" si="32"/>
        <v>42454.317000000003</v>
      </c>
      <c r="D182" s="32" t="str">
        <f t="shared" si="33"/>
        <v>vis</v>
      </c>
      <c r="E182" s="64">
        <f>VLOOKUP(C182,'Active 1'!C$21:E$953,3,FALSE)</f>
        <v>-6826.5040346555652</v>
      </c>
      <c r="F182" s="6" t="s">
        <v>50</v>
      </c>
      <c r="G182" s="32" t="str">
        <f t="shared" si="34"/>
        <v>42454.317</v>
      </c>
      <c r="H182" s="26">
        <f t="shared" si="35"/>
        <v>20860.5</v>
      </c>
      <c r="I182" s="65" t="s">
        <v>310</v>
      </c>
      <c r="J182" s="66" t="s">
        <v>311</v>
      </c>
      <c r="K182" s="65">
        <v>20860.5</v>
      </c>
      <c r="L182" s="65" t="s">
        <v>231</v>
      </c>
      <c r="M182" s="66" t="s">
        <v>232</v>
      </c>
      <c r="N182" s="66"/>
      <c r="O182" s="67" t="s">
        <v>312</v>
      </c>
      <c r="P182" s="67" t="s">
        <v>313</v>
      </c>
    </row>
    <row r="183" spans="1:16" ht="12.75" customHeight="1" thickBot="1">
      <c r="A183" s="26" t="str">
        <f t="shared" si="30"/>
        <v> MVS 7.149 </v>
      </c>
      <c r="B183" s="6" t="str">
        <f t="shared" si="31"/>
        <v>II</v>
      </c>
      <c r="C183" s="26">
        <f t="shared" si="32"/>
        <v>42657.375999999997</v>
      </c>
      <c r="D183" s="32" t="str">
        <f t="shared" si="33"/>
        <v>vis</v>
      </c>
      <c r="E183" s="64">
        <f>VLOOKUP(C183,'Active 1'!C$21:E$953,3,FALSE)</f>
        <v>-6688.5211925592475</v>
      </c>
      <c r="F183" s="6" t="s">
        <v>50</v>
      </c>
      <c r="G183" s="32" t="str">
        <f t="shared" si="34"/>
        <v>42657.376</v>
      </c>
      <c r="H183" s="26">
        <f t="shared" si="35"/>
        <v>21123.5</v>
      </c>
      <c r="I183" s="65" t="s">
        <v>332</v>
      </c>
      <c r="J183" s="66" t="s">
        <v>333</v>
      </c>
      <c r="K183" s="65">
        <v>21123.5</v>
      </c>
      <c r="L183" s="65" t="s">
        <v>334</v>
      </c>
      <c r="M183" s="66" t="s">
        <v>232</v>
      </c>
      <c r="N183" s="66"/>
      <c r="O183" s="67" t="s">
        <v>335</v>
      </c>
      <c r="P183" s="67" t="s">
        <v>336</v>
      </c>
    </row>
    <row r="184" spans="1:16" ht="12.75" customHeight="1" thickBot="1">
      <c r="A184" s="26" t="str">
        <f t="shared" si="30"/>
        <v>IBVS 3423 </v>
      </c>
      <c r="B184" s="6" t="str">
        <f t="shared" si="31"/>
        <v>I</v>
      </c>
      <c r="C184" s="26">
        <f t="shared" si="32"/>
        <v>47776.4542</v>
      </c>
      <c r="D184" s="32" t="str">
        <f t="shared" si="33"/>
        <v>vis</v>
      </c>
      <c r="E184" s="64" t="e">
        <f>VLOOKUP(C184,'Active 1'!C$21:E$953,3,FALSE)</f>
        <v>#N/A</v>
      </c>
      <c r="F184" s="6" t="s">
        <v>50</v>
      </c>
      <c r="G184" s="32" t="str">
        <f t="shared" si="34"/>
        <v>47776.4542</v>
      </c>
      <c r="H184" s="26">
        <f t="shared" si="35"/>
        <v>27755</v>
      </c>
      <c r="I184" s="65" t="s">
        <v>522</v>
      </c>
      <c r="J184" s="66" t="s">
        <v>523</v>
      </c>
      <c r="K184" s="65">
        <v>27755</v>
      </c>
      <c r="L184" s="65" t="s">
        <v>524</v>
      </c>
      <c r="M184" s="66" t="s">
        <v>489</v>
      </c>
      <c r="N184" s="66" t="s">
        <v>490</v>
      </c>
      <c r="O184" s="67" t="s">
        <v>491</v>
      </c>
      <c r="P184" s="68" t="s">
        <v>492</v>
      </c>
    </row>
    <row r="185" spans="1:16" ht="12.75" customHeight="1" thickBot="1">
      <c r="A185" s="26" t="str">
        <f t="shared" si="30"/>
        <v>IBVS 3596 </v>
      </c>
      <c r="B185" s="6" t="str">
        <f t="shared" si="31"/>
        <v>II</v>
      </c>
      <c r="C185" s="26">
        <f t="shared" si="32"/>
        <v>48060.484199999999</v>
      </c>
      <c r="D185" s="32" t="str">
        <f t="shared" si="33"/>
        <v>vis</v>
      </c>
      <c r="E185" s="64" t="e">
        <f>VLOOKUP(C185,'Active 1'!C$21:E$953,3,FALSE)</f>
        <v>#N/A</v>
      </c>
      <c r="F185" s="6" t="s">
        <v>50</v>
      </c>
      <c r="G185" s="32" t="str">
        <f t="shared" si="34"/>
        <v>48060.4842</v>
      </c>
      <c r="H185" s="26">
        <f t="shared" si="35"/>
        <v>28122.5</v>
      </c>
      <c r="I185" s="65" t="s">
        <v>560</v>
      </c>
      <c r="J185" s="66" t="s">
        <v>561</v>
      </c>
      <c r="K185" s="65">
        <v>28122.5</v>
      </c>
      <c r="L185" s="65" t="s">
        <v>562</v>
      </c>
      <c r="M185" s="66" t="s">
        <v>489</v>
      </c>
      <c r="N185" s="66" t="s">
        <v>490</v>
      </c>
      <c r="O185" s="67" t="s">
        <v>491</v>
      </c>
      <c r="P185" s="68" t="s">
        <v>199</v>
      </c>
    </row>
    <row r="186" spans="1:16" ht="12.75" customHeight="1" thickBot="1">
      <c r="A186" s="26" t="str">
        <f t="shared" si="30"/>
        <v>IBVS 3596 </v>
      </c>
      <c r="B186" s="6" t="str">
        <f t="shared" si="31"/>
        <v>I</v>
      </c>
      <c r="C186" s="26">
        <f t="shared" si="32"/>
        <v>48088.436199999996</v>
      </c>
      <c r="D186" s="32" t="str">
        <f t="shared" si="33"/>
        <v>vis</v>
      </c>
      <c r="E186" s="64" t="e">
        <f>VLOOKUP(C186,'Active 1'!C$21:E$953,3,FALSE)</f>
        <v>#N/A</v>
      </c>
      <c r="F186" s="6" t="s">
        <v>50</v>
      </c>
      <c r="G186" s="32" t="str">
        <f t="shared" si="34"/>
        <v>48088.4362</v>
      </c>
      <c r="H186" s="26">
        <f t="shared" si="35"/>
        <v>28159</v>
      </c>
      <c r="I186" s="65" t="s">
        <v>566</v>
      </c>
      <c r="J186" s="66" t="s">
        <v>567</v>
      </c>
      <c r="K186" s="65">
        <v>28159</v>
      </c>
      <c r="L186" s="65" t="s">
        <v>568</v>
      </c>
      <c r="M186" s="66" t="s">
        <v>489</v>
      </c>
      <c r="N186" s="66" t="s">
        <v>490</v>
      </c>
      <c r="O186" s="67" t="s">
        <v>491</v>
      </c>
      <c r="P186" s="68" t="s">
        <v>199</v>
      </c>
    </row>
    <row r="187" spans="1:16" ht="12.75" customHeight="1" thickBot="1">
      <c r="A187" s="26" t="str">
        <f t="shared" si="30"/>
        <v>IBVS 3596 </v>
      </c>
      <c r="B187" s="6" t="str">
        <f t="shared" si="31"/>
        <v>I</v>
      </c>
      <c r="C187" s="26">
        <f t="shared" si="32"/>
        <v>48102.4202</v>
      </c>
      <c r="D187" s="32" t="str">
        <f t="shared" si="33"/>
        <v>vis</v>
      </c>
      <c r="E187" s="64" t="e">
        <f>VLOOKUP(C187,'Active 1'!C$21:E$953,3,FALSE)</f>
        <v>#N/A</v>
      </c>
      <c r="F187" s="6" t="s">
        <v>50</v>
      </c>
      <c r="G187" s="32" t="str">
        <f t="shared" si="34"/>
        <v>48102.4202</v>
      </c>
      <c r="H187" s="26">
        <f t="shared" si="35"/>
        <v>28177</v>
      </c>
      <c r="I187" s="65" t="s">
        <v>569</v>
      </c>
      <c r="J187" s="66" t="s">
        <v>570</v>
      </c>
      <c r="K187" s="65">
        <v>28177</v>
      </c>
      <c r="L187" s="65" t="s">
        <v>571</v>
      </c>
      <c r="M187" s="66" t="s">
        <v>489</v>
      </c>
      <c r="N187" s="66" t="s">
        <v>490</v>
      </c>
      <c r="O187" s="67" t="s">
        <v>491</v>
      </c>
      <c r="P187" s="68" t="s">
        <v>199</v>
      </c>
    </row>
    <row r="188" spans="1:16" ht="12.75" customHeight="1" thickBot="1">
      <c r="A188" s="26" t="str">
        <f t="shared" si="30"/>
        <v>IBVS 3615 </v>
      </c>
      <c r="B188" s="6" t="str">
        <f t="shared" si="31"/>
        <v>II</v>
      </c>
      <c r="C188" s="26">
        <f t="shared" si="32"/>
        <v>48205.429700000001</v>
      </c>
      <c r="D188" s="32" t="str">
        <f t="shared" si="33"/>
        <v>vis</v>
      </c>
      <c r="E188" s="64" t="e">
        <f>VLOOKUP(C188,'Active 1'!C$21:E$953,3,FALSE)</f>
        <v>#N/A</v>
      </c>
      <c r="F188" s="6" t="s">
        <v>50</v>
      </c>
      <c r="G188" s="32" t="str">
        <f t="shared" si="34"/>
        <v>48205.4297</v>
      </c>
      <c r="H188" s="26">
        <f t="shared" si="35"/>
        <v>28310.5</v>
      </c>
      <c r="I188" s="65" t="s">
        <v>572</v>
      </c>
      <c r="J188" s="66" t="s">
        <v>573</v>
      </c>
      <c r="K188" s="65">
        <v>28310.5</v>
      </c>
      <c r="L188" s="65" t="s">
        <v>574</v>
      </c>
      <c r="M188" s="66" t="s">
        <v>489</v>
      </c>
      <c r="N188" s="66" t="s">
        <v>490</v>
      </c>
      <c r="O188" s="67" t="s">
        <v>491</v>
      </c>
      <c r="P188" s="68" t="s">
        <v>575</v>
      </c>
    </row>
    <row r="189" spans="1:16" ht="13.5" thickBot="1">
      <c r="A189" s="26" t="str">
        <f t="shared" si="30"/>
        <v> BRNO 32 </v>
      </c>
      <c r="B189" s="6" t="str">
        <f t="shared" si="31"/>
        <v>I</v>
      </c>
      <c r="C189" s="26">
        <f t="shared" si="32"/>
        <v>49929.435700000002</v>
      </c>
      <c r="D189" s="32" t="str">
        <f t="shared" si="33"/>
        <v>vis</v>
      </c>
      <c r="E189" s="64">
        <f>VLOOKUP(C189,'Active 1'!C$21:E$953,3,FALSE)</f>
        <v>-1747.0043659220232</v>
      </c>
      <c r="F189" s="6" t="s">
        <v>50</v>
      </c>
      <c r="G189" s="32" t="str">
        <f t="shared" si="34"/>
        <v>49929.4357</v>
      </c>
      <c r="H189" s="26">
        <f t="shared" si="35"/>
        <v>30544</v>
      </c>
      <c r="I189" s="65" t="s">
        <v>648</v>
      </c>
      <c r="J189" s="66" t="s">
        <v>649</v>
      </c>
      <c r="K189" s="65">
        <v>30544</v>
      </c>
      <c r="L189" s="65" t="s">
        <v>650</v>
      </c>
      <c r="M189" s="66" t="s">
        <v>232</v>
      </c>
      <c r="N189" s="66"/>
      <c r="O189" s="67" t="s">
        <v>651</v>
      </c>
      <c r="P189" s="67" t="s">
        <v>652</v>
      </c>
    </row>
    <row r="190" spans="1:16" ht="13.5" thickBot="1">
      <c r="A190" s="26" t="str">
        <f t="shared" si="30"/>
        <v> BRNO 32 </v>
      </c>
      <c r="B190" s="6" t="str">
        <f t="shared" si="31"/>
        <v>I</v>
      </c>
      <c r="C190" s="26">
        <f t="shared" si="32"/>
        <v>49929.438499999997</v>
      </c>
      <c r="D190" s="32" t="str">
        <f t="shared" si="33"/>
        <v>vis</v>
      </c>
      <c r="E190" s="64">
        <f>VLOOKUP(C190,'Active 1'!C$21:E$953,3,FALSE)</f>
        <v>-1747.0024632634011</v>
      </c>
      <c r="F190" s="6" t="s">
        <v>50</v>
      </c>
      <c r="G190" s="32" t="str">
        <f t="shared" si="34"/>
        <v>49929.4385</v>
      </c>
      <c r="H190" s="26">
        <f t="shared" si="35"/>
        <v>30544</v>
      </c>
      <c r="I190" s="65" t="s">
        <v>653</v>
      </c>
      <c r="J190" s="66" t="s">
        <v>654</v>
      </c>
      <c r="K190" s="65">
        <v>30544</v>
      </c>
      <c r="L190" s="65" t="s">
        <v>655</v>
      </c>
      <c r="M190" s="66" t="s">
        <v>232</v>
      </c>
      <c r="N190" s="66"/>
      <c r="O190" s="67" t="s">
        <v>656</v>
      </c>
      <c r="P190" s="67" t="s">
        <v>652</v>
      </c>
    </row>
    <row r="191" spans="1:16" ht="13.5" thickBot="1">
      <c r="A191" s="26" t="str">
        <f t="shared" si="30"/>
        <v> BRNO 32 </v>
      </c>
      <c r="B191" s="6" t="str">
        <f t="shared" si="31"/>
        <v>I</v>
      </c>
      <c r="C191" s="26">
        <f t="shared" si="32"/>
        <v>49929.443299999999</v>
      </c>
      <c r="D191" s="32" t="str">
        <f t="shared" si="33"/>
        <v>vis</v>
      </c>
      <c r="E191" s="64">
        <f>VLOOKUP(C191,'Active 1'!C$21:E$953,3,FALSE)</f>
        <v>-1746.9992015628984</v>
      </c>
      <c r="F191" s="6" t="s">
        <v>50</v>
      </c>
      <c r="G191" s="32" t="str">
        <f t="shared" si="34"/>
        <v>49929.4433</v>
      </c>
      <c r="H191" s="26">
        <f t="shared" si="35"/>
        <v>30544</v>
      </c>
      <c r="I191" s="65" t="s">
        <v>657</v>
      </c>
      <c r="J191" s="66" t="s">
        <v>658</v>
      </c>
      <c r="K191" s="65">
        <v>30544</v>
      </c>
      <c r="L191" s="65" t="s">
        <v>659</v>
      </c>
      <c r="M191" s="66" t="s">
        <v>232</v>
      </c>
      <c r="N191" s="66"/>
      <c r="O191" s="67" t="s">
        <v>660</v>
      </c>
      <c r="P191" s="67" t="s">
        <v>652</v>
      </c>
    </row>
    <row r="192" spans="1:16" ht="13.5" thickBot="1">
      <c r="A192" s="26" t="str">
        <f t="shared" si="30"/>
        <v> BRNO 32 </v>
      </c>
      <c r="B192" s="6" t="str">
        <f t="shared" si="31"/>
        <v>I</v>
      </c>
      <c r="C192" s="26">
        <f t="shared" si="32"/>
        <v>49929.4496</v>
      </c>
      <c r="D192" s="32" t="str">
        <f t="shared" si="33"/>
        <v>vis</v>
      </c>
      <c r="E192" s="64">
        <f>VLOOKUP(C192,'Active 1'!C$21:E$953,3,FALSE)</f>
        <v>-1746.9949205809899</v>
      </c>
      <c r="F192" s="6" t="s">
        <v>50</v>
      </c>
      <c r="G192" s="32" t="str">
        <f t="shared" si="34"/>
        <v>49929.4496</v>
      </c>
      <c r="H192" s="26">
        <f t="shared" si="35"/>
        <v>30544</v>
      </c>
      <c r="I192" s="65" t="s">
        <v>661</v>
      </c>
      <c r="J192" s="66" t="s">
        <v>662</v>
      </c>
      <c r="K192" s="65">
        <v>30544</v>
      </c>
      <c r="L192" s="65" t="s">
        <v>663</v>
      </c>
      <c r="M192" s="66" t="s">
        <v>232</v>
      </c>
      <c r="N192" s="66"/>
      <c r="O192" s="67" t="s">
        <v>664</v>
      </c>
      <c r="P192" s="67" t="s">
        <v>652</v>
      </c>
    </row>
    <row r="193" spans="1:16" ht="13.5" thickBot="1">
      <c r="A193" s="26" t="str">
        <f t="shared" si="30"/>
        <v> BRNO 32 </v>
      </c>
      <c r="B193" s="6" t="str">
        <f t="shared" si="31"/>
        <v>I</v>
      </c>
      <c r="C193" s="26">
        <f t="shared" si="32"/>
        <v>49929.455600000001</v>
      </c>
      <c r="D193" s="32" t="str">
        <f t="shared" si="33"/>
        <v>vis</v>
      </c>
      <c r="E193" s="64">
        <f>VLOOKUP(C193,'Active 1'!C$21:E$953,3,FALSE)</f>
        <v>-1746.9908434553627</v>
      </c>
      <c r="F193" s="6" t="s">
        <v>50</v>
      </c>
      <c r="G193" s="32" t="str">
        <f t="shared" si="34"/>
        <v>49929.4556</v>
      </c>
      <c r="H193" s="26">
        <f t="shared" si="35"/>
        <v>30544</v>
      </c>
      <c r="I193" s="65" t="s">
        <v>669</v>
      </c>
      <c r="J193" s="66" t="s">
        <v>670</v>
      </c>
      <c r="K193" s="65">
        <v>30544</v>
      </c>
      <c r="L193" s="65" t="s">
        <v>671</v>
      </c>
      <c r="M193" s="66" t="s">
        <v>232</v>
      </c>
      <c r="N193" s="66"/>
      <c r="O193" s="67" t="s">
        <v>672</v>
      </c>
      <c r="P193" s="67" t="s">
        <v>652</v>
      </c>
    </row>
    <row r="194" spans="1:16" ht="13.5" thickBot="1">
      <c r="A194" s="26" t="str">
        <f t="shared" si="30"/>
        <v> BRNO 32 </v>
      </c>
      <c r="B194" s="6" t="str">
        <f t="shared" si="31"/>
        <v>I</v>
      </c>
      <c r="C194" s="26">
        <f t="shared" si="32"/>
        <v>49929.457600000002</v>
      </c>
      <c r="D194" s="32" t="str">
        <f t="shared" si="33"/>
        <v>vis</v>
      </c>
      <c r="E194" s="64">
        <f>VLOOKUP(C194,'Active 1'!C$21:E$953,3,FALSE)</f>
        <v>-1746.9894844134869</v>
      </c>
      <c r="F194" s="6" t="s">
        <v>50</v>
      </c>
      <c r="G194" s="32" t="str">
        <f t="shared" si="34"/>
        <v>49929.4576</v>
      </c>
      <c r="H194" s="26">
        <f t="shared" si="35"/>
        <v>30544</v>
      </c>
      <c r="I194" s="65" t="s">
        <v>673</v>
      </c>
      <c r="J194" s="66" t="s">
        <v>674</v>
      </c>
      <c r="K194" s="65">
        <v>30544</v>
      </c>
      <c r="L194" s="65" t="s">
        <v>675</v>
      </c>
      <c r="M194" s="66" t="s">
        <v>232</v>
      </c>
      <c r="N194" s="66"/>
      <c r="O194" s="67" t="s">
        <v>676</v>
      </c>
      <c r="P194" s="67" t="s">
        <v>652</v>
      </c>
    </row>
    <row r="195" spans="1:16" ht="13.5" thickBot="1">
      <c r="A195" s="26" t="str">
        <f t="shared" si="30"/>
        <v> BBS 126 </v>
      </c>
      <c r="B195" s="6" t="str">
        <f t="shared" si="31"/>
        <v>I</v>
      </c>
      <c r="C195" s="26">
        <f t="shared" si="32"/>
        <v>52093.465799999998</v>
      </c>
      <c r="D195" s="32" t="str">
        <f t="shared" si="33"/>
        <v>vis</v>
      </c>
      <c r="E195" s="64">
        <f>VLOOKUP(C195,'Active 1'!C$21:E$953,3,FALSE)</f>
        <v>-276.50060307483295</v>
      </c>
      <c r="F195" s="6" t="s">
        <v>50</v>
      </c>
      <c r="G195" s="32" t="str">
        <f t="shared" si="34"/>
        <v>52093.4658</v>
      </c>
      <c r="H195" s="26">
        <f t="shared" si="35"/>
        <v>33347</v>
      </c>
      <c r="I195" s="65" t="s">
        <v>684</v>
      </c>
      <c r="J195" s="66" t="s">
        <v>685</v>
      </c>
      <c r="K195" s="65">
        <v>33347</v>
      </c>
      <c r="L195" s="65" t="s">
        <v>686</v>
      </c>
      <c r="M195" s="66" t="s">
        <v>489</v>
      </c>
      <c r="N195" s="66" t="s">
        <v>490</v>
      </c>
      <c r="O195" s="67" t="s">
        <v>327</v>
      </c>
      <c r="P195" s="67" t="s">
        <v>687</v>
      </c>
    </row>
    <row r="196" spans="1:16" ht="13.5" thickBot="1">
      <c r="A196" s="26" t="str">
        <f t="shared" si="30"/>
        <v>VSB 43 </v>
      </c>
      <c r="B196" s="6" t="str">
        <f t="shared" si="31"/>
        <v>I</v>
      </c>
      <c r="C196" s="26">
        <f t="shared" si="32"/>
        <v>53258.258199999997</v>
      </c>
      <c r="D196" s="32" t="str">
        <f t="shared" si="33"/>
        <v>vis</v>
      </c>
      <c r="E196" s="64">
        <f>VLOOKUP(C196,'Active 1'!C$21:E$953,3,FALSE)</f>
        <v>515.00022084430304</v>
      </c>
      <c r="F196" s="6" t="s">
        <v>50</v>
      </c>
      <c r="G196" s="32" t="str">
        <f t="shared" si="34"/>
        <v>53258.2582</v>
      </c>
      <c r="H196" s="26">
        <f t="shared" si="35"/>
        <v>34856</v>
      </c>
      <c r="I196" s="65" t="s">
        <v>693</v>
      </c>
      <c r="J196" s="66" t="s">
        <v>694</v>
      </c>
      <c r="K196" s="65">
        <v>34856</v>
      </c>
      <c r="L196" s="65" t="s">
        <v>695</v>
      </c>
      <c r="M196" s="66" t="s">
        <v>489</v>
      </c>
      <c r="N196" s="66" t="s">
        <v>490</v>
      </c>
      <c r="O196" s="67" t="s">
        <v>696</v>
      </c>
      <c r="P196" s="68" t="s">
        <v>697</v>
      </c>
    </row>
    <row r="197" spans="1:16" ht="13.5" thickBot="1">
      <c r="A197" s="26" t="str">
        <f t="shared" si="30"/>
        <v>BAVM 193 </v>
      </c>
      <c r="B197" s="6" t="str">
        <f t="shared" si="31"/>
        <v>I</v>
      </c>
      <c r="C197" s="26">
        <f t="shared" si="32"/>
        <v>54366.3923</v>
      </c>
      <c r="D197" s="32" t="str">
        <f t="shared" si="33"/>
        <v>vis</v>
      </c>
      <c r="E197" s="64">
        <f>VLOOKUP(C197,'Active 1'!C$21:E$953,3,FALSE)</f>
        <v>1268.0005436167505</v>
      </c>
      <c r="F197" s="6" t="s">
        <v>50</v>
      </c>
      <c r="G197" s="32" t="str">
        <f t="shared" si="34"/>
        <v>54366.3923</v>
      </c>
      <c r="H197" s="26">
        <f t="shared" si="35"/>
        <v>36291</v>
      </c>
      <c r="I197" s="65" t="s">
        <v>703</v>
      </c>
      <c r="J197" s="66" t="s">
        <v>704</v>
      </c>
      <c r="K197" s="65">
        <v>36291</v>
      </c>
      <c r="L197" s="65" t="s">
        <v>705</v>
      </c>
      <c r="M197" s="66" t="s">
        <v>706</v>
      </c>
      <c r="N197" s="66" t="s">
        <v>707</v>
      </c>
      <c r="O197" s="67" t="s">
        <v>631</v>
      </c>
      <c r="P197" s="68" t="s">
        <v>708</v>
      </c>
    </row>
    <row r="198" spans="1:16" ht="13.5" thickBot="1">
      <c r="A198" s="26" t="str">
        <f t="shared" si="30"/>
        <v>OEJV 0094 </v>
      </c>
      <c r="B198" s="6" t="str">
        <f t="shared" si="31"/>
        <v>II</v>
      </c>
      <c r="C198" s="26">
        <f t="shared" si="32"/>
        <v>54374.485699999997</v>
      </c>
      <c r="D198" s="32" t="str">
        <f t="shared" si="33"/>
        <v>vis</v>
      </c>
      <c r="E198" s="64" t="e">
        <f>VLOOKUP(C198,'Active 1'!C$21:E$953,3,FALSE)</f>
        <v>#N/A</v>
      </c>
      <c r="F198" s="6" t="s">
        <v>50</v>
      </c>
      <c r="G198" s="32" t="str">
        <f t="shared" si="34"/>
        <v>54374.4857</v>
      </c>
      <c r="H198" s="26">
        <f t="shared" si="35"/>
        <v>36301.5</v>
      </c>
      <c r="I198" s="65" t="s">
        <v>709</v>
      </c>
      <c r="J198" s="66" t="s">
        <v>710</v>
      </c>
      <c r="K198" s="65" t="s">
        <v>711</v>
      </c>
      <c r="L198" s="65" t="s">
        <v>712</v>
      </c>
      <c r="M198" s="66" t="s">
        <v>706</v>
      </c>
      <c r="N198" s="66" t="s">
        <v>713</v>
      </c>
      <c r="O198" s="67" t="s">
        <v>714</v>
      </c>
      <c r="P198" s="68" t="s">
        <v>715</v>
      </c>
    </row>
    <row r="199" spans="1:16" ht="13.5" thickBot="1">
      <c r="A199" s="26" t="str">
        <f t="shared" si="30"/>
        <v>BAVM 212 </v>
      </c>
      <c r="B199" s="6" t="str">
        <f t="shared" si="31"/>
        <v>II</v>
      </c>
      <c r="C199" s="26">
        <f t="shared" si="32"/>
        <v>55051.433299999997</v>
      </c>
      <c r="D199" s="32" t="str">
        <f t="shared" si="33"/>
        <v>vis</v>
      </c>
      <c r="E199" s="64">
        <f>VLOOKUP(C199,'Active 1'!C$21:E$953,3,FALSE)</f>
        <v>1733.5002463263384</v>
      </c>
      <c r="F199" s="6" t="s">
        <v>50</v>
      </c>
      <c r="G199" s="32" t="str">
        <f t="shared" si="34"/>
        <v>55051.4333</v>
      </c>
      <c r="H199" s="26">
        <f t="shared" si="35"/>
        <v>37178.5</v>
      </c>
      <c r="I199" s="65" t="s">
        <v>716</v>
      </c>
      <c r="J199" s="66" t="s">
        <v>717</v>
      </c>
      <c r="K199" s="65" t="s">
        <v>718</v>
      </c>
      <c r="L199" s="65" t="s">
        <v>719</v>
      </c>
      <c r="M199" s="66" t="s">
        <v>706</v>
      </c>
      <c r="N199" s="66" t="s">
        <v>707</v>
      </c>
      <c r="O199" s="67" t="s">
        <v>631</v>
      </c>
      <c r="P199" s="68" t="s">
        <v>720</v>
      </c>
    </row>
    <row r="200" spans="1:16" ht="13.5" thickBot="1">
      <c r="A200" s="26" t="str">
        <f t="shared" si="30"/>
        <v>BAVM 212 </v>
      </c>
      <c r="B200" s="6" t="str">
        <f t="shared" si="31"/>
        <v>II</v>
      </c>
      <c r="C200" s="26">
        <f t="shared" si="32"/>
        <v>55098.526700000002</v>
      </c>
      <c r="D200" s="32" t="str">
        <f t="shared" si="33"/>
        <v>vis</v>
      </c>
      <c r="E200" s="64">
        <f>VLOOKUP(C200,'Active 1'!C$21:E$953,3,FALSE)</f>
        <v>1765.5011976556548</v>
      </c>
      <c r="F200" s="6" t="s">
        <v>50</v>
      </c>
      <c r="G200" s="32" t="str">
        <f t="shared" si="34"/>
        <v>55098.5267</v>
      </c>
      <c r="H200" s="26">
        <f t="shared" si="35"/>
        <v>37239.5</v>
      </c>
      <c r="I200" s="65" t="s">
        <v>721</v>
      </c>
      <c r="J200" s="66" t="s">
        <v>722</v>
      </c>
      <c r="K200" s="65" t="s">
        <v>723</v>
      </c>
      <c r="L200" s="65" t="s">
        <v>724</v>
      </c>
      <c r="M200" s="66" t="s">
        <v>706</v>
      </c>
      <c r="N200" s="66" t="s">
        <v>707</v>
      </c>
      <c r="O200" s="67" t="s">
        <v>631</v>
      </c>
      <c r="P200" s="68" t="s">
        <v>720</v>
      </c>
    </row>
    <row r="201" spans="1:16">
      <c r="B201" s="6"/>
      <c r="E201" s="64"/>
      <c r="F201" s="6"/>
    </row>
    <row r="202" spans="1:16">
      <c r="B202" s="6"/>
      <c r="E202" s="64"/>
      <c r="F202" s="6"/>
    </row>
    <row r="203" spans="1:16">
      <c r="B203" s="6"/>
      <c r="E203" s="64"/>
      <c r="F203" s="6"/>
    </row>
    <row r="204" spans="1:16">
      <c r="B204" s="6"/>
      <c r="E204" s="64"/>
      <c r="F204" s="6"/>
    </row>
    <row r="205" spans="1:16">
      <c r="B205" s="6"/>
      <c r="E205" s="64"/>
      <c r="F205" s="6"/>
    </row>
    <row r="206" spans="1:16">
      <c r="B206" s="6"/>
      <c r="E206" s="64"/>
      <c r="F206" s="6"/>
    </row>
    <row r="207" spans="1:16">
      <c r="B207" s="6"/>
      <c r="E207" s="64"/>
      <c r="F207" s="6"/>
    </row>
    <row r="208" spans="1:16">
      <c r="B208" s="6"/>
      <c r="E208" s="64"/>
      <c r="F208" s="6"/>
    </row>
    <row r="209" spans="2:6">
      <c r="B209" s="6"/>
      <c r="E209" s="64"/>
      <c r="F209" s="6"/>
    </row>
    <row r="210" spans="2:6">
      <c r="B210" s="6"/>
      <c r="E210" s="64"/>
      <c r="F210" s="6"/>
    </row>
    <row r="211" spans="2:6">
      <c r="B211" s="6"/>
      <c r="E211" s="64"/>
      <c r="F211" s="6"/>
    </row>
    <row r="212" spans="2:6">
      <c r="B212" s="6"/>
      <c r="E212" s="64"/>
      <c r="F212" s="6"/>
    </row>
    <row r="213" spans="2:6">
      <c r="B213" s="6"/>
      <c r="E213" s="64"/>
      <c r="F213" s="6"/>
    </row>
    <row r="214" spans="2:6">
      <c r="B214" s="6"/>
      <c r="E214" s="64"/>
      <c r="F214" s="6"/>
    </row>
    <row r="215" spans="2:6">
      <c r="B215" s="6"/>
      <c r="E215" s="64"/>
      <c r="F215" s="6"/>
    </row>
    <row r="216" spans="2:6">
      <c r="B216" s="6"/>
      <c r="E216" s="64"/>
      <c r="F216" s="6"/>
    </row>
    <row r="217" spans="2:6">
      <c r="B217" s="6"/>
      <c r="E217" s="64"/>
      <c r="F217" s="6"/>
    </row>
    <row r="218" spans="2:6">
      <c r="B218" s="6"/>
      <c r="E218" s="64"/>
      <c r="F218" s="6"/>
    </row>
    <row r="219" spans="2:6">
      <c r="B219" s="6"/>
      <c r="E219" s="64"/>
      <c r="F219" s="6"/>
    </row>
    <row r="220" spans="2:6">
      <c r="B220" s="6"/>
      <c r="E220" s="64"/>
      <c r="F220" s="6"/>
    </row>
    <row r="221" spans="2:6">
      <c r="B221" s="6"/>
      <c r="E221" s="64"/>
      <c r="F221" s="6"/>
    </row>
    <row r="222" spans="2:6">
      <c r="B222" s="6"/>
      <c r="E222" s="64"/>
      <c r="F222" s="6"/>
    </row>
    <row r="223" spans="2:6">
      <c r="B223" s="6"/>
      <c r="E223" s="64"/>
      <c r="F223" s="6"/>
    </row>
    <row r="224" spans="2:6">
      <c r="B224" s="6"/>
      <c r="E224" s="64"/>
      <c r="F224" s="6"/>
    </row>
    <row r="225" spans="2:6">
      <c r="B225" s="6"/>
      <c r="E225" s="64"/>
      <c r="F225" s="6"/>
    </row>
    <row r="226" spans="2:6">
      <c r="B226" s="6"/>
      <c r="E226" s="64"/>
      <c r="F226" s="6"/>
    </row>
    <row r="227" spans="2:6">
      <c r="B227" s="6"/>
      <c r="E227" s="64"/>
      <c r="F227" s="6"/>
    </row>
    <row r="228" spans="2:6">
      <c r="B228" s="6"/>
      <c r="E228" s="64"/>
      <c r="F228" s="6"/>
    </row>
    <row r="229" spans="2:6">
      <c r="B229" s="6"/>
      <c r="E229" s="64"/>
      <c r="F229" s="6"/>
    </row>
    <row r="230" spans="2:6">
      <c r="B230" s="6"/>
      <c r="E230" s="64"/>
      <c r="F230" s="6"/>
    </row>
    <row r="231" spans="2:6">
      <c r="B231" s="6"/>
      <c r="E231" s="64"/>
      <c r="F231" s="6"/>
    </row>
    <row r="232" spans="2:6">
      <c r="B232" s="6"/>
      <c r="E232" s="64"/>
      <c r="F232" s="6"/>
    </row>
    <row r="233" spans="2:6">
      <c r="B233" s="6"/>
      <c r="E233" s="64"/>
      <c r="F233" s="6"/>
    </row>
    <row r="234" spans="2:6">
      <c r="B234" s="6"/>
      <c r="E234" s="64"/>
      <c r="F234" s="6"/>
    </row>
    <row r="235" spans="2:6">
      <c r="B235" s="6"/>
      <c r="E235" s="64"/>
      <c r="F235" s="6"/>
    </row>
    <row r="236" spans="2:6">
      <c r="B236" s="6"/>
      <c r="E236" s="64"/>
      <c r="F236" s="6"/>
    </row>
    <row r="237" spans="2:6">
      <c r="B237" s="6"/>
      <c r="E237" s="64"/>
      <c r="F237" s="6"/>
    </row>
    <row r="238" spans="2:6">
      <c r="B238" s="6"/>
      <c r="E238" s="64"/>
      <c r="F238" s="6"/>
    </row>
    <row r="239" spans="2:6">
      <c r="B239" s="6"/>
      <c r="E239" s="64"/>
      <c r="F239" s="6"/>
    </row>
    <row r="240" spans="2:6">
      <c r="B240" s="6"/>
      <c r="E240" s="64"/>
      <c r="F240" s="6"/>
    </row>
    <row r="241" spans="2:6">
      <c r="B241" s="6"/>
      <c r="E241" s="64"/>
      <c r="F241" s="6"/>
    </row>
    <row r="242" spans="2:6">
      <c r="B242" s="6"/>
      <c r="E242" s="64"/>
      <c r="F242" s="6"/>
    </row>
    <row r="243" spans="2:6">
      <c r="B243" s="6"/>
      <c r="E243" s="64"/>
      <c r="F243" s="6"/>
    </row>
    <row r="244" spans="2:6">
      <c r="B244" s="6"/>
      <c r="E244" s="64"/>
      <c r="F244" s="6"/>
    </row>
    <row r="245" spans="2:6">
      <c r="B245" s="6"/>
      <c r="E245" s="64"/>
      <c r="F245" s="6"/>
    </row>
    <row r="246" spans="2:6">
      <c r="B246" s="6"/>
      <c r="E246" s="64"/>
      <c r="F246" s="6"/>
    </row>
    <row r="247" spans="2:6">
      <c r="B247" s="6"/>
      <c r="E247" s="64"/>
      <c r="F247" s="6"/>
    </row>
    <row r="248" spans="2:6">
      <c r="B248" s="6"/>
      <c r="E248" s="64"/>
      <c r="F248" s="6"/>
    </row>
    <row r="249" spans="2:6">
      <c r="B249" s="6"/>
      <c r="E249" s="64"/>
      <c r="F249" s="6"/>
    </row>
    <row r="250" spans="2:6">
      <c r="B250" s="6"/>
      <c r="E250" s="64"/>
      <c r="F250" s="6"/>
    </row>
    <row r="251" spans="2:6">
      <c r="B251" s="6"/>
      <c r="E251" s="64"/>
      <c r="F251" s="6"/>
    </row>
    <row r="252" spans="2:6">
      <c r="B252" s="6"/>
      <c r="E252" s="64"/>
      <c r="F252" s="6"/>
    </row>
    <row r="253" spans="2:6">
      <c r="B253" s="6"/>
      <c r="E253" s="64"/>
      <c r="F253" s="6"/>
    </row>
    <row r="254" spans="2:6">
      <c r="B254" s="6"/>
      <c r="E254" s="64"/>
      <c r="F254" s="6"/>
    </row>
    <row r="255" spans="2:6">
      <c r="B255" s="6"/>
      <c r="E255" s="64"/>
      <c r="F255" s="6"/>
    </row>
    <row r="256" spans="2:6">
      <c r="B256" s="6"/>
      <c r="E256" s="64"/>
      <c r="F256" s="6"/>
    </row>
    <row r="257" spans="2:6">
      <c r="B257" s="6"/>
      <c r="E257" s="64"/>
      <c r="F257" s="6"/>
    </row>
    <row r="258" spans="2:6">
      <c r="B258" s="6"/>
      <c r="E258" s="64"/>
      <c r="F258" s="6"/>
    </row>
    <row r="259" spans="2:6">
      <c r="B259" s="6"/>
      <c r="E259" s="64"/>
      <c r="F259" s="6"/>
    </row>
    <row r="260" spans="2:6">
      <c r="B260" s="6"/>
      <c r="E260" s="64"/>
      <c r="F260" s="6"/>
    </row>
    <row r="261" spans="2:6">
      <c r="B261" s="6"/>
      <c r="E261" s="64"/>
      <c r="F261" s="6"/>
    </row>
    <row r="262" spans="2:6">
      <c r="B262" s="6"/>
      <c r="E262" s="64"/>
      <c r="F262" s="6"/>
    </row>
    <row r="263" spans="2:6">
      <c r="B263" s="6"/>
      <c r="E263" s="64"/>
      <c r="F263" s="6"/>
    </row>
    <row r="264" spans="2:6">
      <c r="B264" s="6"/>
      <c r="E264" s="64"/>
      <c r="F264" s="6"/>
    </row>
    <row r="265" spans="2:6">
      <c r="B265" s="6"/>
      <c r="E265" s="64"/>
      <c r="F265" s="6"/>
    </row>
    <row r="266" spans="2:6">
      <c r="B266" s="6"/>
      <c r="E266" s="64"/>
      <c r="F266" s="6"/>
    </row>
    <row r="267" spans="2:6">
      <c r="B267" s="6"/>
      <c r="E267" s="64"/>
      <c r="F267" s="6"/>
    </row>
    <row r="268" spans="2:6">
      <c r="B268" s="6"/>
      <c r="E268" s="64"/>
      <c r="F268" s="6"/>
    </row>
    <row r="269" spans="2:6">
      <c r="B269" s="6"/>
      <c r="E269" s="64"/>
      <c r="F269" s="6"/>
    </row>
    <row r="270" spans="2:6">
      <c r="B270" s="6"/>
      <c r="E270" s="64"/>
      <c r="F270" s="6"/>
    </row>
    <row r="271" spans="2:6">
      <c r="B271" s="6"/>
      <c r="E271" s="64"/>
      <c r="F271" s="6"/>
    </row>
    <row r="272" spans="2:6">
      <c r="B272" s="6"/>
      <c r="E272" s="64"/>
      <c r="F272" s="6"/>
    </row>
    <row r="273" spans="2:6">
      <c r="B273" s="6"/>
      <c r="E273" s="64"/>
      <c r="F273" s="6"/>
    </row>
    <row r="274" spans="2:6">
      <c r="B274" s="6"/>
      <c r="E274" s="64"/>
      <c r="F274" s="6"/>
    </row>
    <row r="275" spans="2:6">
      <c r="B275" s="6"/>
      <c r="E275" s="64"/>
      <c r="F275" s="6"/>
    </row>
    <row r="276" spans="2:6">
      <c r="B276" s="6"/>
      <c r="E276" s="64"/>
      <c r="F276" s="6"/>
    </row>
    <row r="277" spans="2:6">
      <c r="B277" s="6"/>
      <c r="E277" s="64"/>
      <c r="F277" s="6"/>
    </row>
    <row r="278" spans="2:6">
      <c r="B278" s="6"/>
      <c r="E278" s="64"/>
      <c r="F278" s="6"/>
    </row>
    <row r="279" spans="2:6">
      <c r="B279" s="6"/>
      <c r="E279" s="64"/>
      <c r="F279" s="6"/>
    </row>
    <row r="280" spans="2:6">
      <c r="B280" s="6"/>
      <c r="E280" s="64"/>
      <c r="F280" s="6"/>
    </row>
    <row r="281" spans="2:6">
      <c r="B281" s="6"/>
      <c r="E281" s="64"/>
      <c r="F281" s="6"/>
    </row>
    <row r="282" spans="2:6">
      <c r="B282" s="6"/>
      <c r="E282" s="64"/>
      <c r="F282" s="6"/>
    </row>
    <row r="283" spans="2:6">
      <c r="B283" s="6"/>
      <c r="E283" s="64"/>
      <c r="F283" s="6"/>
    </row>
    <row r="284" spans="2:6">
      <c r="B284" s="6"/>
      <c r="E284" s="64"/>
      <c r="F284" s="6"/>
    </row>
    <row r="285" spans="2:6">
      <c r="B285" s="6"/>
      <c r="E285" s="64"/>
      <c r="F285" s="6"/>
    </row>
    <row r="286" spans="2:6">
      <c r="B286" s="6"/>
      <c r="E286" s="64"/>
      <c r="F286" s="6"/>
    </row>
    <row r="287" spans="2:6">
      <c r="B287" s="6"/>
      <c r="E287" s="64"/>
      <c r="F287" s="6"/>
    </row>
    <row r="288" spans="2:6">
      <c r="B288" s="6"/>
      <c r="E288" s="64"/>
      <c r="F288" s="6"/>
    </row>
    <row r="289" spans="2:6">
      <c r="B289" s="6"/>
      <c r="E289" s="64"/>
      <c r="F289" s="6"/>
    </row>
    <row r="290" spans="2:6">
      <c r="B290" s="6"/>
      <c r="E290" s="64"/>
      <c r="F290" s="6"/>
    </row>
    <row r="291" spans="2:6">
      <c r="B291" s="6"/>
      <c r="E291" s="64"/>
      <c r="F291" s="6"/>
    </row>
    <row r="292" spans="2:6">
      <c r="B292" s="6"/>
      <c r="E292" s="64"/>
      <c r="F292" s="6"/>
    </row>
    <row r="293" spans="2:6">
      <c r="B293" s="6"/>
      <c r="E293" s="64"/>
      <c r="F293" s="6"/>
    </row>
    <row r="294" spans="2:6">
      <c r="B294" s="6"/>
      <c r="E294" s="64"/>
      <c r="F294" s="6"/>
    </row>
    <row r="295" spans="2:6">
      <c r="B295" s="6"/>
      <c r="E295" s="64"/>
      <c r="F295" s="6"/>
    </row>
    <row r="296" spans="2:6">
      <c r="B296" s="6"/>
      <c r="E296" s="64"/>
      <c r="F296" s="6"/>
    </row>
    <row r="297" spans="2:6">
      <c r="B297" s="6"/>
      <c r="E297" s="64"/>
      <c r="F297" s="6"/>
    </row>
    <row r="298" spans="2:6">
      <c r="B298" s="6"/>
      <c r="E298" s="64"/>
      <c r="F298" s="6"/>
    </row>
    <row r="299" spans="2:6">
      <c r="B299" s="6"/>
      <c r="E299" s="64"/>
      <c r="F299" s="6"/>
    </row>
    <row r="300" spans="2:6">
      <c r="B300" s="6"/>
      <c r="E300" s="64"/>
      <c r="F300" s="6"/>
    </row>
    <row r="301" spans="2:6">
      <c r="B301" s="6"/>
      <c r="E301" s="64"/>
      <c r="F301" s="6"/>
    </row>
    <row r="302" spans="2:6">
      <c r="B302" s="6"/>
      <c r="E302" s="64"/>
      <c r="F302" s="6"/>
    </row>
    <row r="303" spans="2:6">
      <c r="B303" s="6"/>
      <c r="E303" s="64"/>
      <c r="F303" s="6"/>
    </row>
    <row r="304" spans="2:6">
      <c r="B304" s="6"/>
      <c r="E304" s="64"/>
      <c r="F304" s="6"/>
    </row>
    <row r="305" spans="2:6">
      <c r="B305" s="6"/>
      <c r="E305" s="64"/>
      <c r="F305" s="6"/>
    </row>
    <row r="306" spans="2:6">
      <c r="B306" s="6"/>
      <c r="E306" s="64"/>
      <c r="F306" s="6"/>
    </row>
    <row r="307" spans="2:6">
      <c r="B307" s="6"/>
      <c r="E307" s="64"/>
      <c r="F307" s="6"/>
    </row>
    <row r="308" spans="2:6">
      <c r="B308" s="6"/>
      <c r="E308" s="64"/>
      <c r="F308" s="6"/>
    </row>
    <row r="309" spans="2:6">
      <c r="B309" s="6"/>
      <c r="E309" s="64"/>
      <c r="F309" s="6"/>
    </row>
    <row r="310" spans="2:6">
      <c r="B310" s="6"/>
      <c r="E310" s="64"/>
      <c r="F310" s="6"/>
    </row>
    <row r="311" spans="2:6">
      <c r="B311" s="6"/>
      <c r="E311" s="64"/>
      <c r="F311" s="6"/>
    </row>
    <row r="312" spans="2:6">
      <c r="B312" s="6"/>
      <c r="E312" s="64"/>
      <c r="F312" s="6"/>
    </row>
    <row r="313" spans="2:6">
      <c r="B313" s="6"/>
      <c r="E313" s="64"/>
      <c r="F313" s="6"/>
    </row>
    <row r="314" spans="2:6">
      <c r="B314" s="6"/>
      <c r="E314" s="64"/>
      <c r="F314" s="6"/>
    </row>
    <row r="315" spans="2:6">
      <c r="B315" s="6"/>
      <c r="E315" s="64"/>
      <c r="F315" s="6"/>
    </row>
    <row r="316" spans="2:6">
      <c r="B316" s="6"/>
      <c r="E316" s="64"/>
      <c r="F316" s="6"/>
    </row>
    <row r="317" spans="2:6">
      <c r="B317" s="6"/>
      <c r="E317" s="64"/>
      <c r="F317" s="6"/>
    </row>
    <row r="318" spans="2:6">
      <c r="B318" s="6"/>
      <c r="E318" s="64"/>
      <c r="F318" s="6"/>
    </row>
    <row r="319" spans="2:6">
      <c r="B319" s="6"/>
      <c r="E319" s="64"/>
      <c r="F319" s="6"/>
    </row>
    <row r="320" spans="2:6">
      <c r="B320" s="6"/>
      <c r="E320" s="64"/>
      <c r="F320" s="6"/>
    </row>
    <row r="321" spans="2:6">
      <c r="B321" s="6"/>
      <c r="E321" s="64"/>
      <c r="F321" s="6"/>
    </row>
    <row r="322" spans="2:6">
      <c r="B322" s="6"/>
      <c r="E322" s="64"/>
      <c r="F322" s="6"/>
    </row>
    <row r="323" spans="2:6">
      <c r="B323" s="6"/>
      <c r="E323" s="64"/>
      <c r="F323" s="6"/>
    </row>
    <row r="324" spans="2:6">
      <c r="B324" s="6"/>
      <c r="E324" s="64"/>
      <c r="F324" s="6"/>
    </row>
    <row r="325" spans="2:6">
      <c r="B325" s="6"/>
      <c r="E325" s="64"/>
      <c r="F325" s="6"/>
    </row>
    <row r="326" spans="2:6">
      <c r="B326" s="6"/>
      <c r="E326" s="64"/>
      <c r="F326" s="6"/>
    </row>
    <row r="327" spans="2:6">
      <c r="B327" s="6"/>
      <c r="E327" s="64"/>
      <c r="F327" s="6"/>
    </row>
    <row r="328" spans="2:6">
      <c r="B328" s="6"/>
      <c r="E328" s="64"/>
      <c r="F328" s="6"/>
    </row>
    <row r="329" spans="2:6">
      <c r="B329" s="6"/>
      <c r="E329" s="64"/>
      <c r="F329" s="6"/>
    </row>
    <row r="330" spans="2:6">
      <c r="B330" s="6"/>
      <c r="E330" s="64"/>
      <c r="F330" s="6"/>
    </row>
    <row r="331" spans="2:6">
      <c r="B331" s="6"/>
      <c r="E331" s="64"/>
      <c r="F331" s="6"/>
    </row>
    <row r="332" spans="2:6">
      <c r="B332" s="6"/>
      <c r="E332" s="64"/>
      <c r="F332" s="6"/>
    </row>
    <row r="333" spans="2:6">
      <c r="B333" s="6"/>
      <c r="E333" s="64"/>
      <c r="F333" s="6"/>
    </row>
    <row r="334" spans="2:6">
      <c r="B334" s="6"/>
      <c r="E334" s="64"/>
      <c r="F334" s="6"/>
    </row>
    <row r="335" spans="2:6">
      <c r="B335" s="6"/>
      <c r="E335" s="64"/>
      <c r="F335" s="6"/>
    </row>
    <row r="336" spans="2:6">
      <c r="B336" s="6"/>
      <c r="E336" s="64"/>
      <c r="F336" s="6"/>
    </row>
    <row r="337" spans="2:6">
      <c r="B337" s="6"/>
      <c r="E337" s="64"/>
      <c r="F337" s="6"/>
    </row>
    <row r="338" spans="2:6">
      <c r="B338" s="6"/>
      <c r="E338" s="64"/>
      <c r="F338" s="6"/>
    </row>
    <row r="339" spans="2:6">
      <c r="B339" s="6"/>
      <c r="E339" s="64"/>
      <c r="F339" s="6"/>
    </row>
    <row r="340" spans="2:6">
      <c r="B340" s="6"/>
      <c r="E340" s="64"/>
      <c r="F340" s="6"/>
    </row>
    <row r="341" spans="2:6">
      <c r="B341" s="6"/>
      <c r="E341" s="64"/>
      <c r="F341" s="6"/>
    </row>
    <row r="342" spans="2:6">
      <c r="B342" s="6"/>
      <c r="E342" s="64"/>
      <c r="F342" s="6"/>
    </row>
    <row r="343" spans="2:6">
      <c r="B343" s="6"/>
      <c r="E343" s="64"/>
      <c r="F343" s="6"/>
    </row>
    <row r="344" spans="2:6">
      <c r="B344" s="6"/>
      <c r="E344" s="64"/>
      <c r="F344" s="6"/>
    </row>
    <row r="345" spans="2:6">
      <c r="B345" s="6"/>
      <c r="E345" s="64"/>
      <c r="F345" s="6"/>
    </row>
    <row r="346" spans="2:6">
      <c r="B346" s="6"/>
      <c r="E346" s="64"/>
      <c r="F346" s="6"/>
    </row>
    <row r="347" spans="2:6">
      <c r="B347" s="6"/>
      <c r="E347" s="64"/>
      <c r="F347" s="6"/>
    </row>
    <row r="348" spans="2:6">
      <c r="B348" s="6"/>
      <c r="E348" s="64"/>
      <c r="F348" s="6"/>
    </row>
    <row r="349" spans="2:6">
      <c r="B349" s="6"/>
      <c r="E349" s="64"/>
      <c r="F349" s="6"/>
    </row>
    <row r="350" spans="2:6">
      <c r="B350" s="6"/>
      <c r="E350" s="64"/>
      <c r="F350" s="6"/>
    </row>
    <row r="351" spans="2:6">
      <c r="B351" s="6"/>
      <c r="E351" s="64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  <row r="865" spans="2:6">
      <c r="B865" s="6"/>
      <c r="F865" s="6"/>
    </row>
    <row r="866" spans="2:6">
      <c r="B866" s="6"/>
      <c r="F866" s="6"/>
    </row>
    <row r="867" spans="2:6">
      <c r="B867" s="6"/>
      <c r="F867" s="6"/>
    </row>
    <row r="868" spans="2:6">
      <c r="B868" s="6"/>
      <c r="F868" s="6"/>
    </row>
    <row r="869" spans="2:6">
      <c r="B869" s="6"/>
      <c r="F869" s="6"/>
    </row>
    <row r="870" spans="2:6">
      <c r="B870" s="6"/>
      <c r="F870" s="6"/>
    </row>
    <row r="871" spans="2:6">
      <c r="B871" s="6"/>
      <c r="F871" s="6"/>
    </row>
    <row r="872" spans="2:6">
      <c r="B872" s="6"/>
      <c r="F872" s="6"/>
    </row>
    <row r="873" spans="2:6">
      <c r="B873" s="6"/>
      <c r="F873" s="6"/>
    </row>
    <row r="874" spans="2:6">
      <c r="B874" s="6"/>
      <c r="F874" s="6"/>
    </row>
    <row r="875" spans="2:6">
      <c r="B875" s="6"/>
      <c r="F875" s="6"/>
    </row>
    <row r="876" spans="2:6">
      <c r="B876" s="6"/>
      <c r="F876" s="6"/>
    </row>
    <row r="877" spans="2:6">
      <c r="B877" s="6"/>
      <c r="F877" s="6"/>
    </row>
    <row r="878" spans="2:6">
      <c r="B878" s="6"/>
      <c r="F878" s="6"/>
    </row>
    <row r="879" spans="2:6">
      <c r="B879" s="6"/>
      <c r="F879" s="6"/>
    </row>
    <row r="880" spans="2:6">
      <c r="B880" s="6"/>
      <c r="F880" s="6"/>
    </row>
    <row r="881" spans="2:6">
      <c r="B881" s="6"/>
      <c r="F881" s="6"/>
    </row>
    <row r="882" spans="2:6">
      <c r="B882" s="6"/>
      <c r="F882" s="6"/>
    </row>
    <row r="883" spans="2:6">
      <c r="B883" s="6"/>
      <c r="F883" s="6"/>
    </row>
    <row r="884" spans="2:6">
      <c r="B884" s="6"/>
      <c r="F884" s="6"/>
    </row>
    <row r="885" spans="2:6">
      <c r="B885" s="6"/>
      <c r="F885" s="6"/>
    </row>
    <row r="886" spans="2:6">
      <c r="B886" s="6"/>
      <c r="F886" s="6"/>
    </row>
    <row r="887" spans="2:6">
      <c r="B887" s="6"/>
      <c r="F887" s="6"/>
    </row>
    <row r="888" spans="2:6">
      <c r="B888" s="6"/>
      <c r="F888" s="6"/>
    </row>
    <row r="889" spans="2:6">
      <c r="B889" s="6"/>
      <c r="F889" s="6"/>
    </row>
    <row r="890" spans="2:6">
      <c r="B890" s="6"/>
      <c r="F890" s="6"/>
    </row>
    <row r="891" spans="2:6">
      <c r="B891" s="6"/>
      <c r="F891" s="6"/>
    </row>
    <row r="892" spans="2:6">
      <c r="B892" s="6"/>
      <c r="F892" s="6"/>
    </row>
    <row r="893" spans="2:6">
      <c r="B893" s="6"/>
      <c r="F893" s="6"/>
    </row>
    <row r="894" spans="2:6">
      <c r="B894" s="6"/>
      <c r="F894" s="6"/>
    </row>
    <row r="895" spans="2:6">
      <c r="B895" s="6"/>
      <c r="F895" s="6"/>
    </row>
    <row r="896" spans="2:6">
      <c r="B896" s="6"/>
      <c r="F896" s="6"/>
    </row>
    <row r="897" spans="2:6">
      <c r="B897" s="6"/>
      <c r="F897" s="6"/>
    </row>
    <row r="898" spans="2:6">
      <c r="B898" s="6"/>
      <c r="F898" s="6"/>
    </row>
    <row r="899" spans="2:6">
      <c r="B899" s="6"/>
      <c r="F899" s="6"/>
    </row>
    <row r="900" spans="2:6">
      <c r="B900" s="6"/>
      <c r="F900" s="6"/>
    </row>
    <row r="901" spans="2:6">
      <c r="B901" s="6"/>
      <c r="F901" s="6"/>
    </row>
    <row r="902" spans="2:6">
      <c r="B902" s="6"/>
      <c r="F902" s="6"/>
    </row>
    <row r="903" spans="2:6">
      <c r="B903" s="6"/>
      <c r="F903" s="6"/>
    </row>
    <row r="904" spans="2:6">
      <c r="B904" s="6"/>
      <c r="F904" s="6"/>
    </row>
    <row r="905" spans="2:6">
      <c r="B905" s="6"/>
      <c r="F905" s="6"/>
    </row>
    <row r="906" spans="2:6">
      <c r="B906" s="6"/>
      <c r="F906" s="6"/>
    </row>
    <row r="907" spans="2:6">
      <c r="B907" s="6"/>
      <c r="F907" s="6"/>
    </row>
    <row r="908" spans="2:6">
      <c r="B908" s="6"/>
      <c r="F908" s="6"/>
    </row>
    <row r="909" spans="2:6">
      <c r="B909" s="6"/>
      <c r="F909" s="6"/>
    </row>
    <row r="910" spans="2:6">
      <c r="B910" s="6"/>
      <c r="F910" s="6"/>
    </row>
    <row r="911" spans="2:6">
      <c r="B911" s="6"/>
      <c r="F911" s="6"/>
    </row>
    <row r="912" spans="2:6">
      <c r="B912" s="6"/>
      <c r="F912" s="6"/>
    </row>
    <row r="913" spans="2:6">
      <c r="B913" s="6"/>
      <c r="F913" s="6"/>
    </row>
    <row r="914" spans="2:6">
      <c r="B914" s="6"/>
      <c r="F914" s="6"/>
    </row>
    <row r="915" spans="2:6">
      <c r="B915" s="6"/>
      <c r="F915" s="6"/>
    </row>
    <row r="916" spans="2:6">
      <c r="B916" s="6"/>
      <c r="F916" s="6"/>
    </row>
    <row r="917" spans="2:6">
      <c r="B917" s="6"/>
      <c r="F917" s="6"/>
    </row>
    <row r="918" spans="2:6">
      <c r="B918" s="6"/>
      <c r="F918" s="6"/>
    </row>
    <row r="919" spans="2:6">
      <c r="B919" s="6"/>
      <c r="F919" s="6"/>
    </row>
    <row r="920" spans="2:6">
      <c r="B920" s="6"/>
      <c r="F920" s="6"/>
    </row>
    <row r="921" spans="2:6">
      <c r="B921" s="6"/>
      <c r="F921" s="6"/>
    </row>
    <row r="922" spans="2:6">
      <c r="B922" s="6"/>
      <c r="F922" s="6"/>
    </row>
    <row r="923" spans="2:6">
      <c r="B923" s="6"/>
      <c r="F923" s="6"/>
    </row>
    <row r="924" spans="2:6">
      <c r="B924" s="6"/>
      <c r="F924" s="6"/>
    </row>
    <row r="925" spans="2:6">
      <c r="B925" s="6"/>
      <c r="F925" s="6"/>
    </row>
    <row r="926" spans="2:6">
      <c r="B926" s="6"/>
      <c r="F926" s="6"/>
    </row>
    <row r="927" spans="2:6">
      <c r="B927" s="6"/>
      <c r="F927" s="6"/>
    </row>
    <row r="928" spans="2:6">
      <c r="B928" s="6"/>
      <c r="F928" s="6"/>
    </row>
    <row r="929" spans="2:6">
      <c r="B929" s="6"/>
      <c r="F929" s="6"/>
    </row>
    <row r="930" spans="2:6">
      <c r="B930" s="6"/>
      <c r="F930" s="6"/>
    </row>
    <row r="931" spans="2:6">
      <c r="B931" s="6"/>
      <c r="F931" s="6"/>
    </row>
    <row r="932" spans="2:6">
      <c r="B932" s="6"/>
      <c r="F932" s="6"/>
    </row>
    <row r="933" spans="2:6">
      <c r="B933" s="6"/>
      <c r="F933" s="6"/>
    </row>
    <row r="934" spans="2:6">
      <c r="B934" s="6"/>
      <c r="F934" s="6"/>
    </row>
    <row r="935" spans="2:6">
      <c r="B935" s="6"/>
      <c r="F935" s="6"/>
    </row>
    <row r="936" spans="2:6">
      <c r="B936" s="6"/>
      <c r="F936" s="6"/>
    </row>
    <row r="937" spans="2:6">
      <c r="B937" s="6"/>
      <c r="F937" s="6"/>
    </row>
    <row r="938" spans="2:6">
      <c r="B938" s="6"/>
      <c r="F938" s="6"/>
    </row>
    <row r="939" spans="2:6">
      <c r="B939" s="6"/>
      <c r="F939" s="6"/>
    </row>
    <row r="940" spans="2:6">
      <c r="B940" s="6"/>
      <c r="F940" s="6"/>
    </row>
    <row r="941" spans="2:6">
      <c r="B941" s="6"/>
      <c r="F941" s="6"/>
    </row>
    <row r="942" spans="2:6">
      <c r="B942" s="6"/>
      <c r="F942" s="6"/>
    </row>
    <row r="943" spans="2:6">
      <c r="B943" s="6"/>
      <c r="F943" s="6"/>
    </row>
    <row r="944" spans="2:6">
      <c r="B944" s="6"/>
      <c r="F944" s="6"/>
    </row>
    <row r="945" spans="2:6">
      <c r="B945" s="6"/>
      <c r="F945" s="6"/>
    </row>
    <row r="946" spans="2:6">
      <c r="B946" s="6"/>
      <c r="F946" s="6"/>
    </row>
    <row r="947" spans="2:6">
      <c r="B947" s="6"/>
      <c r="F947" s="6"/>
    </row>
    <row r="948" spans="2:6">
      <c r="B948" s="6"/>
      <c r="F948" s="6"/>
    </row>
    <row r="949" spans="2:6">
      <c r="B949" s="6"/>
      <c r="F949" s="6"/>
    </row>
    <row r="950" spans="2:6">
      <c r="B950" s="6"/>
      <c r="F950" s="6"/>
    </row>
    <row r="951" spans="2:6">
      <c r="B951" s="6"/>
      <c r="F951" s="6"/>
    </row>
    <row r="952" spans="2:6">
      <c r="B952" s="6"/>
      <c r="F952" s="6"/>
    </row>
    <row r="953" spans="2:6">
      <c r="B953" s="6"/>
      <c r="F953" s="6"/>
    </row>
    <row r="954" spans="2:6">
      <c r="B954" s="6"/>
      <c r="F954" s="6"/>
    </row>
    <row r="955" spans="2:6">
      <c r="B955" s="6"/>
      <c r="F955" s="6"/>
    </row>
    <row r="956" spans="2:6">
      <c r="B956" s="6"/>
      <c r="F956" s="6"/>
    </row>
    <row r="957" spans="2:6">
      <c r="B957" s="6"/>
      <c r="F957" s="6"/>
    </row>
    <row r="958" spans="2:6">
      <c r="B958" s="6"/>
      <c r="F958" s="6"/>
    </row>
    <row r="959" spans="2:6">
      <c r="B959" s="6"/>
      <c r="F959" s="6"/>
    </row>
    <row r="960" spans="2:6">
      <c r="B960" s="6"/>
      <c r="F960" s="6"/>
    </row>
    <row r="961" spans="2:6">
      <c r="B961" s="6"/>
      <c r="F961" s="6"/>
    </row>
    <row r="962" spans="2:6">
      <c r="B962" s="6"/>
      <c r="F962" s="6"/>
    </row>
    <row r="963" spans="2:6">
      <c r="B963" s="6"/>
      <c r="F963" s="6"/>
    </row>
    <row r="964" spans="2:6">
      <c r="B964" s="6"/>
      <c r="F964" s="6"/>
    </row>
    <row r="965" spans="2:6">
      <c r="B965" s="6"/>
      <c r="F965" s="6"/>
    </row>
    <row r="966" spans="2:6">
      <c r="B966" s="6"/>
      <c r="F966" s="6"/>
    </row>
    <row r="967" spans="2:6">
      <c r="B967" s="6"/>
      <c r="F967" s="6"/>
    </row>
    <row r="968" spans="2:6">
      <c r="B968" s="6"/>
      <c r="F968" s="6"/>
    </row>
    <row r="969" spans="2:6">
      <c r="B969" s="6"/>
      <c r="F969" s="6"/>
    </row>
    <row r="970" spans="2:6">
      <c r="B970" s="6"/>
      <c r="F970" s="6"/>
    </row>
    <row r="971" spans="2:6">
      <c r="B971" s="6"/>
      <c r="F971" s="6"/>
    </row>
    <row r="972" spans="2:6">
      <c r="B972" s="6"/>
      <c r="F972" s="6"/>
    </row>
    <row r="973" spans="2:6">
      <c r="B973" s="6"/>
      <c r="F973" s="6"/>
    </row>
    <row r="974" spans="2:6">
      <c r="B974" s="6"/>
      <c r="F974" s="6"/>
    </row>
    <row r="975" spans="2:6">
      <c r="B975" s="6"/>
      <c r="F975" s="6"/>
    </row>
    <row r="976" spans="2:6">
      <c r="B976" s="6"/>
      <c r="F976" s="6"/>
    </row>
    <row r="977" spans="2:6">
      <c r="B977" s="6"/>
      <c r="F977" s="6"/>
    </row>
    <row r="978" spans="2:6">
      <c r="B978" s="6"/>
      <c r="F978" s="6"/>
    </row>
    <row r="979" spans="2:6">
      <c r="B979" s="6"/>
      <c r="F979" s="6"/>
    </row>
    <row r="980" spans="2:6">
      <c r="B980" s="6"/>
      <c r="F980" s="6"/>
    </row>
    <row r="981" spans="2:6">
      <c r="B981" s="6"/>
      <c r="F981" s="6"/>
    </row>
    <row r="982" spans="2:6">
      <c r="B982" s="6"/>
      <c r="F982" s="6"/>
    </row>
    <row r="983" spans="2:6">
      <c r="B983" s="6"/>
      <c r="F983" s="6"/>
    </row>
    <row r="984" spans="2:6">
      <c r="B984" s="6"/>
      <c r="F984" s="6"/>
    </row>
    <row r="985" spans="2:6">
      <c r="B985" s="6"/>
      <c r="F985" s="6"/>
    </row>
    <row r="986" spans="2:6">
      <c r="B986" s="6"/>
      <c r="F986" s="6"/>
    </row>
    <row r="987" spans="2:6">
      <c r="B987" s="6"/>
      <c r="F987" s="6"/>
    </row>
    <row r="988" spans="2:6">
      <c r="B988" s="6"/>
      <c r="F988" s="6"/>
    </row>
    <row r="989" spans="2:6">
      <c r="B989" s="6"/>
      <c r="F989" s="6"/>
    </row>
    <row r="990" spans="2:6">
      <c r="B990" s="6"/>
      <c r="F990" s="6"/>
    </row>
    <row r="991" spans="2:6">
      <c r="B991" s="6"/>
      <c r="F991" s="6"/>
    </row>
    <row r="992" spans="2:6">
      <c r="B992" s="6"/>
      <c r="F992" s="6"/>
    </row>
    <row r="993" spans="2:6">
      <c r="B993" s="6"/>
      <c r="F993" s="6"/>
    </row>
    <row r="994" spans="2:6">
      <c r="B994" s="6"/>
      <c r="F994" s="6"/>
    </row>
    <row r="995" spans="2:6">
      <c r="B995" s="6"/>
      <c r="F995" s="6"/>
    </row>
    <row r="996" spans="2:6">
      <c r="B996" s="6"/>
      <c r="F996" s="6"/>
    </row>
    <row r="997" spans="2:6">
      <c r="B997" s="6"/>
      <c r="F997" s="6"/>
    </row>
    <row r="998" spans="2:6">
      <c r="B998" s="6"/>
      <c r="F998" s="6"/>
    </row>
    <row r="999" spans="2:6">
      <c r="B999" s="6"/>
      <c r="F999" s="6"/>
    </row>
    <row r="1000" spans="2:6">
      <c r="B1000" s="6"/>
      <c r="F1000" s="6"/>
    </row>
    <row r="1001" spans="2:6">
      <c r="B1001" s="6"/>
      <c r="F1001" s="6"/>
    </row>
    <row r="1002" spans="2:6">
      <c r="B1002" s="6"/>
      <c r="F1002" s="6"/>
    </row>
    <row r="1003" spans="2:6">
      <c r="B1003" s="6"/>
      <c r="F1003" s="6"/>
    </row>
    <row r="1004" spans="2:6">
      <c r="B1004" s="6"/>
      <c r="F1004" s="6"/>
    </row>
    <row r="1005" spans="2:6">
      <c r="B1005" s="6"/>
      <c r="F1005" s="6"/>
    </row>
    <row r="1006" spans="2:6">
      <c r="B1006" s="6"/>
      <c r="F1006" s="6"/>
    </row>
    <row r="1007" spans="2:6">
      <c r="B1007" s="6"/>
      <c r="F1007" s="6"/>
    </row>
    <row r="1008" spans="2:6">
      <c r="B1008" s="6"/>
      <c r="F1008" s="6"/>
    </row>
    <row r="1009" spans="2:6">
      <c r="B1009" s="6"/>
      <c r="F1009" s="6"/>
    </row>
    <row r="1010" spans="2:6">
      <c r="B1010" s="6"/>
      <c r="F1010" s="6"/>
    </row>
    <row r="1011" spans="2:6">
      <c r="B1011" s="6"/>
      <c r="F1011" s="6"/>
    </row>
    <row r="1012" spans="2:6">
      <c r="B1012" s="6"/>
      <c r="F1012" s="6"/>
    </row>
    <row r="1013" spans="2:6">
      <c r="B1013" s="6"/>
      <c r="F1013" s="6"/>
    </row>
    <row r="1014" spans="2:6">
      <c r="B1014" s="6"/>
      <c r="F1014" s="6"/>
    </row>
    <row r="1015" spans="2:6">
      <c r="B1015" s="6"/>
      <c r="F1015" s="6"/>
    </row>
    <row r="1016" spans="2:6">
      <c r="B1016" s="6"/>
      <c r="F1016" s="6"/>
    </row>
    <row r="1017" spans="2:6">
      <c r="B1017" s="6"/>
      <c r="F1017" s="6"/>
    </row>
    <row r="1018" spans="2:6">
      <c r="B1018" s="6"/>
      <c r="F1018" s="6"/>
    </row>
    <row r="1019" spans="2:6">
      <c r="B1019" s="6"/>
      <c r="F1019" s="6"/>
    </row>
    <row r="1020" spans="2:6">
      <c r="B1020" s="6"/>
      <c r="F1020" s="6"/>
    </row>
    <row r="1021" spans="2:6">
      <c r="B1021" s="6"/>
      <c r="F1021" s="6"/>
    </row>
    <row r="1022" spans="2:6">
      <c r="B1022" s="6"/>
      <c r="F1022" s="6"/>
    </row>
    <row r="1023" spans="2:6">
      <c r="B1023" s="6"/>
      <c r="F1023" s="6"/>
    </row>
    <row r="1024" spans="2:6">
      <c r="B1024" s="6"/>
      <c r="F1024" s="6"/>
    </row>
    <row r="1025" spans="2:6">
      <c r="B1025" s="6"/>
      <c r="F1025" s="6"/>
    </row>
    <row r="1026" spans="2:6">
      <c r="B1026" s="6"/>
      <c r="F1026" s="6"/>
    </row>
    <row r="1027" spans="2:6">
      <c r="B1027" s="6"/>
      <c r="F1027" s="6"/>
    </row>
    <row r="1028" spans="2:6">
      <c r="B1028" s="6"/>
      <c r="F1028" s="6"/>
    </row>
    <row r="1029" spans="2:6">
      <c r="B1029" s="6"/>
      <c r="F1029" s="6"/>
    </row>
    <row r="1030" spans="2:6">
      <c r="B1030" s="6"/>
      <c r="F1030" s="6"/>
    </row>
    <row r="1031" spans="2:6">
      <c r="B1031" s="6"/>
      <c r="F1031" s="6"/>
    </row>
    <row r="1032" spans="2:6">
      <c r="B1032" s="6"/>
      <c r="F1032" s="6"/>
    </row>
    <row r="1033" spans="2:6">
      <c r="B1033" s="6"/>
      <c r="F1033" s="6"/>
    </row>
    <row r="1034" spans="2:6">
      <c r="B1034" s="6"/>
      <c r="F1034" s="6"/>
    </row>
    <row r="1035" spans="2:6">
      <c r="B1035" s="6"/>
      <c r="F1035" s="6"/>
    </row>
    <row r="1036" spans="2:6">
      <c r="B1036" s="6"/>
      <c r="F1036" s="6"/>
    </row>
    <row r="1037" spans="2:6">
      <c r="B1037" s="6"/>
      <c r="F1037" s="6"/>
    </row>
    <row r="1038" spans="2:6">
      <c r="B1038" s="6"/>
      <c r="F1038" s="6"/>
    </row>
    <row r="1039" spans="2:6">
      <c r="B1039" s="6"/>
      <c r="F1039" s="6"/>
    </row>
    <row r="1040" spans="2:6">
      <c r="B1040" s="6"/>
      <c r="F1040" s="6"/>
    </row>
    <row r="1041" spans="2:6">
      <c r="B1041" s="6"/>
      <c r="F1041" s="6"/>
    </row>
    <row r="1042" spans="2:6">
      <c r="B1042" s="6"/>
      <c r="F1042" s="6"/>
    </row>
    <row r="1043" spans="2:6">
      <c r="B1043" s="6"/>
      <c r="F1043" s="6"/>
    </row>
    <row r="1044" spans="2:6">
      <c r="B1044" s="6"/>
      <c r="F1044" s="6"/>
    </row>
    <row r="1045" spans="2:6">
      <c r="B1045" s="6"/>
      <c r="F1045" s="6"/>
    </row>
    <row r="1046" spans="2:6">
      <c r="B1046" s="6"/>
      <c r="F1046" s="6"/>
    </row>
    <row r="1047" spans="2:6">
      <c r="B1047" s="6"/>
      <c r="F1047" s="6"/>
    </row>
    <row r="1048" spans="2:6">
      <c r="B1048" s="6"/>
      <c r="F1048" s="6"/>
    </row>
    <row r="1049" spans="2:6">
      <c r="B1049" s="6"/>
      <c r="F1049" s="6"/>
    </row>
    <row r="1050" spans="2:6">
      <c r="B1050" s="6"/>
      <c r="F1050" s="6"/>
    </row>
    <row r="1051" spans="2:6">
      <c r="B1051" s="6"/>
      <c r="F1051" s="6"/>
    </row>
    <row r="1052" spans="2:6">
      <c r="B1052" s="6"/>
      <c r="F1052" s="6"/>
    </row>
    <row r="1053" spans="2:6">
      <c r="B1053" s="6"/>
      <c r="F1053" s="6"/>
    </row>
    <row r="1054" spans="2:6">
      <c r="B1054" s="6"/>
      <c r="F1054" s="6"/>
    </row>
    <row r="1055" spans="2:6">
      <c r="B1055" s="6"/>
      <c r="F1055" s="6"/>
    </row>
    <row r="1056" spans="2:6">
      <c r="B1056" s="6"/>
      <c r="F1056" s="6"/>
    </row>
    <row r="1057" spans="2:6">
      <c r="B1057" s="6"/>
      <c r="F1057" s="6"/>
    </row>
    <row r="1058" spans="2:6">
      <c r="B1058" s="6"/>
      <c r="F1058" s="6"/>
    </row>
    <row r="1059" spans="2:6">
      <c r="B1059" s="6"/>
      <c r="F1059" s="6"/>
    </row>
    <row r="1060" spans="2:6">
      <c r="B1060" s="6"/>
      <c r="F1060" s="6"/>
    </row>
    <row r="1061" spans="2:6">
      <c r="B1061" s="6"/>
      <c r="F1061" s="6"/>
    </row>
    <row r="1062" spans="2:6">
      <c r="B1062" s="6"/>
      <c r="F1062" s="6"/>
    </row>
    <row r="1063" spans="2:6">
      <c r="B1063" s="6"/>
      <c r="F1063" s="6"/>
    </row>
    <row r="1064" spans="2:6">
      <c r="B1064" s="6"/>
      <c r="F1064" s="6"/>
    </row>
    <row r="1065" spans="2:6">
      <c r="B1065" s="6"/>
      <c r="F1065" s="6"/>
    </row>
    <row r="1066" spans="2:6">
      <c r="B1066" s="6"/>
      <c r="F1066" s="6"/>
    </row>
    <row r="1067" spans="2:6">
      <c r="B1067" s="6"/>
      <c r="F1067" s="6"/>
    </row>
    <row r="1068" spans="2:6">
      <c r="B1068" s="6"/>
      <c r="F1068" s="6"/>
    </row>
    <row r="1069" spans="2:6">
      <c r="B1069" s="6"/>
      <c r="F1069" s="6"/>
    </row>
    <row r="1070" spans="2:6">
      <c r="B1070" s="6"/>
      <c r="F1070" s="6"/>
    </row>
    <row r="1071" spans="2:6">
      <c r="B1071" s="6"/>
      <c r="F1071" s="6"/>
    </row>
    <row r="1072" spans="2:6">
      <c r="B1072" s="6"/>
      <c r="F1072" s="6"/>
    </row>
    <row r="1073" spans="2:6">
      <c r="B1073" s="6"/>
      <c r="F1073" s="6"/>
    </row>
    <row r="1074" spans="2:6">
      <c r="B1074" s="6"/>
      <c r="F1074" s="6"/>
    </row>
    <row r="1075" spans="2:6">
      <c r="B1075" s="6"/>
      <c r="F1075" s="6"/>
    </row>
    <row r="1076" spans="2:6">
      <c r="B1076" s="6"/>
      <c r="F1076" s="6"/>
    </row>
    <row r="1077" spans="2:6">
      <c r="B1077" s="6"/>
      <c r="F1077" s="6"/>
    </row>
    <row r="1078" spans="2:6">
      <c r="B1078" s="6"/>
      <c r="F1078" s="6"/>
    </row>
    <row r="1079" spans="2:6">
      <c r="B1079" s="6"/>
      <c r="F1079" s="6"/>
    </row>
    <row r="1080" spans="2:6">
      <c r="B1080" s="6"/>
      <c r="F1080" s="6"/>
    </row>
    <row r="1081" spans="2:6">
      <c r="B1081" s="6"/>
      <c r="F1081" s="6"/>
    </row>
    <row r="1082" spans="2:6">
      <c r="B1082" s="6"/>
      <c r="F1082" s="6"/>
    </row>
    <row r="1083" spans="2:6">
      <c r="B1083" s="6"/>
      <c r="F1083" s="6"/>
    </row>
    <row r="1084" spans="2:6">
      <c r="B1084" s="6"/>
      <c r="F1084" s="6"/>
    </row>
    <row r="1085" spans="2:6">
      <c r="B1085" s="6"/>
      <c r="F1085" s="6"/>
    </row>
    <row r="1086" spans="2:6">
      <c r="B1086" s="6"/>
      <c r="F1086" s="6"/>
    </row>
    <row r="1087" spans="2:6">
      <c r="B1087" s="6"/>
      <c r="F1087" s="6"/>
    </row>
    <row r="1088" spans="2:6">
      <c r="B1088" s="6"/>
      <c r="F1088" s="6"/>
    </row>
    <row r="1089" spans="2:6">
      <c r="B1089" s="6"/>
      <c r="F1089" s="6"/>
    </row>
    <row r="1090" spans="2:6">
      <c r="B1090" s="6"/>
      <c r="F1090" s="6"/>
    </row>
    <row r="1091" spans="2:6">
      <c r="B1091" s="6"/>
      <c r="F1091" s="6"/>
    </row>
    <row r="1092" spans="2:6">
      <c r="B1092" s="6"/>
      <c r="F1092" s="6"/>
    </row>
    <row r="1093" spans="2:6">
      <c r="B1093" s="6"/>
      <c r="F1093" s="6"/>
    </row>
    <row r="1094" spans="2:6">
      <c r="B1094" s="6"/>
      <c r="F1094" s="6"/>
    </row>
    <row r="1095" spans="2:6">
      <c r="B1095" s="6"/>
      <c r="F1095" s="6"/>
    </row>
    <row r="1096" spans="2:6">
      <c r="B1096" s="6"/>
      <c r="F1096" s="6"/>
    </row>
    <row r="1097" spans="2:6">
      <c r="B1097" s="6"/>
      <c r="F1097" s="6"/>
    </row>
    <row r="1098" spans="2:6">
      <c r="B1098" s="6"/>
      <c r="F1098" s="6"/>
    </row>
    <row r="1099" spans="2:6">
      <c r="B1099" s="6"/>
      <c r="F1099" s="6"/>
    </row>
    <row r="1100" spans="2:6">
      <c r="B1100" s="6"/>
      <c r="F1100" s="6"/>
    </row>
    <row r="1101" spans="2:6">
      <c r="B1101" s="6"/>
      <c r="F1101" s="6"/>
    </row>
    <row r="1102" spans="2:6">
      <c r="B1102" s="6"/>
      <c r="F1102" s="6"/>
    </row>
    <row r="1103" spans="2:6">
      <c r="B1103" s="6"/>
      <c r="F1103" s="6"/>
    </row>
    <row r="1104" spans="2:6">
      <c r="B1104" s="6"/>
      <c r="F1104" s="6"/>
    </row>
    <row r="1105" spans="2:6">
      <c r="B1105" s="6"/>
      <c r="F1105" s="6"/>
    </row>
    <row r="1106" spans="2:6">
      <c r="B1106" s="6"/>
      <c r="F1106" s="6"/>
    </row>
    <row r="1107" spans="2:6">
      <c r="B1107" s="6"/>
      <c r="F1107" s="6"/>
    </row>
    <row r="1108" spans="2:6">
      <c r="B1108" s="6"/>
      <c r="F1108" s="6"/>
    </row>
    <row r="1109" spans="2:6">
      <c r="B1109" s="6"/>
      <c r="F1109" s="6"/>
    </row>
    <row r="1110" spans="2:6">
      <c r="B1110" s="6"/>
      <c r="F1110" s="6"/>
    </row>
    <row r="1111" spans="2:6">
      <c r="B1111" s="6"/>
      <c r="F1111" s="6"/>
    </row>
    <row r="1112" spans="2:6">
      <c r="B1112" s="6"/>
      <c r="F1112" s="6"/>
    </row>
    <row r="1113" spans="2:6">
      <c r="B1113" s="6"/>
      <c r="F1113" s="6"/>
    </row>
    <row r="1114" spans="2:6">
      <c r="B1114" s="6"/>
      <c r="F1114" s="6"/>
    </row>
    <row r="1115" spans="2:6">
      <c r="B1115" s="6"/>
      <c r="F1115" s="6"/>
    </row>
    <row r="1116" spans="2:6">
      <c r="B1116" s="6"/>
      <c r="F1116" s="6"/>
    </row>
    <row r="1117" spans="2:6">
      <c r="B1117" s="6"/>
      <c r="F1117" s="6"/>
    </row>
    <row r="1118" spans="2:6">
      <c r="B1118" s="6"/>
      <c r="F1118" s="6"/>
    </row>
    <row r="1119" spans="2:6">
      <c r="B1119" s="6"/>
      <c r="F1119" s="6"/>
    </row>
    <row r="1120" spans="2:6">
      <c r="B1120" s="6"/>
      <c r="F1120" s="6"/>
    </row>
    <row r="1121" spans="2:6">
      <c r="B1121" s="6"/>
      <c r="F1121" s="6"/>
    </row>
    <row r="1122" spans="2:6">
      <c r="B1122" s="6"/>
      <c r="F1122" s="6"/>
    </row>
    <row r="1123" spans="2:6">
      <c r="B1123" s="6"/>
      <c r="F1123" s="6"/>
    </row>
    <row r="1124" spans="2:6">
      <c r="B1124" s="6"/>
      <c r="F1124" s="6"/>
    </row>
    <row r="1125" spans="2:6">
      <c r="B1125" s="6"/>
      <c r="F1125" s="6"/>
    </row>
    <row r="1126" spans="2:6">
      <c r="B1126" s="6"/>
      <c r="F1126" s="6"/>
    </row>
    <row r="1127" spans="2:6">
      <c r="B1127" s="6"/>
      <c r="F1127" s="6"/>
    </row>
    <row r="1128" spans="2:6">
      <c r="B1128" s="6"/>
      <c r="F1128" s="6"/>
    </row>
    <row r="1129" spans="2:6">
      <c r="B1129" s="6"/>
      <c r="F1129" s="6"/>
    </row>
    <row r="1130" spans="2:6">
      <c r="B1130" s="6"/>
      <c r="F1130" s="6"/>
    </row>
    <row r="1131" spans="2:6">
      <c r="B1131" s="6"/>
      <c r="F1131" s="6"/>
    </row>
    <row r="1132" spans="2:6">
      <c r="B1132" s="6"/>
      <c r="F1132" s="6"/>
    </row>
    <row r="1133" spans="2:6">
      <c r="B1133" s="6"/>
      <c r="F1133" s="6"/>
    </row>
    <row r="1134" spans="2:6">
      <c r="B1134" s="6"/>
      <c r="F1134" s="6"/>
    </row>
    <row r="1135" spans="2:6">
      <c r="B1135" s="6"/>
      <c r="F1135" s="6"/>
    </row>
    <row r="1136" spans="2:6">
      <c r="B1136" s="6"/>
      <c r="F1136" s="6"/>
    </row>
    <row r="1137" spans="2:6">
      <c r="B1137" s="6"/>
      <c r="F1137" s="6"/>
    </row>
    <row r="1138" spans="2:6">
      <c r="B1138" s="6"/>
      <c r="F1138" s="6"/>
    </row>
    <row r="1139" spans="2:6">
      <c r="B1139" s="6"/>
      <c r="F1139" s="6"/>
    </row>
  </sheetData>
  <phoneticPr fontId="8" type="noConversion"/>
  <hyperlinks>
    <hyperlink ref="P11" r:id="rId1" display="http://www.konkoly.hu/cgi-bin/IBVS?3596" xr:uid="{00000000-0004-0000-0100-000000000000}"/>
    <hyperlink ref="P12" r:id="rId2" display="http://www.konkoly.hu/cgi-bin/IBVS?3596" xr:uid="{00000000-0004-0000-0100-000001000000}"/>
    <hyperlink ref="P13" r:id="rId3" display="http://www.konkoly.hu/cgi-bin/IBVS?3596" xr:uid="{00000000-0004-0000-0100-000002000000}"/>
    <hyperlink ref="P14" r:id="rId4" display="http://www.konkoly.hu/cgi-bin/IBVS?3596" xr:uid="{00000000-0004-0000-0100-000003000000}"/>
    <hyperlink ref="P177" r:id="rId5" display="http://www.konkoly.hu/cgi-bin/IBVS?3596" xr:uid="{00000000-0004-0000-0100-000004000000}"/>
    <hyperlink ref="P15" r:id="rId6" display="http://www.konkoly.hu/cgi-bin/IBVS?3596" xr:uid="{00000000-0004-0000-0100-000005000000}"/>
    <hyperlink ref="P16" r:id="rId7" display="http://www.konkoly.hu/cgi-bin/IBVS?3596" xr:uid="{00000000-0004-0000-0100-000006000000}"/>
    <hyperlink ref="P17" r:id="rId8" display="http://www.konkoly.hu/cgi-bin/IBVS?3596" xr:uid="{00000000-0004-0000-0100-000007000000}"/>
    <hyperlink ref="P18" r:id="rId9" display="http://www.konkoly.hu/cgi-bin/IBVS?3596" xr:uid="{00000000-0004-0000-0100-000008000000}"/>
    <hyperlink ref="P19" r:id="rId10" display="http://www.konkoly.hu/cgi-bin/IBVS?3596" xr:uid="{00000000-0004-0000-0100-000009000000}"/>
    <hyperlink ref="P20" r:id="rId11" display="http://www.konkoly.hu/cgi-bin/IBVS?3596" xr:uid="{00000000-0004-0000-0100-00000A000000}"/>
    <hyperlink ref="P21" r:id="rId12" display="http://www.konkoly.hu/cgi-bin/IBVS?3596" xr:uid="{00000000-0004-0000-0100-00000B000000}"/>
    <hyperlink ref="P22" r:id="rId13" display="http://www.konkoly.hu/cgi-bin/IBVS?3596" xr:uid="{00000000-0004-0000-0100-00000C000000}"/>
    <hyperlink ref="P23" r:id="rId14" display="http://www.konkoly.hu/cgi-bin/IBVS?3596" xr:uid="{00000000-0004-0000-0100-00000D000000}"/>
    <hyperlink ref="P24" r:id="rId15" display="http://www.konkoly.hu/cgi-bin/IBVS?3596" xr:uid="{00000000-0004-0000-0100-00000E000000}"/>
    <hyperlink ref="P25" r:id="rId16" display="http://www.konkoly.hu/cgi-bin/IBVS?3596" xr:uid="{00000000-0004-0000-0100-00000F000000}"/>
    <hyperlink ref="P26" r:id="rId17" display="http://www.konkoly.hu/cgi-bin/IBVS?3596" xr:uid="{00000000-0004-0000-0100-000010000000}"/>
    <hyperlink ref="P27" r:id="rId18" display="http://www.konkoly.hu/cgi-bin/IBVS?3596" xr:uid="{00000000-0004-0000-0100-000011000000}"/>
    <hyperlink ref="P28" r:id="rId19" display="http://www.konkoly.hu/cgi-bin/IBVS?3596" xr:uid="{00000000-0004-0000-0100-000012000000}"/>
    <hyperlink ref="P29" r:id="rId20" display="http://www.konkoly.hu/cgi-bin/IBVS?3596" xr:uid="{00000000-0004-0000-0100-000013000000}"/>
    <hyperlink ref="P30" r:id="rId21" display="http://www.konkoly.hu/cgi-bin/IBVS?3596" xr:uid="{00000000-0004-0000-0100-000014000000}"/>
    <hyperlink ref="P31" r:id="rId22" display="http://www.konkoly.hu/cgi-bin/IBVS?3596" xr:uid="{00000000-0004-0000-0100-000015000000}"/>
    <hyperlink ref="P32" r:id="rId23" display="http://www.konkoly.hu/cgi-bin/IBVS?3596" xr:uid="{00000000-0004-0000-0100-000016000000}"/>
    <hyperlink ref="P33" r:id="rId24" display="http://www.konkoly.hu/cgi-bin/IBVS?3596" xr:uid="{00000000-0004-0000-0100-000017000000}"/>
    <hyperlink ref="P34" r:id="rId25" display="http://www.konkoly.hu/cgi-bin/IBVS?3596" xr:uid="{00000000-0004-0000-0100-000018000000}"/>
    <hyperlink ref="P35" r:id="rId26" display="http://www.konkoly.hu/cgi-bin/IBVS?3596" xr:uid="{00000000-0004-0000-0100-000019000000}"/>
    <hyperlink ref="P36" r:id="rId27" display="http://www.konkoly.hu/cgi-bin/IBVS?3596" xr:uid="{00000000-0004-0000-0100-00001A000000}"/>
    <hyperlink ref="P37" r:id="rId28" display="http://www.konkoly.hu/cgi-bin/IBVS?3596" xr:uid="{00000000-0004-0000-0100-00001B000000}"/>
    <hyperlink ref="P181" r:id="rId29" display="http://www.konkoly.hu/cgi-bin/IBVS?3596" xr:uid="{00000000-0004-0000-0100-00001C000000}"/>
    <hyperlink ref="P38" r:id="rId30" display="http://www.konkoly.hu/cgi-bin/IBVS?3596" xr:uid="{00000000-0004-0000-0100-00001D000000}"/>
    <hyperlink ref="P39" r:id="rId31" display="http://www.konkoly.hu/cgi-bin/IBVS?3596" xr:uid="{00000000-0004-0000-0100-00001E000000}"/>
    <hyperlink ref="P40" r:id="rId32" display="http://www.konkoly.hu/cgi-bin/IBVS?3596" xr:uid="{00000000-0004-0000-0100-00001F000000}"/>
    <hyperlink ref="P41" r:id="rId33" display="http://www.konkoly.hu/cgi-bin/IBVS?3596" xr:uid="{00000000-0004-0000-0100-000020000000}"/>
    <hyperlink ref="P44" r:id="rId34" display="http://www.konkoly.hu/cgi-bin/IBVS?3596" xr:uid="{00000000-0004-0000-0100-000021000000}"/>
    <hyperlink ref="P47" r:id="rId35" display="http://www.konkoly.hu/cgi-bin/IBVS?3596" xr:uid="{00000000-0004-0000-0100-000022000000}"/>
    <hyperlink ref="P48" r:id="rId36" display="http://www.konkoly.hu/cgi-bin/IBVS?3596" xr:uid="{00000000-0004-0000-0100-000023000000}"/>
    <hyperlink ref="P51" r:id="rId37" display="http://www.konkoly.hu/cgi-bin/IBVS?3596" xr:uid="{00000000-0004-0000-0100-000024000000}"/>
    <hyperlink ref="P52" r:id="rId38" display="http://www.konkoly.hu/cgi-bin/IBVS?3596" xr:uid="{00000000-0004-0000-0100-000025000000}"/>
    <hyperlink ref="P53" r:id="rId39" display="http://www.konkoly.hu/cgi-bin/IBVS?3596" xr:uid="{00000000-0004-0000-0100-000026000000}"/>
    <hyperlink ref="P54" r:id="rId40" display="http://www.konkoly.hu/cgi-bin/IBVS?3596" xr:uid="{00000000-0004-0000-0100-000027000000}"/>
    <hyperlink ref="P55" r:id="rId41" display="http://www.konkoly.hu/cgi-bin/IBVS?3596" xr:uid="{00000000-0004-0000-0100-000028000000}"/>
    <hyperlink ref="P56" r:id="rId42" display="http://www.konkoly.hu/cgi-bin/IBVS?3596" xr:uid="{00000000-0004-0000-0100-000029000000}"/>
    <hyperlink ref="P59" r:id="rId43" display="http://www.konkoly.hu/cgi-bin/IBVS?3596" xr:uid="{00000000-0004-0000-0100-00002A000000}"/>
    <hyperlink ref="P60" r:id="rId44" display="http://www.konkoly.hu/cgi-bin/IBVS?3596" xr:uid="{00000000-0004-0000-0100-00002B000000}"/>
    <hyperlink ref="P61" r:id="rId45" display="http://www.konkoly.hu/cgi-bin/IBVS?3596" xr:uid="{00000000-0004-0000-0100-00002C000000}"/>
    <hyperlink ref="P63" r:id="rId46" display="http://www.konkoly.hu/cgi-bin/IBVS?3596" xr:uid="{00000000-0004-0000-0100-00002D000000}"/>
    <hyperlink ref="P68" r:id="rId47" display="http://www.konkoly.hu/cgi-bin/IBVS?3596" xr:uid="{00000000-0004-0000-0100-00002E000000}"/>
    <hyperlink ref="P71" r:id="rId48" display="http://www.konkoly.hu/cgi-bin/IBVS?3596" xr:uid="{00000000-0004-0000-0100-00002F000000}"/>
    <hyperlink ref="P72" r:id="rId49" display="http://www.konkoly.hu/cgi-bin/IBVS?3596" xr:uid="{00000000-0004-0000-0100-000030000000}"/>
    <hyperlink ref="P82" r:id="rId50" display="http://www.konkoly.hu/cgi-bin/IBVS?3596" xr:uid="{00000000-0004-0000-0100-000031000000}"/>
    <hyperlink ref="P84" r:id="rId51" display="http://www.konkoly.hu/cgi-bin/IBVS?3596" xr:uid="{00000000-0004-0000-0100-000032000000}"/>
    <hyperlink ref="P86" r:id="rId52" display="http://www.konkoly.hu/cgi-bin/IBVS?3596" xr:uid="{00000000-0004-0000-0100-000033000000}"/>
    <hyperlink ref="P87" r:id="rId53" display="http://www.konkoly.hu/cgi-bin/IBVS?3596" xr:uid="{00000000-0004-0000-0100-000034000000}"/>
    <hyperlink ref="P88" r:id="rId54" display="http://www.konkoly.hu/cgi-bin/IBVS?3596" xr:uid="{00000000-0004-0000-0100-000035000000}"/>
    <hyperlink ref="P89" r:id="rId55" display="http://www.konkoly.hu/cgi-bin/IBVS?3596" xr:uid="{00000000-0004-0000-0100-000036000000}"/>
    <hyperlink ref="P93" r:id="rId56" display="http://www.bav-astro.de/sfs/BAVM_link.php?BAVMnr=52" xr:uid="{00000000-0004-0000-0100-000037000000}"/>
    <hyperlink ref="P94" r:id="rId57" display="http://www.konkoly.hu/cgi-bin/IBVS?3423" xr:uid="{00000000-0004-0000-0100-000038000000}"/>
    <hyperlink ref="P96" r:id="rId58" display="http://www.bav-astro.de/sfs/BAVM_link.php?BAVMnr=52" xr:uid="{00000000-0004-0000-0100-000039000000}"/>
    <hyperlink ref="P184" r:id="rId59" display="http://www.konkoly.hu/cgi-bin/IBVS?3423" xr:uid="{00000000-0004-0000-0100-00003A000000}"/>
    <hyperlink ref="P185" r:id="rId60" display="http://www.konkoly.hu/cgi-bin/IBVS?3596" xr:uid="{00000000-0004-0000-0100-00003B000000}"/>
    <hyperlink ref="P115" r:id="rId61" display="http://www.konkoly.hu/cgi-bin/IBVS?3596" xr:uid="{00000000-0004-0000-0100-00003C000000}"/>
    <hyperlink ref="P186" r:id="rId62" display="http://www.konkoly.hu/cgi-bin/IBVS?3596" xr:uid="{00000000-0004-0000-0100-00003D000000}"/>
    <hyperlink ref="P187" r:id="rId63" display="http://www.konkoly.hu/cgi-bin/IBVS?3596" xr:uid="{00000000-0004-0000-0100-00003E000000}"/>
    <hyperlink ref="P188" r:id="rId64" display="http://www.konkoly.hu/cgi-bin/IBVS?3615" xr:uid="{00000000-0004-0000-0100-00003F000000}"/>
    <hyperlink ref="P116" r:id="rId65" display="http://www.konkoly.hu/cgi-bin/IBVS?4097" xr:uid="{00000000-0004-0000-0100-000040000000}"/>
    <hyperlink ref="P117" r:id="rId66" display="http://www.konkoly.hu/cgi-bin/IBVS?4097" xr:uid="{00000000-0004-0000-0100-000041000000}"/>
    <hyperlink ref="P119" r:id="rId67" display="http://www.konkoly.hu/cgi-bin/IBVS?4097" xr:uid="{00000000-0004-0000-0100-000042000000}"/>
    <hyperlink ref="P120" r:id="rId68" display="http://www.konkoly.hu/cgi-bin/IBVS?4097" xr:uid="{00000000-0004-0000-0100-000043000000}"/>
    <hyperlink ref="P121" r:id="rId69" display="http://www.konkoly.hu/cgi-bin/IBVS?4097" xr:uid="{00000000-0004-0000-0100-000044000000}"/>
    <hyperlink ref="P122" r:id="rId70" display="http://www.konkoly.hu/cgi-bin/IBVS?4097" xr:uid="{00000000-0004-0000-0100-000045000000}"/>
    <hyperlink ref="P126" r:id="rId71" display="http://www.konkoly.hu/cgi-bin/IBVS?4097" xr:uid="{00000000-0004-0000-0100-000046000000}"/>
    <hyperlink ref="P127" r:id="rId72" display="http://www.konkoly.hu/cgi-bin/IBVS?4097" xr:uid="{00000000-0004-0000-0100-000047000000}"/>
    <hyperlink ref="P132" r:id="rId73" display="http://www.bav-astro.de/sfs/BAVM_link.php?BAVMnr=62" xr:uid="{00000000-0004-0000-0100-000048000000}"/>
    <hyperlink ref="P133" r:id="rId74" display="http://www.bav-astro.de/sfs/BAVM_link.php?BAVMnr=62" xr:uid="{00000000-0004-0000-0100-000049000000}"/>
    <hyperlink ref="P140" r:id="rId75" display="http://www.konkoly.hu/cgi-bin/IBVS?5592" xr:uid="{00000000-0004-0000-0100-00004A000000}"/>
    <hyperlink ref="P196" r:id="rId76" display="http://vsolj.cetus-net.org/no43.pdf" xr:uid="{00000000-0004-0000-0100-00004B000000}"/>
    <hyperlink ref="P141" r:id="rId77" display="http://www.konkoly.hu/cgi-bin/IBVS?5713" xr:uid="{00000000-0004-0000-0100-00004C000000}"/>
    <hyperlink ref="P197" r:id="rId78" display="http://www.bav-astro.de/sfs/BAVM_link.php?BAVMnr=193" xr:uid="{00000000-0004-0000-0100-00004D000000}"/>
    <hyperlink ref="P198" r:id="rId79" display="http://var.astro.cz/oejv/issues/oejv0094.pdf" xr:uid="{00000000-0004-0000-0100-00004E000000}"/>
    <hyperlink ref="P199" r:id="rId80" display="http://www.bav-astro.de/sfs/BAVM_link.php?BAVMnr=212" xr:uid="{00000000-0004-0000-0100-00004F000000}"/>
    <hyperlink ref="P200" r:id="rId81" display="http://www.bav-astro.de/sfs/BAVM_link.php?BAVMnr=212" xr:uid="{00000000-0004-0000-0100-000050000000}"/>
    <hyperlink ref="P142" r:id="rId82" display="http://www.konkoly.hu/cgi-bin/IBVS?5920" xr:uid="{00000000-0004-0000-0100-000051000000}"/>
    <hyperlink ref="P143" r:id="rId83" display="http://www.bav-astro.de/sfs/BAVM_link.php?BAVMnr=220" xr:uid="{00000000-0004-0000-0100-000052000000}"/>
    <hyperlink ref="P144" r:id="rId84" display="http://www.konkoly.hu/cgi-bin/IBVS?6011" xr:uid="{00000000-0004-0000-0100-000053000000}"/>
    <hyperlink ref="P145" r:id="rId85" display="http://var.astro.cz/oejv/issues/oejv0160.pdf" xr:uid="{00000000-0004-0000-0100-000054000000}"/>
    <hyperlink ref="P146" r:id="rId86" display="http://var.astro.cz/oejv/issues/oejv0160.pdf" xr:uid="{00000000-0004-0000-0100-000055000000}"/>
    <hyperlink ref="P147" r:id="rId87" display="http://var.astro.cz/oejv/issues/oejv0160.pdf" xr:uid="{00000000-0004-0000-0100-000056000000}"/>
    <hyperlink ref="P148" r:id="rId88" display="http://var.astro.cz/oejv/issues/oejv0160.pdf" xr:uid="{00000000-0004-0000-0100-000057000000}"/>
    <hyperlink ref="P149" r:id="rId89" display="http://var.astro.cz/oejv/issues/oejv0160.pdf" xr:uid="{00000000-0004-0000-0100-000058000000}"/>
    <hyperlink ref="P150" r:id="rId90" display="http://var.astro.cz/oejv/issues/oejv0160.pdf" xr:uid="{00000000-0004-0000-0100-000059000000}"/>
    <hyperlink ref="P151" r:id="rId91" display="http://var.astro.cz/oejv/issues/oejv0160.pdf" xr:uid="{00000000-0004-0000-0100-00005A000000}"/>
    <hyperlink ref="P152" r:id="rId92" display="http://var.astro.cz/oejv/issues/oejv0160.pdf" xr:uid="{00000000-0004-0000-0100-00005B000000}"/>
    <hyperlink ref="P153" r:id="rId93" display="http://var.astro.cz/oejv/issues/oejv0160.pdf" xr:uid="{00000000-0004-0000-0100-00005C000000}"/>
    <hyperlink ref="P154" r:id="rId94" display="http://var.astro.cz/oejv/issues/oejv0160.pdf" xr:uid="{00000000-0004-0000-0100-00005D000000}"/>
    <hyperlink ref="P155" r:id="rId95" display="http://var.astro.cz/oejv/issues/oejv0160.pdf" xr:uid="{00000000-0004-0000-0100-00005E000000}"/>
    <hyperlink ref="P156" r:id="rId96" display="http://var.astro.cz/oejv/issues/oejv0160.pdf" xr:uid="{00000000-0004-0000-0100-00005F000000}"/>
    <hyperlink ref="P157" r:id="rId97" display="http://www.konkoly.hu/cgi-bin/IBVS?6093" xr:uid="{00000000-0004-0000-0100-000060000000}"/>
    <hyperlink ref="P158" r:id="rId98" display="http://www.bav-astro.de/sfs/BAVM_link.php?BAVMnr=239" xr:uid="{00000000-0004-0000-0100-000061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T406"/>
  <sheetViews>
    <sheetView workbookViewId="0">
      <selection activeCell="I1" sqref="I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6" width="9.42578125" customWidth="1"/>
    <col min="7" max="7" width="10.7109375" customWidth="1"/>
    <col min="8" max="15" width="9.42578125" customWidth="1"/>
    <col min="16" max="17" width="9.140625" customWidth="1"/>
    <col min="18" max="18" width="8.140625" customWidth="1"/>
    <col min="19" max="25" width="8.5703125" customWidth="1"/>
    <col min="26" max="26" width="8" customWidth="1"/>
    <col min="27" max="27" width="7.7109375" customWidth="1"/>
    <col min="28" max="28" width="9.85546875" customWidth="1"/>
  </cols>
  <sheetData>
    <row r="1" spans="1:15" ht="20.25">
      <c r="A1" s="1" t="s">
        <v>30</v>
      </c>
      <c r="C1" s="15" t="s">
        <v>99</v>
      </c>
      <c r="G1" s="26" t="s">
        <v>103</v>
      </c>
      <c r="H1" s="6" t="s">
        <v>104</v>
      </c>
      <c r="I1" s="6" t="s">
        <v>109</v>
      </c>
    </row>
    <row r="2" spans="1:15">
      <c r="A2" t="s">
        <v>27</v>
      </c>
      <c r="G2">
        <v>1.5</v>
      </c>
      <c r="H2">
        <v>1.961699999999837</v>
      </c>
    </row>
    <row r="3" spans="1:15" ht="13.5" thickBot="1">
      <c r="F3" t="s">
        <v>102</v>
      </c>
      <c r="G3" s="8">
        <v>2</v>
      </c>
      <c r="H3" s="8">
        <f t="shared" ref="H3:H11" si="0">+F$6/G3</f>
        <v>1.4712749999998778</v>
      </c>
      <c r="I3" s="18" t="s">
        <v>83</v>
      </c>
      <c r="J3" t="s">
        <v>105</v>
      </c>
    </row>
    <row r="4" spans="1:15" ht="14.25" thickTop="1" thickBot="1">
      <c r="A4" s="8" t="s">
        <v>2</v>
      </c>
      <c r="C4" s="3">
        <v>26350.375</v>
      </c>
      <c r="D4" s="4">
        <v>0.77200199999999997</v>
      </c>
      <c r="F4" t="s">
        <v>100</v>
      </c>
      <c r="G4">
        <v>2.5</v>
      </c>
      <c r="H4">
        <f t="shared" si="0"/>
        <v>1.1770199999999023</v>
      </c>
      <c r="I4" s="6"/>
    </row>
    <row r="5" spans="1:15" ht="13.5" thickTop="1">
      <c r="F5" t="s">
        <v>101</v>
      </c>
      <c r="G5">
        <v>3</v>
      </c>
      <c r="H5">
        <f t="shared" si="0"/>
        <v>0.98084999999991851</v>
      </c>
      <c r="I5" s="6"/>
    </row>
    <row r="6" spans="1:15">
      <c r="A6" s="8" t="s">
        <v>3</v>
      </c>
      <c r="F6">
        <v>2.9425499999997555</v>
      </c>
      <c r="G6">
        <v>3.5</v>
      </c>
      <c r="H6">
        <f t="shared" si="0"/>
        <v>0.84072857142850155</v>
      </c>
      <c r="I6" s="6"/>
    </row>
    <row r="7" spans="1:15">
      <c r="A7" t="s">
        <v>4</v>
      </c>
      <c r="C7">
        <f>+C4</f>
        <v>26350.375</v>
      </c>
      <c r="G7" s="8">
        <v>4</v>
      </c>
      <c r="H7" s="8">
        <f t="shared" si="0"/>
        <v>0.73563749999993888</v>
      </c>
      <c r="I7" s="27" t="s">
        <v>84</v>
      </c>
    </row>
    <row r="8" spans="1:15">
      <c r="A8" t="s">
        <v>5</v>
      </c>
      <c r="C8">
        <f>+D4</f>
        <v>0.77200199999999997</v>
      </c>
      <c r="G8">
        <v>4.5</v>
      </c>
      <c r="H8">
        <f t="shared" si="0"/>
        <v>0.65389999999994564</v>
      </c>
      <c r="I8" s="6"/>
    </row>
    <row r="9" spans="1:15">
      <c r="G9">
        <v>5</v>
      </c>
      <c r="H9">
        <f t="shared" si="0"/>
        <v>0.58850999999995113</v>
      </c>
      <c r="I9" s="6"/>
    </row>
    <row r="10" spans="1:15" ht="13.5" thickBot="1">
      <c r="C10" s="7" t="s">
        <v>22</v>
      </c>
      <c r="D10" s="7" t="s">
        <v>23</v>
      </c>
      <c r="E10" s="6"/>
      <c r="G10">
        <v>5.5</v>
      </c>
      <c r="H10">
        <f t="shared" si="0"/>
        <v>0.53500909090904647</v>
      </c>
      <c r="I10" s="6"/>
      <c r="J10" s="6"/>
      <c r="K10" s="6"/>
      <c r="L10" s="6"/>
      <c r="M10" s="6"/>
      <c r="N10" s="6"/>
      <c r="O10" s="6"/>
    </row>
    <row r="11" spans="1:15">
      <c r="A11" t="s">
        <v>18</v>
      </c>
      <c r="C11">
        <f>INTERCEPT(R21:R48,Q21:Q48)</f>
        <v>-0.38266788497353721</v>
      </c>
      <c r="D11" s="6"/>
      <c r="E11" s="6"/>
      <c r="G11" s="8">
        <v>6</v>
      </c>
      <c r="H11" s="8">
        <f t="shared" si="0"/>
        <v>0.49042499999995925</v>
      </c>
      <c r="I11" s="6" t="s">
        <v>85</v>
      </c>
      <c r="J11" s="6"/>
      <c r="K11" s="6"/>
      <c r="L11" s="6"/>
      <c r="M11" s="6"/>
      <c r="N11" s="6"/>
      <c r="O11" s="6"/>
    </row>
    <row r="12" spans="1:15">
      <c r="A12" t="s">
        <v>19</v>
      </c>
      <c r="C12">
        <f>SLOPE(R21:R48,Q21:Q48)</f>
        <v>1.3377054078964743E-5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>
      <c r="A13" t="s">
        <v>21</v>
      </c>
      <c r="C13" s="6" t="s">
        <v>16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>
      <c r="A14" t="s">
        <v>26</v>
      </c>
    </row>
    <row r="15" spans="1:15">
      <c r="A15" s="5" t="s">
        <v>20</v>
      </c>
      <c r="C15">
        <f>+C7+C11</f>
        <v>26349.992332115027</v>
      </c>
    </row>
    <row r="16" spans="1:15">
      <c r="A16" s="8" t="s">
        <v>6</v>
      </c>
      <c r="C16">
        <f>+C8+C12</f>
        <v>0.77201537705407897</v>
      </c>
    </row>
    <row r="17" spans="1:46" ht="13.5" thickBot="1">
      <c r="E17" t="s">
        <v>108</v>
      </c>
    </row>
    <row r="18" spans="1:46" ht="14.25" thickTop="1" thickBot="1">
      <c r="A18" s="8" t="s">
        <v>7</v>
      </c>
      <c r="C18" s="3">
        <f>+C15</f>
        <v>26349.992332115027</v>
      </c>
      <c r="D18" s="4">
        <f>+C16</f>
        <v>0.77201537705407897</v>
      </c>
      <c r="E18">
        <f t="shared" ref="E18:O18" si="1">+$F6/E19</f>
        <v>1.961699999999837</v>
      </c>
      <c r="F18" s="8">
        <f t="shared" si="1"/>
        <v>1.4712749999998778</v>
      </c>
      <c r="G18">
        <f t="shared" si="1"/>
        <v>1.1770199999999023</v>
      </c>
      <c r="H18">
        <f t="shared" si="1"/>
        <v>0.98084999999991851</v>
      </c>
      <c r="I18">
        <f t="shared" si="1"/>
        <v>0.84072857142850155</v>
      </c>
      <c r="J18" s="8">
        <f t="shared" si="1"/>
        <v>0.73563749999993888</v>
      </c>
      <c r="K18">
        <f t="shared" si="1"/>
        <v>0.65389999999994564</v>
      </c>
      <c r="L18">
        <f t="shared" si="1"/>
        <v>0.58850999999995113</v>
      </c>
      <c r="M18">
        <f t="shared" si="1"/>
        <v>0.53500909090904647</v>
      </c>
      <c r="N18" s="8">
        <f t="shared" si="1"/>
        <v>0.49042499999995925</v>
      </c>
      <c r="O18">
        <f t="shared" si="1"/>
        <v>0.45269999999996241</v>
      </c>
    </row>
    <row r="19" spans="1:46" ht="13.5" thickTop="1">
      <c r="E19">
        <v>1.5</v>
      </c>
      <c r="F19">
        <v>2</v>
      </c>
      <c r="G19">
        <v>2.5</v>
      </c>
      <c r="H19">
        <v>3</v>
      </c>
      <c r="I19">
        <v>3.5</v>
      </c>
      <c r="J19">
        <v>4</v>
      </c>
      <c r="K19">
        <v>4.5</v>
      </c>
      <c r="L19">
        <v>5</v>
      </c>
      <c r="M19">
        <v>5.5</v>
      </c>
      <c r="N19">
        <v>6</v>
      </c>
      <c r="O19">
        <v>6.5</v>
      </c>
    </row>
    <row r="20" spans="1:46" ht="13.5" thickBot="1">
      <c r="A20" s="7" t="s">
        <v>8</v>
      </c>
      <c r="B20" s="7" t="s">
        <v>9</v>
      </c>
      <c r="C20" s="7" t="s">
        <v>10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 t="s">
        <v>11</v>
      </c>
      <c r="Q20" s="7" t="s">
        <v>12</v>
      </c>
      <c r="R20" s="7" t="s">
        <v>13</v>
      </c>
      <c r="S20" s="10" t="s">
        <v>14</v>
      </c>
      <c r="T20" s="10" t="s">
        <v>68</v>
      </c>
      <c r="U20" s="10" t="s">
        <v>69</v>
      </c>
      <c r="V20" s="10" t="s">
        <v>75</v>
      </c>
      <c r="W20" s="10" t="s">
        <v>70</v>
      </c>
      <c r="X20" s="10" t="s">
        <v>28</v>
      </c>
      <c r="Y20" s="10" t="s">
        <v>29</v>
      </c>
      <c r="Z20" s="10" t="s">
        <v>25</v>
      </c>
      <c r="AA20" s="9" t="s">
        <v>24</v>
      </c>
      <c r="AB20" s="7" t="s">
        <v>17</v>
      </c>
    </row>
    <row r="21" spans="1:46">
      <c r="A21" s="8" t="s">
        <v>78</v>
      </c>
      <c r="B21" s="6"/>
      <c r="C21" s="11">
        <v>47414.435033333335</v>
      </c>
      <c r="P21">
        <f>+(C21-C$7)/C$8</f>
        <v>27284.981170169682</v>
      </c>
      <c r="Q21">
        <f t="shared" ref="Q21:Q31" si="2">ROUND(2*P21,0)/2</f>
        <v>27285</v>
      </c>
      <c r="R21">
        <f>+C21-(C$7+Q21*C$8)</f>
        <v>-1.45366666620248E-2</v>
      </c>
      <c r="W21">
        <f t="shared" ref="W21:W31" si="3">R21</f>
        <v>-1.45366666620248E-2</v>
      </c>
      <c r="Z21">
        <f>+C$11+C$12*Q21</f>
        <v>-1.7674964428984197E-2</v>
      </c>
      <c r="AB21" s="2">
        <f>+C21-15018.5</f>
        <v>32395.935033333335</v>
      </c>
      <c r="AN21" t="s">
        <v>48</v>
      </c>
      <c r="AO21" t="s">
        <v>36</v>
      </c>
      <c r="AT21" t="s">
        <v>33</v>
      </c>
    </row>
    <row r="22" spans="1:46">
      <c r="A22" s="8" t="s">
        <v>78</v>
      </c>
      <c r="B22" s="6"/>
      <c r="C22" s="11">
        <v>47776.454249999995</v>
      </c>
      <c r="P22">
        <f t="shared" ref="P22:P31" si="4">+(C22-C$7)/C$8</f>
        <v>27753.916764464335</v>
      </c>
      <c r="Q22">
        <f t="shared" si="2"/>
        <v>27754</v>
      </c>
      <c r="R22">
        <f t="shared" ref="R22:R31" si="5">+C22-(C$7+Q22*C$8)</f>
        <v>-6.4257999998517334E-2</v>
      </c>
      <c r="W22">
        <f t="shared" si="3"/>
        <v>-6.4257999998517334E-2</v>
      </c>
      <c r="Z22">
        <f t="shared" ref="Z22:Z31" si="6">+C$11+C$12*Q22</f>
        <v>-1.1401126065949729E-2</v>
      </c>
      <c r="AB22" s="2">
        <f t="shared" ref="AB22:AB31" si="7">+C22-15018.5</f>
        <v>32757.954249999995</v>
      </c>
    </row>
    <row r="23" spans="1:46">
      <c r="A23" s="8" t="s">
        <v>78</v>
      </c>
      <c r="B23" s="6"/>
      <c r="C23" s="11">
        <v>48060.484150000004</v>
      </c>
      <c r="P23">
        <f t="shared" si="4"/>
        <v>28121.830189559099</v>
      </c>
      <c r="Q23">
        <f t="shared" si="2"/>
        <v>28122</v>
      </c>
      <c r="R23">
        <f t="shared" si="5"/>
        <v>-0.13109399999666493</v>
      </c>
      <c r="W23">
        <f t="shared" si="3"/>
        <v>-0.13109399999666493</v>
      </c>
      <c r="Z23">
        <f t="shared" si="6"/>
        <v>-6.4783701648907233E-3</v>
      </c>
      <c r="AB23" s="2">
        <f t="shared" si="7"/>
        <v>33041.984150000004</v>
      </c>
    </row>
    <row r="24" spans="1:46">
      <c r="A24" s="8" t="s">
        <v>78</v>
      </c>
      <c r="B24" s="6"/>
      <c r="C24" s="13">
        <v>48085.493600000002</v>
      </c>
      <c r="P24">
        <f t="shared" si="4"/>
        <v>28154.225766254494</v>
      </c>
      <c r="Q24">
        <f t="shared" si="2"/>
        <v>28154</v>
      </c>
      <c r="R24">
        <f t="shared" si="5"/>
        <v>0.17429200000333367</v>
      </c>
      <c r="W24">
        <f t="shared" si="3"/>
        <v>0.17429200000333367</v>
      </c>
      <c r="Z24">
        <f t="shared" si="6"/>
        <v>-6.050304434363829E-3</v>
      </c>
      <c r="AB24" s="2">
        <f t="shared" si="7"/>
        <v>33066.993600000002</v>
      </c>
    </row>
    <row r="25" spans="1:46">
      <c r="A25" s="8" t="s">
        <v>78</v>
      </c>
      <c r="B25" s="6"/>
      <c r="C25" s="11">
        <v>48088.436150000001</v>
      </c>
      <c r="D25">
        <f>+C25-C24</f>
        <v>2.9425499999997555</v>
      </c>
      <c r="E25">
        <f>+$D25/E$18</f>
        <v>1.5</v>
      </c>
      <c r="F25" s="8">
        <f t="shared" ref="F25:O28" si="8">+$D25/F$18</f>
        <v>2</v>
      </c>
      <c r="G25">
        <f t="shared" si="8"/>
        <v>2.5</v>
      </c>
      <c r="H25">
        <f t="shared" si="8"/>
        <v>3</v>
      </c>
      <c r="I25">
        <f t="shared" si="8"/>
        <v>3.5</v>
      </c>
      <c r="J25" s="8">
        <f t="shared" si="8"/>
        <v>4</v>
      </c>
      <c r="K25">
        <f t="shared" si="8"/>
        <v>4.5</v>
      </c>
      <c r="L25">
        <f t="shared" si="8"/>
        <v>5</v>
      </c>
      <c r="M25">
        <f t="shared" si="8"/>
        <v>5.5</v>
      </c>
      <c r="N25" s="8">
        <f t="shared" si="8"/>
        <v>6</v>
      </c>
      <c r="O25">
        <f t="shared" si="8"/>
        <v>6.5</v>
      </c>
      <c r="P25">
        <f t="shared" si="4"/>
        <v>28158.037349644175</v>
      </c>
      <c r="Q25">
        <f t="shared" si="2"/>
        <v>28158</v>
      </c>
      <c r="R25">
        <f t="shared" si="5"/>
        <v>2.8834000004280824E-2</v>
      </c>
      <c r="W25">
        <f t="shared" si="3"/>
        <v>2.8834000004280824E-2</v>
      </c>
      <c r="Z25">
        <f t="shared" si="6"/>
        <v>-5.996796218047995E-3</v>
      </c>
      <c r="AB25" s="2">
        <f t="shared" si="7"/>
        <v>33069.936150000001</v>
      </c>
    </row>
    <row r="26" spans="1:46">
      <c r="A26" s="8" t="s">
        <v>78</v>
      </c>
      <c r="B26" s="6"/>
      <c r="C26" s="11">
        <v>48102.420150000005</v>
      </c>
      <c r="D26">
        <f>+C26-C$24</f>
        <v>16.926550000003772</v>
      </c>
      <c r="E26">
        <f>+$D26/E$18</f>
        <v>8.628510985372472</v>
      </c>
      <c r="F26" s="8">
        <f t="shared" si="8"/>
        <v>11.504681313829963</v>
      </c>
      <c r="G26">
        <f t="shared" si="8"/>
        <v>14.380851642287453</v>
      </c>
      <c r="H26">
        <f t="shared" si="8"/>
        <v>17.257021970744944</v>
      </c>
      <c r="I26">
        <f t="shared" si="8"/>
        <v>20.133192299202435</v>
      </c>
      <c r="J26" s="8">
        <f t="shared" si="8"/>
        <v>23.009362627659925</v>
      </c>
      <c r="K26">
        <f t="shared" si="8"/>
        <v>25.885532956117416</v>
      </c>
      <c r="L26">
        <f t="shared" si="8"/>
        <v>28.761703284574907</v>
      </c>
      <c r="M26">
        <f t="shared" si="8"/>
        <v>31.637873613032397</v>
      </c>
      <c r="N26" s="8">
        <f t="shared" si="8"/>
        <v>34.514043941489888</v>
      </c>
      <c r="O26">
        <f t="shared" si="8"/>
        <v>37.390214269947379</v>
      </c>
      <c r="P26">
        <f t="shared" si="4"/>
        <v>28176.151292354174</v>
      </c>
      <c r="Q26">
        <f t="shared" si="2"/>
        <v>28176</v>
      </c>
      <c r="R26">
        <f t="shared" si="5"/>
        <v>0.11679800000274554</v>
      </c>
      <c r="W26">
        <f t="shared" si="3"/>
        <v>0.11679800000274554</v>
      </c>
      <c r="Z26">
        <f t="shared" si="6"/>
        <v>-5.7560092446266031E-3</v>
      </c>
      <c r="AB26" s="2">
        <f t="shared" si="7"/>
        <v>33083.920150000005</v>
      </c>
    </row>
    <row r="27" spans="1:46">
      <c r="A27" s="8" t="s">
        <v>78</v>
      </c>
      <c r="B27" s="6"/>
      <c r="C27" s="11">
        <v>48205.429650000005</v>
      </c>
      <c r="D27">
        <f>+C27-C$24</f>
        <v>119.93605000000389</v>
      </c>
      <c r="E27">
        <f>+$D27/E$18</f>
        <v>61.138833664685656</v>
      </c>
      <c r="F27" s="8">
        <f t="shared" si="8"/>
        <v>81.518444886247536</v>
      </c>
      <c r="G27">
        <f t="shared" si="8"/>
        <v>101.89805610780942</v>
      </c>
      <c r="H27">
        <f t="shared" si="8"/>
        <v>122.27766732937131</v>
      </c>
      <c r="I27">
        <f t="shared" si="8"/>
        <v>142.6572785509332</v>
      </c>
      <c r="J27" s="8">
        <f t="shared" si="8"/>
        <v>163.03688977249507</v>
      </c>
      <c r="K27">
        <f t="shared" si="8"/>
        <v>183.41650099405697</v>
      </c>
      <c r="L27">
        <f t="shared" si="8"/>
        <v>203.79611221561885</v>
      </c>
      <c r="M27">
        <f t="shared" si="8"/>
        <v>224.17572343718075</v>
      </c>
      <c r="N27" s="8">
        <f t="shared" si="8"/>
        <v>244.55533465874262</v>
      </c>
      <c r="O27">
        <f t="shared" si="8"/>
        <v>264.9349458803045</v>
      </c>
      <c r="P27">
        <f t="shared" si="4"/>
        <v>28309.58294149498</v>
      </c>
      <c r="Q27">
        <f t="shared" si="2"/>
        <v>28309.5</v>
      </c>
      <c r="R27">
        <f t="shared" si="5"/>
        <v>6.4031000001705252E-2</v>
      </c>
      <c r="W27">
        <f t="shared" si="3"/>
        <v>6.4031000001705252E-2</v>
      </c>
      <c r="Z27">
        <f t="shared" si="6"/>
        <v>-3.970172525084803E-3</v>
      </c>
      <c r="AB27" s="2">
        <f t="shared" si="7"/>
        <v>33186.929650000005</v>
      </c>
    </row>
    <row r="28" spans="1:46">
      <c r="A28" s="8" t="s">
        <v>78</v>
      </c>
      <c r="B28" s="6"/>
      <c r="C28" s="11">
        <v>48461.496849999996</v>
      </c>
      <c r="D28">
        <f>+C28-C$24</f>
        <v>376.0032499999943</v>
      </c>
      <c r="E28">
        <f>+$D28/E$18</f>
        <v>191.67214660754729</v>
      </c>
      <c r="F28" s="8">
        <f t="shared" si="8"/>
        <v>255.56286214339639</v>
      </c>
      <c r="G28">
        <f t="shared" si="8"/>
        <v>319.45357767924548</v>
      </c>
      <c r="H28">
        <f t="shared" si="8"/>
        <v>383.34429321509458</v>
      </c>
      <c r="I28">
        <f t="shared" si="8"/>
        <v>447.23500875094373</v>
      </c>
      <c r="J28" s="8">
        <f t="shared" si="8"/>
        <v>511.12572428679277</v>
      </c>
      <c r="K28">
        <f t="shared" si="8"/>
        <v>575.01643982264193</v>
      </c>
      <c r="L28">
        <f t="shared" si="8"/>
        <v>638.90715535849097</v>
      </c>
      <c r="M28">
        <f t="shared" si="8"/>
        <v>702.79787089434012</v>
      </c>
      <c r="N28" s="8">
        <f t="shared" si="8"/>
        <v>766.68858643018916</v>
      </c>
      <c r="O28">
        <f t="shared" si="8"/>
        <v>830.5793019660382</v>
      </c>
      <c r="P28">
        <f t="shared" si="4"/>
        <v>28641.275346436923</v>
      </c>
      <c r="Q28">
        <f t="shared" si="2"/>
        <v>28641.5</v>
      </c>
      <c r="R28">
        <f t="shared" si="5"/>
        <v>-0.17343300000356976</v>
      </c>
      <c r="W28">
        <f t="shared" si="3"/>
        <v>-0.17343300000356976</v>
      </c>
      <c r="Z28">
        <f t="shared" si="6"/>
        <v>4.7100942913147481E-4</v>
      </c>
      <c r="AB28" s="2">
        <f t="shared" si="7"/>
        <v>33442.996849999996</v>
      </c>
    </row>
    <row r="29" spans="1:46">
      <c r="A29" s="8" t="s">
        <v>78</v>
      </c>
      <c r="B29" s="6"/>
      <c r="C29" s="11">
        <v>48500.495299999995</v>
      </c>
      <c r="P29">
        <f t="shared" si="4"/>
        <v>28691.79134250947</v>
      </c>
      <c r="Q29">
        <f t="shared" si="2"/>
        <v>28692</v>
      </c>
      <c r="R29">
        <f t="shared" si="5"/>
        <v>-0.16108400000666734</v>
      </c>
      <c r="W29">
        <f t="shared" si="3"/>
        <v>-0.16108400000666734</v>
      </c>
      <c r="Z29">
        <f t="shared" si="6"/>
        <v>1.1465506601192055E-3</v>
      </c>
      <c r="AB29" s="2">
        <f t="shared" si="7"/>
        <v>33481.995299999995</v>
      </c>
    </row>
    <row r="30" spans="1:46">
      <c r="A30" s="8" t="s">
        <v>78</v>
      </c>
      <c r="B30" s="6"/>
      <c r="C30" s="11">
        <v>48503.439550000003</v>
      </c>
      <c r="P30">
        <f t="shared" si="4"/>
        <v>28695.605127965995</v>
      </c>
      <c r="Q30">
        <f t="shared" si="2"/>
        <v>28695.5</v>
      </c>
      <c r="R30">
        <f t="shared" si="5"/>
        <v>8.115900000120746E-2</v>
      </c>
      <c r="W30">
        <f t="shared" si="3"/>
        <v>8.115900000120746E-2</v>
      </c>
      <c r="Z30">
        <f t="shared" si="6"/>
        <v>1.1933703493955949E-3</v>
      </c>
      <c r="AB30" s="2">
        <f t="shared" si="7"/>
        <v>33484.939550000003</v>
      </c>
    </row>
    <row r="31" spans="1:46">
      <c r="A31" s="8" t="s">
        <v>78</v>
      </c>
      <c r="B31" s="6"/>
      <c r="C31" s="11">
        <v>48567.447800000002</v>
      </c>
      <c r="P31">
        <f t="shared" si="4"/>
        <v>28778.517154100642</v>
      </c>
      <c r="Q31">
        <f t="shared" si="2"/>
        <v>28778.5</v>
      </c>
      <c r="R31">
        <f t="shared" si="5"/>
        <v>1.3243000001239125E-2</v>
      </c>
      <c r="W31">
        <f t="shared" si="3"/>
        <v>1.3243000001239125E-2</v>
      </c>
      <c r="Z31">
        <f t="shared" si="6"/>
        <v>2.3036658379496644E-3</v>
      </c>
      <c r="AB31" s="2">
        <f t="shared" si="7"/>
        <v>33548.947800000002</v>
      </c>
    </row>
    <row r="32" spans="1:46">
      <c r="A32" s="8" t="s">
        <v>81</v>
      </c>
      <c r="B32" s="6" t="s">
        <v>72</v>
      </c>
      <c r="C32">
        <v>52890.3508</v>
      </c>
      <c r="P32">
        <f>+(C32-C$7)/C$8</f>
        <v>34378.117932336965</v>
      </c>
      <c r="Q32">
        <f>ROUND(2*P32,0)/2</f>
        <v>34378</v>
      </c>
      <c r="R32">
        <f>+C32-(C$7+Q32*C$8)</f>
        <v>9.1044000000692904E-2</v>
      </c>
      <c r="W32">
        <f>R32</f>
        <v>9.1044000000692904E-2</v>
      </c>
      <c r="Z32">
        <f>+C$11+C$12*Q32</f>
        <v>7.7208480153112713E-2</v>
      </c>
      <c r="AB32" s="2">
        <f>+C32-15018.5</f>
        <v>37871.8508</v>
      </c>
    </row>
    <row r="33" spans="1:28">
      <c r="A33" s="8"/>
      <c r="B33" s="6"/>
      <c r="C33" s="11"/>
      <c r="AB33" s="2"/>
    </row>
    <row r="34" spans="1:28">
      <c r="A34" s="8"/>
      <c r="B34" s="6"/>
      <c r="C34" s="11"/>
      <c r="AB34" s="2"/>
    </row>
    <row r="35" spans="1:28">
      <c r="A35" s="8"/>
      <c r="B35" s="6"/>
      <c r="C35" s="11"/>
      <c r="AB35" s="2"/>
    </row>
    <row r="36" spans="1:28">
      <c r="A36" s="8"/>
      <c r="B36" s="6"/>
      <c r="C36" s="11"/>
      <c r="AB36" s="2"/>
    </row>
    <row r="37" spans="1:28">
      <c r="A37" s="8"/>
      <c r="B37" s="6"/>
      <c r="C37" s="11"/>
      <c r="AB37" s="2"/>
    </row>
    <row r="38" spans="1:28">
      <c r="A38" s="8"/>
      <c r="B38" s="6"/>
      <c r="C38" s="11"/>
      <c r="AB38" s="2"/>
    </row>
    <row r="39" spans="1:28">
      <c r="A39" s="8"/>
      <c r="B39" s="6"/>
      <c r="C39" s="11"/>
      <c r="AB39" s="2"/>
    </row>
    <row r="40" spans="1:28">
      <c r="A40" s="8"/>
      <c r="B40" s="6"/>
      <c r="C40" s="11"/>
      <c r="AB40" s="2"/>
    </row>
    <row r="41" spans="1:28">
      <c r="A41" s="8"/>
      <c r="B41" s="6"/>
      <c r="C41" s="11"/>
      <c r="AB41" s="2"/>
    </row>
    <row r="42" spans="1:28">
      <c r="A42" s="8"/>
      <c r="B42" s="6"/>
      <c r="C42" s="11"/>
      <c r="AB42" s="2"/>
    </row>
    <row r="43" spans="1:28">
      <c r="A43" s="8"/>
      <c r="B43" s="6"/>
      <c r="C43" s="11"/>
      <c r="AB43" s="2"/>
    </row>
    <row r="44" spans="1:28">
      <c r="A44" s="8"/>
      <c r="B44" s="6"/>
      <c r="C44" s="11"/>
      <c r="AB44" s="2"/>
    </row>
    <row r="45" spans="1:28">
      <c r="A45" s="8"/>
      <c r="B45" s="6"/>
      <c r="C45" s="11"/>
      <c r="AB45" s="2"/>
    </row>
    <row r="46" spans="1:28">
      <c r="A46" s="8"/>
      <c r="B46" s="6"/>
      <c r="C46" s="11"/>
      <c r="AB46" s="2"/>
    </row>
    <row r="47" spans="1:28">
      <c r="A47" s="8"/>
      <c r="B47" s="6"/>
      <c r="C47" s="11"/>
      <c r="AB47" s="2"/>
    </row>
    <row r="48" spans="1:28">
      <c r="A48" s="8"/>
      <c r="B48" s="6"/>
      <c r="C48" s="11"/>
      <c r="AB48" s="2"/>
    </row>
    <row r="49" spans="2:2">
      <c r="B49" s="6"/>
    </row>
    <row r="50" spans="2:2">
      <c r="B50" s="6"/>
    </row>
    <row r="51" spans="2:2">
      <c r="B51" s="6"/>
    </row>
    <row r="52" spans="2:2">
      <c r="B52" s="6"/>
    </row>
    <row r="53" spans="2:2">
      <c r="B53" s="6"/>
    </row>
    <row r="54" spans="2:2">
      <c r="B54" s="6"/>
    </row>
    <row r="55" spans="2:2">
      <c r="B55" s="6"/>
    </row>
    <row r="56" spans="2:2">
      <c r="B56" s="6"/>
    </row>
    <row r="57" spans="2:2">
      <c r="B57" s="6"/>
    </row>
    <row r="58" spans="2:2">
      <c r="B58" s="6"/>
    </row>
    <row r="59" spans="2:2">
      <c r="B59" s="6"/>
    </row>
    <row r="60" spans="2:2">
      <c r="B60" s="6"/>
    </row>
    <row r="61" spans="2:2">
      <c r="B61" s="6"/>
    </row>
    <row r="62" spans="2:2">
      <c r="B62" s="6"/>
    </row>
    <row r="63" spans="2:2">
      <c r="B63" s="6"/>
    </row>
    <row r="64" spans="2:2">
      <c r="B64" s="6"/>
    </row>
    <row r="65" spans="2:2">
      <c r="B65" s="6"/>
    </row>
    <row r="66" spans="2:2">
      <c r="B66" s="6"/>
    </row>
    <row r="67" spans="2:2">
      <c r="B67" s="6"/>
    </row>
    <row r="68" spans="2:2">
      <c r="B68" s="6"/>
    </row>
    <row r="69" spans="2:2">
      <c r="B69" s="6"/>
    </row>
    <row r="70" spans="2:2">
      <c r="B70" s="6"/>
    </row>
    <row r="71" spans="2:2">
      <c r="B71" s="6"/>
    </row>
    <row r="72" spans="2:2">
      <c r="B72" s="6"/>
    </row>
    <row r="73" spans="2:2">
      <c r="B73" s="6"/>
    </row>
    <row r="74" spans="2:2">
      <c r="B74" s="6"/>
    </row>
    <row r="75" spans="2:2">
      <c r="B75" s="6"/>
    </row>
    <row r="76" spans="2:2">
      <c r="B76" s="6"/>
    </row>
    <row r="77" spans="2:2">
      <c r="B77" s="6"/>
    </row>
    <row r="78" spans="2:2">
      <c r="B78" s="6"/>
    </row>
    <row r="79" spans="2:2">
      <c r="B79" s="6"/>
    </row>
    <row r="80" spans="2:2">
      <c r="B80" s="6"/>
    </row>
    <row r="81" spans="2:2">
      <c r="B81" s="6"/>
    </row>
    <row r="82" spans="2:2">
      <c r="B82" s="6"/>
    </row>
    <row r="83" spans="2:2">
      <c r="B83" s="6"/>
    </row>
    <row r="84" spans="2:2">
      <c r="B84" s="6"/>
    </row>
    <row r="85" spans="2:2">
      <c r="B85" s="6"/>
    </row>
    <row r="86" spans="2:2">
      <c r="B86" s="6"/>
    </row>
    <row r="87" spans="2:2">
      <c r="B87" s="6"/>
    </row>
    <row r="88" spans="2:2">
      <c r="B88" s="6"/>
    </row>
    <row r="89" spans="2:2">
      <c r="B89" s="6"/>
    </row>
    <row r="90" spans="2:2">
      <c r="B90" s="6"/>
    </row>
    <row r="91" spans="2:2">
      <c r="B91" s="6"/>
    </row>
    <row r="92" spans="2:2">
      <c r="B92" s="6"/>
    </row>
    <row r="93" spans="2:2">
      <c r="B93" s="6"/>
    </row>
    <row r="94" spans="2:2">
      <c r="B94" s="6"/>
    </row>
    <row r="95" spans="2:2">
      <c r="B95" s="6"/>
    </row>
    <row r="96" spans="2:2">
      <c r="B96" s="6"/>
    </row>
    <row r="97" spans="2:2">
      <c r="B97" s="6"/>
    </row>
    <row r="98" spans="2:2">
      <c r="B98" s="6"/>
    </row>
    <row r="99" spans="2:2">
      <c r="B99" s="6"/>
    </row>
    <row r="100" spans="2:2">
      <c r="B100" s="6"/>
    </row>
    <row r="101" spans="2:2">
      <c r="B101" s="6"/>
    </row>
    <row r="102" spans="2:2">
      <c r="B102" s="6"/>
    </row>
    <row r="103" spans="2:2">
      <c r="B103" s="6"/>
    </row>
    <row r="104" spans="2:2">
      <c r="B104" s="6"/>
    </row>
    <row r="105" spans="2:2">
      <c r="B105" s="6"/>
    </row>
    <row r="106" spans="2:2">
      <c r="B106" s="6"/>
    </row>
    <row r="107" spans="2:2">
      <c r="B107" s="6"/>
    </row>
    <row r="108" spans="2:2">
      <c r="B108" s="6"/>
    </row>
    <row r="109" spans="2:2">
      <c r="B109" s="6"/>
    </row>
    <row r="110" spans="2:2">
      <c r="B110" s="6"/>
    </row>
    <row r="111" spans="2:2">
      <c r="B111" s="6"/>
    </row>
    <row r="112" spans="2:2">
      <c r="B112" s="6"/>
    </row>
    <row r="113" spans="2:2">
      <c r="B113" s="6"/>
    </row>
    <row r="114" spans="2:2">
      <c r="B114" s="6"/>
    </row>
    <row r="115" spans="2:2">
      <c r="B115" s="6"/>
    </row>
    <row r="116" spans="2:2">
      <c r="B116" s="6"/>
    </row>
    <row r="117" spans="2:2">
      <c r="B117" s="6"/>
    </row>
    <row r="118" spans="2:2">
      <c r="B118" s="6"/>
    </row>
    <row r="119" spans="2:2">
      <c r="B119" s="6"/>
    </row>
    <row r="120" spans="2:2">
      <c r="B120" s="6"/>
    </row>
    <row r="121" spans="2:2">
      <c r="B121" s="6"/>
    </row>
    <row r="122" spans="2:2">
      <c r="B122" s="6"/>
    </row>
    <row r="123" spans="2:2">
      <c r="B123" s="6"/>
    </row>
    <row r="124" spans="2:2">
      <c r="B124" s="6"/>
    </row>
    <row r="125" spans="2:2">
      <c r="B125" s="6"/>
    </row>
    <row r="126" spans="2:2">
      <c r="B126" s="6"/>
    </row>
    <row r="127" spans="2:2">
      <c r="B127" s="6"/>
    </row>
    <row r="128" spans="2:2">
      <c r="B128" s="6"/>
    </row>
    <row r="129" spans="2:2">
      <c r="B129" s="6"/>
    </row>
    <row r="130" spans="2:2">
      <c r="B130" s="6"/>
    </row>
    <row r="131" spans="2:2">
      <c r="B131" s="6"/>
    </row>
    <row r="132" spans="2:2">
      <c r="B132" s="6"/>
    </row>
    <row r="133" spans="2:2">
      <c r="B133" s="6"/>
    </row>
    <row r="134" spans="2:2">
      <c r="B134" s="6"/>
    </row>
    <row r="135" spans="2:2">
      <c r="B135" s="6"/>
    </row>
    <row r="136" spans="2:2">
      <c r="B136" s="6"/>
    </row>
    <row r="137" spans="2:2">
      <c r="B137" s="6"/>
    </row>
    <row r="138" spans="2:2">
      <c r="B138" s="6"/>
    </row>
    <row r="139" spans="2:2">
      <c r="B139" s="6"/>
    </row>
    <row r="140" spans="2:2">
      <c r="B140" s="6"/>
    </row>
    <row r="141" spans="2:2">
      <c r="B141" s="6"/>
    </row>
    <row r="142" spans="2:2">
      <c r="B142" s="6"/>
    </row>
    <row r="143" spans="2:2">
      <c r="B143" s="6"/>
    </row>
    <row r="144" spans="2:2">
      <c r="B144" s="6"/>
    </row>
    <row r="145" spans="2:2">
      <c r="B145" s="6"/>
    </row>
    <row r="146" spans="2:2">
      <c r="B146" s="6"/>
    </row>
    <row r="147" spans="2:2">
      <c r="B147" s="6"/>
    </row>
    <row r="148" spans="2:2">
      <c r="B148" s="6"/>
    </row>
    <row r="149" spans="2:2">
      <c r="B149" s="6"/>
    </row>
    <row r="150" spans="2:2">
      <c r="B150" s="6"/>
    </row>
    <row r="151" spans="2:2">
      <c r="B151" s="6"/>
    </row>
    <row r="152" spans="2:2">
      <c r="B152" s="6"/>
    </row>
    <row r="153" spans="2:2">
      <c r="B153" s="6"/>
    </row>
    <row r="154" spans="2:2">
      <c r="B154" s="6"/>
    </row>
    <row r="155" spans="2:2">
      <c r="B155" s="6"/>
    </row>
    <row r="156" spans="2:2">
      <c r="B156" s="6"/>
    </row>
    <row r="157" spans="2:2">
      <c r="B157" s="6"/>
    </row>
    <row r="158" spans="2:2">
      <c r="B158" s="6"/>
    </row>
    <row r="159" spans="2:2">
      <c r="B159" s="6"/>
    </row>
    <row r="160" spans="2:2">
      <c r="B160" s="6"/>
    </row>
    <row r="161" spans="2:2">
      <c r="B161" s="6"/>
    </row>
    <row r="162" spans="2:2">
      <c r="B162" s="6"/>
    </row>
    <row r="163" spans="2:2">
      <c r="B163" s="6"/>
    </row>
    <row r="164" spans="2:2">
      <c r="B164" s="6"/>
    </row>
    <row r="165" spans="2:2">
      <c r="B165" s="6"/>
    </row>
    <row r="166" spans="2:2">
      <c r="B166" s="6"/>
    </row>
    <row r="167" spans="2:2">
      <c r="B167" s="6"/>
    </row>
    <row r="168" spans="2:2">
      <c r="B168" s="6"/>
    </row>
    <row r="169" spans="2:2">
      <c r="B169" s="6"/>
    </row>
    <row r="170" spans="2:2">
      <c r="B170" s="6"/>
    </row>
    <row r="171" spans="2:2">
      <c r="B171" s="6"/>
    </row>
    <row r="172" spans="2:2">
      <c r="B172" s="6"/>
    </row>
    <row r="173" spans="2:2">
      <c r="B173" s="6"/>
    </row>
    <row r="174" spans="2:2">
      <c r="B174" s="6"/>
    </row>
    <row r="175" spans="2:2">
      <c r="B175" s="6"/>
    </row>
    <row r="176" spans="2:2">
      <c r="B176" s="6"/>
    </row>
    <row r="177" spans="2:2">
      <c r="B177" s="6"/>
    </row>
    <row r="178" spans="2:2">
      <c r="B178" s="6"/>
    </row>
    <row r="179" spans="2:2">
      <c r="B179" s="6"/>
    </row>
    <row r="180" spans="2:2">
      <c r="B180" s="6"/>
    </row>
    <row r="181" spans="2:2">
      <c r="B181" s="6"/>
    </row>
    <row r="182" spans="2:2">
      <c r="B182" s="6"/>
    </row>
    <row r="183" spans="2:2">
      <c r="B183" s="6"/>
    </row>
    <row r="184" spans="2:2">
      <c r="B184" s="6"/>
    </row>
    <row r="185" spans="2:2">
      <c r="B185" s="6"/>
    </row>
    <row r="186" spans="2:2">
      <c r="B186" s="6"/>
    </row>
    <row r="187" spans="2:2">
      <c r="B187" s="6"/>
    </row>
    <row r="188" spans="2:2">
      <c r="B188" s="6"/>
    </row>
    <row r="189" spans="2:2">
      <c r="B189" s="6"/>
    </row>
    <row r="190" spans="2:2">
      <c r="B190" s="6"/>
    </row>
    <row r="191" spans="2:2">
      <c r="B191" s="6"/>
    </row>
    <row r="192" spans="2:2">
      <c r="B192" s="6"/>
    </row>
    <row r="193" spans="2:2">
      <c r="B193" s="6"/>
    </row>
    <row r="194" spans="2:2">
      <c r="B194" s="6"/>
    </row>
    <row r="195" spans="2:2">
      <c r="B195" s="6"/>
    </row>
    <row r="196" spans="2:2">
      <c r="B196" s="6"/>
    </row>
    <row r="197" spans="2:2">
      <c r="B197" s="6"/>
    </row>
    <row r="198" spans="2:2">
      <c r="B198" s="6"/>
    </row>
    <row r="199" spans="2:2">
      <c r="B199" s="6"/>
    </row>
    <row r="200" spans="2:2">
      <c r="B200" s="6"/>
    </row>
    <row r="201" spans="2:2">
      <c r="B201" s="6"/>
    </row>
    <row r="202" spans="2:2">
      <c r="B202" s="6"/>
    </row>
    <row r="203" spans="2:2">
      <c r="B203" s="6"/>
    </row>
    <row r="204" spans="2:2">
      <c r="B204" s="6"/>
    </row>
    <row r="205" spans="2:2">
      <c r="B205" s="6"/>
    </row>
    <row r="206" spans="2:2">
      <c r="B206" s="6"/>
    </row>
    <row r="207" spans="2:2">
      <c r="B207" s="6"/>
    </row>
    <row r="208" spans="2:2">
      <c r="B208" s="6"/>
    </row>
    <row r="209" spans="2:2">
      <c r="B209" s="6"/>
    </row>
    <row r="210" spans="2:2">
      <c r="B210" s="6"/>
    </row>
    <row r="211" spans="2:2">
      <c r="B211" s="6"/>
    </row>
    <row r="212" spans="2:2">
      <c r="B212" s="6"/>
    </row>
    <row r="213" spans="2:2">
      <c r="B213" s="6"/>
    </row>
    <row r="214" spans="2:2">
      <c r="B214" s="6"/>
    </row>
    <row r="215" spans="2:2">
      <c r="B215" s="6"/>
    </row>
    <row r="216" spans="2:2">
      <c r="B216" s="6"/>
    </row>
    <row r="217" spans="2:2">
      <c r="B217" s="6"/>
    </row>
    <row r="218" spans="2:2">
      <c r="B218" s="6"/>
    </row>
    <row r="219" spans="2:2">
      <c r="B219" s="6"/>
    </row>
    <row r="220" spans="2:2">
      <c r="B220" s="6"/>
    </row>
    <row r="221" spans="2:2">
      <c r="B221" s="6"/>
    </row>
    <row r="222" spans="2:2">
      <c r="B222" s="6"/>
    </row>
    <row r="223" spans="2:2">
      <c r="B223" s="6"/>
    </row>
    <row r="224" spans="2:2">
      <c r="B224" s="6"/>
    </row>
    <row r="225" spans="2:2">
      <c r="B225" s="6"/>
    </row>
    <row r="226" spans="2:2">
      <c r="B226" s="6"/>
    </row>
    <row r="227" spans="2:2">
      <c r="B227" s="6"/>
    </row>
    <row r="228" spans="2:2">
      <c r="B228" s="6"/>
    </row>
    <row r="229" spans="2:2">
      <c r="B229" s="6"/>
    </row>
    <row r="230" spans="2:2">
      <c r="B230" s="6"/>
    </row>
    <row r="231" spans="2:2">
      <c r="B231" s="6"/>
    </row>
    <row r="232" spans="2:2">
      <c r="B232" s="6"/>
    </row>
    <row r="233" spans="2:2">
      <c r="B233" s="6"/>
    </row>
    <row r="234" spans="2:2">
      <c r="B234" s="6"/>
    </row>
    <row r="235" spans="2:2">
      <c r="B235" s="6"/>
    </row>
    <row r="236" spans="2:2">
      <c r="B236" s="6"/>
    </row>
    <row r="237" spans="2:2">
      <c r="B237" s="6"/>
    </row>
    <row r="238" spans="2:2">
      <c r="B238" s="6"/>
    </row>
    <row r="239" spans="2:2">
      <c r="B239" s="6"/>
    </row>
    <row r="240" spans="2:2">
      <c r="B240" s="6"/>
    </row>
    <row r="241" spans="2:2">
      <c r="B241" s="6"/>
    </row>
    <row r="242" spans="2:2">
      <c r="B242" s="6"/>
    </row>
    <row r="243" spans="2:2">
      <c r="B243" s="6"/>
    </row>
    <row r="244" spans="2:2">
      <c r="B244" s="6"/>
    </row>
    <row r="245" spans="2:2">
      <c r="B245" s="6"/>
    </row>
    <row r="246" spans="2:2">
      <c r="B246" s="6"/>
    </row>
    <row r="247" spans="2:2">
      <c r="B247" s="6"/>
    </row>
    <row r="248" spans="2:2">
      <c r="B248" s="6"/>
    </row>
    <row r="249" spans="2:2">
      <c r="B249" s="6"/>
    </row>
    <row r="250" spans="2:2">
      <c r="B250" s="6"/>
    </row>
    <row r="251" spans="2:2">
      <c r="B251" s="6"/>
    </row>
    <row r="252" spans="2:2">
      <c r="B252" s="6"/>
    </row>
    <row r="253" spans="2:2">
      <c r="B253" s="6"/>
    </row>
    <row r="254" spans="2:2">
      <c r="B254" s="6"/>
    </row>
    <row r="255" spans="2:2">
      <c r="B255" s="6"/>
    </row>
    <row r="256" spans="2:2">
      <c r="B256" s="6"/>
    </row>
    <row r="257" spans="2:2">
      <c r="B257" s="6"/>
    </row>
    <row r="258" spans="2:2">
      <c r="B258" s="6"/>
    </row>
    <row r="259" spans="2:2">
      <c r="B259" s="6"/>
    </row>
    <row r="260" spans="2:2">
      <c r="B260" s="6"/>
    </row>
    <row r="261" spans="2:2">
      <c r="B261" s="6"/>
    </row>
    <row r="262" spans="2:2">
      <c r="B262" s="6"/>
    </row>
    <row r="263" spans="2:2">
      <c r="B263" s="6"/>
    </row>
    <row r="264" spans="2:2">
      <c r="B264" s="6"/>
    </row>
    <row r="265" spans="2:2">
      <c r="B265" s="6"/>
    </row>
    <row r="266" spans="2:2">
      <c r="B266" s="6"/>
    </row>
    <row r="267" spans="2:2">
      <c r="B267" s="6"/>
    </row>
    <row r="268" spans="2:2">
      <c r="B268" s="6"/>
    </row>
    <row r="269" spans="2:2">
      <c r="B269" s="6"/>
    </row>
    <row r="270" spans="2:2">
      <c r="B270" s="6"/>
    </row>
    <row r="271" spans="2:2">
      <c r="B271" s="6"/>
    </row>
    <row r="272" spans="2:2">
      <c r="B272" s="6"/>
    </row>
    <row r="273" spans="2:2">
      <c r="B273" s="6"/>
    </row>
    <row r="274" spans="2:2">
      <c r="B274" s="6"/>
    </row>
    <row r="275" spans="2:2">
      <c r="B275" s="6"/>
    </row>
    <row r="276" spans="2:2">
      <c r="B276" s="6"/>
    </row>
    <row r="277" spans="2:2">
      <c r="B277" s="6"/>
    </row>
    <row r="278" spans="2:2">
      <c r="B278" s="6"/>
    </row>
    <row r="279" spans="2:2">
      <c r="B279" s="6"/>
    </row>
    <row r="280" spans="2:2">
      <c r="B280" s="6"/>
    </row>
    <row r="281" spans="2:2">
      <c r="B281" s="6"/>
    </row>
    <row r="282" spans="2:2">
      <c r="B282" s="6"/>
    </row>
    <row r="283" spans="2:2">
      <c r="B283" s="6"/>
    </row>
    <row r="284" spans="2:2">
      <c r="B284" s="6"/>
    </row>
    <row r="285" spans="2:2">
      <c r="B285" s="6"/>
    </row>
    <row r="286" spans="2:2">
      <c r="B286" s="6"/>
    </row>
    <row r="287" spans="2:2">
      <c r="B287" s="6"/>
    </row>
    <row r="288" spans="2:2">
      <c r="B288" s="6"/>
    </row>
    <row r="289" spans="2:2">
      <c r="B289" s="6"/>
    </row>
    <row r="290" spans="2:2">
      <c r="B290" s="6"/>
    </row>
    <row r="291" spans="2:2">
      <c r="B291" s="6"/>
    </row>
    <row r="292" spans="2:2">
      <c r="B292" s="6"/>
    </row>
    <row r="293" spans="2:2">
      <c r="B293" s="6"/>
    </row>
    <row r="294" spans="2:2">
      <c r="B294" s="6"/>
    </row>
    <row r="295" spans="2:2">
      <c r="B295" s="6"/>
    </row>
    <row r="296" spans="2:2">
      <c r="B296" s="6"/>
    </row>
    <row r="297" spans="2:2">
      <c r="B297" s="6"/>
    </row>
    <row r="298" spans="2:2">
      <c r="B298" s="6"/>
    </row>
    <row r="299" spans="2:2">
      <c r="B299" s="6"/>
    </row>
    <row r="300" spans="2:2">
      <c r="B300" s="6"/>
    </row>
    <row r="301" spans="2:2">
      <c r="B301" s="6"/>
    </row>
    <row r="302" spans="2:2">
      <c r="B302" s="6"/>
    </row>
    <row r="303" spans="2:2">
      <c r="B303" s="6"/>
    </row>
    <row r="304" spans="2:2">
      <c r="B304" s="6"/>
    </row>
    <row r="305" spans="2:2">
      <c r="B305" s="6"/>
    </row>
    <row r="306" spans="2:2">
      <c r="B306" s="6"/>
    </row>
    <row r="307" spans="2:2">
      <c r="B307" s="6"/>
    </row>
    <row r="308" spans="2:2">
      <c r="B308" s="6"/>
    </row>
    <row r="309" spans="2:2">
      <c r="B309" s="6"/>
    </row>
    <row r="310" spans="2:2">
      <c r="B310" s="6"/>
    </row>
    <row r="311" spans="2:2">
      <c r="B311" s="6"/>
    </row>
    <row r="312" spans="2:2">
      <c r="B312" s="6"/>
    </row>
    <row r="313" spans="2:2">
      <c r="B313" s="6"/>
    </row>
    <row r="314" spans="2:2">
      <c r="B314" s="6"/>
    </row>
    <row r="315" spans="2:2">
      <c r="B315" s="6"/>
    </row>
    <row r="316" spans="2:2">
      <c r="B316" s="6"/>
    </row>
    <row r="317" spans="2:2">
      <c r="B317" s="6"/>
    </row>
    <row r="318" spans="2:2">
      <c r="B318" s="6"/>
    </row>
    <row r="319" spans="2:2">
      <c r="B319" s="6"/>
    </row>
    <row r="320" spans="2:2">
      <c r="B320" s="6"/>
    </row>
    <row r="321" spans="2:2">
      <c r="B321" s="6"/>
    </row>
    <row r="322" spans="2:2">
      <c r="B322" s="6"/>
    </row>
    <row r="323" spans="2:2">
      <c r="B323" s="6"/>
    </row>
    <row r="324" spans="2:2">
      <c r="B324" s="6"/>
    </row>
    <row r="325" spans="2:2">
      <c r="B325" s="6"/>
    </row>
    <row r="326" spans="2:2">
      <c r="B326" s="6"/>
    </row>
    <row r="327" spans="2:2">
      <c r="B327" s="6"/>
    </row>
    <row r="328" spans="2:2">
      <c r="B328" s="6"/>
    </row>
    <row r="329" spans="2:2">
      <c r="B329" s="6"/>
    </row>
    <row r="330" spans="2:2">
      <c r="B330" s="6"/>
    </row>
    <row r="331" spans="2:2">
      <c r="B331" s="6"/>
    </row>
    <row r="332" spans="2:2">
      <c r="B332" s="6"/>
    </row>
    <row r="333" spans="2:2">
      <c r="B333" s="6"/>
    </row>
    <row r="334" spans="2:2">
      <c r="B334" s="6"/>
    </row>
    <row r="335" spans="2:2">
      <c r="B335" s="6"/>
    </row>
    <row r="336" spans="2:2">
      <c r="B336" s="6"/>
    </row>
    <row r="337" spans="2:2">
      <c r="B337" s="6"/>
    </row>
    <row r="338" spans="2:2">
      <c r="B338" s="6"/>
    </row>
    <row r="339" spans="2:2">
      <c r="B339" s="6"/>
    </row>
    <row r="340" spans="2:2">
      <c r="B340" s="6"/>
    </row>
    <row r="341" spans="2:2">
      <c r="B341" s="6"/>
    </row>
    <row r="342" spans="2:2">
      <c r="B342" s="6"/>
    </row>
    <row r="343" spans="2:2">
      <c r="B343" s="6"/>
    </row>
    <row r="344" spans="2:2">
      <c r="B344" s="6"/>
    </row>
    <row r="345" spans="2:2">
      <c r="B345" s="6"/>
    </row>
    <row r="346" spans="2:2">
      <c r="B346" s="6"/>
    </row>
    <row r="347" spans="2:2">
      <c r="B347" s="6"/>
    </row>
    <row r="348" spans="2:2">
      <c r="B348" s="6"/>
    </row>
    <row r="349" spans="2:2">
      <c r="B349" s="6"/>
    </row>
    <row r="350" spans="2:2">
      <c r="B350" s="6"/>
    </row>
    <row r="351" spans="2:2">
      <c r="B351" s="6"/>
    </row>
    <row r="352" spans="2:2">
      <c r="B352" s="6"/>
    </row>
    <row r="353" spans="2:2">
      <c r="B353" s="6"/>
    </row>
    <row r="354" spans="2:2">
      <c r="B354" s="6"/>
    </row>
    <row r="355" spans="2:2">
      <c r="B355" s="6"/>
    </row>
    <row r="356" spans="2:2">
      <c r="B356" s="6"/>
    </row>
    <row r="357" spans="2:2">
      <c r="B357" s="6"/>
    </row>
    <row r="358" spans="2:2">
      <c r="B358" s="6"/>
    </row>
    <row r="359" spans="2:2">
      <c r="B359" s="6"/>
    </row>
    <row r="360" spans="2:2">
      <c r="B360" s="6"/>
    </row>
    <row r="361" spans="2:2">
      <c r="B361" s="6"/>
    </row>
    <row r="362" spans="2:2">
      <c r="B362" s="6"/>
    </row>
    <row r="363" spans="2:2">
      <c r="B363" s="6"/>
    </row>
    <row r="364" spans="2:2">
      <c r="B364" s="6"/>
    </row>
    <row r="365" spans="2:2">
      <c r="B365" s="6"/>
    </row>
    <row r="366" spans="2:2">
      <c r="B366" s="6"/>
    </row>
    <row r="367" spans="2:2">
      <c r="B367" s="6"/>
    </row>
    <row r="368" spans="2:2">
      <c r="B368" s="6"/>
    </row>
    <row r="369" spans="2:2">
      <c r="B369" s="6"/>
    </row>
    <row r="370" spans="2:2">
      <c r="B370" s="6"/>
    </row>
    <row r="371" spans="2:2">
      <c r="B371" s="6"/>
    </row>
    <row r="372" spans="2:2">
      <c r="B372" s="6"/>
    </row>
    <row r="373" spans="2:2">
      <c r="B373" s="6"/>
    </row>
    <row r="374" spans="2:2">
      <c r="B374" s="6"/>
    </row>
    <row r="375" spans="2:2">
      <c r="B375" s="6"/>
    </row>
    <row r="376" spans="2:2">
      <c r="B376" s="6"/>
    </row>
    <row r="377" spans="2:2">
      <c r="B377" s="6"/>
    </row>
    <row r="378" spans="2:2">
      <c r="B378" s="6"/>
    </row>
    <row r="379" spans="2:2">
      <c r="B379" s="6"/>
    </row>
    <row r="380" spans="2:2">
      <c r="B380" s="6"/>
    </row>
    <row r="381" spans="2:2">
      <c r="B381" s="6"/>
    </row>
    <row r="382" spans="2:2">
      <c r="B382" s="6"/>
    </row>
    <row r="383" spans="2:2">
      <c r="B383" s="6"/>
    </row>
    <row r="384" spans="2:2">
      <c r="B384" s="6"/>
    </row>
    <row r="385" spans="2:2">
      <c r="B385" s="6"/>
    </row>
    <row r="386" spans="2:2">
      <c r="B386" s="6"/>
    </row>
    <row r="387" spans="2:2">
      <c r="B387" s="6"/>
    </row>
    <row r="388" spans="2:2">
      <c r="B388" s="6"/>
    </row>
    <row r="389" spans="2:2">
      <c r="B389" s="6"/>
    </row>
    <row r="390" spans="2:2">
      <c r="B390" s="6"/>
    </row>
    <row r="391" spans="2:2">
      <c r="B391" s="6"/>
    </row>
    <row r="392" spans="2:2">
      <c r="B392" s="6"/>
    </row>
    <row r="393" spans="2:2">
      <c r="B393" s="6"/>
    </row>
    <row r="394" spans="2:2">
      <c r="B394" s="6"/>
    </row>
    <row r="395" spans="2:2">
      <c r="B395" s="6"/>
    </row>
    <row r="396" spans="2:2">
      <c r="B396" s="6"/>
    </row>
    <row r="397" spans="2:2">
      <c r="B397" s="6"/>
    </row>
    <row r="398" spans="2:2">
      <c r="B398" s="6"/>
    </row>
    <row r="399" spans="2:2">
      <c r="B399" s="6"/>
    </row>
    <row r="400" spans="2:2">
      <c r="B400" s="6"/>
    </row>
    <row r="401" spans="2:2">
      <c r="B401" s="6"/>
    </row>
    <row r="402" spans="2:2">
      <c r="B402" s="6"/>
    </row>
    <row r="403" spans="2:2">
      <c r="B403" s="6"/>
    </row>
    <row r="404" spans="2:2">
      <c r="B404" s="6"/>
    </row>
    <row r="405" spans="2:2">
      <c r="B405" s="6"/>
    </row>
    <row r="406" spans="2:2">
      <c r="B406" s="6"/>
    </row>
  </sheetData>
  <sheetProtection sheet="1" objects="1" scenarios="1"/>
  <phoneticPr fontId="8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E406"/>
  <sheetViews>
    <sheetView workbookViewId="0">
      <selection activeCell="AA20" sqref="AA2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7" width="9.42578125" customWidth="1"/>
    <col min="8" max="8" width="13" customWidth="1"/>
    <col min="9" max="10" width="9.42578125" customWidth="1"/>
    <col min="11" max="11" width="11.28515625" customWidth="1"/>
    <col min="12" max="25" width="9.42578125" customWidth="1"/>
    <col min="26" max="26" width="10.5703125" customWidth="1"/>
    <col min="27" max="28" width="9.140625" customWidth="1"/>
    <col min="29" max="29" width="8.140625" customWidth="1"/>
    <col min="30" max="36" width="8.5703125" customWidth="1"/>
    <col min="37" max="37" width="8" customWidth="1"/>
    <col min="38" max="38" width="7.7109375" customWidth="1"/>
    <col min="39" max="39" width="9.85546875" customWidth="1"/>
  </cols>
  <sheetData>
    <row r="1" spans="1:26" ht="20.25">
      <c r="A1" s="1" t="s">
        <v>30</v>
      </c>
      <c r="H1" s="6" t="s">
        <v>82</v>
      </c>
    </row>
    <row r="2" spans="1:26">
      <c r="A2" t="s">
        <v>27</v>
      </c>
    </row>
    <row r="3" spans="1:26" ht="13.5" thickBot="1">
      <c r="H3" s="8">
        <v>2</v>
      </c>
      <c r="I3" s="8">
        <v>1.4712749999998778</v>
      </c>
    </row>
    <row r="4" spans="1:26" ht="14.25" thickTop="1" thickBot="1">
      <c r="A4" s="8" t="s">
        <v>2</v>
      </c>
      <c r="C4" s="3">
        <v>26350.375</v>
      </c>
      <c r="D4" s="4">
        <v>0.77200199999999997</v>
      </c>
    </row>
    <row r="5" spans="1:26" ht="13.5" thickTop="1"/>
    <row r="6" spans="1:26">
      <c r="A6" s="8" t="s">
        <v>3</v>
      </c>
      <c r="G6">
        <v>2.9425499999997555</v>
      </c>
    </row>
    <row r="7" spans="1:26">
      <c r="A7" t="s">
        <v>4</v>
      </c>
      <c r="C7" s="13">
        <v>48085.493600000002</v>
      </c>
      <c r="H7" s="8"/>
      <c r="I7" s="8"/>
    </row>
    <row r="8" spans="1:26">
      <c r="A8" t="s">
        <v>5</v>
      </c>
      <c r="C8" s="8">
        <v>1.4712749999998778</v>
      </c>
    </row>
    <row r="10" spans="1:26" ht="13.5" thickBot="1">
      <c r="C10" s="7" t="s">
        <v>22</v>
      </c>
      <c r="D10" s="7" t="s">
        <v>23</v>
      </c>
      <c r="E10" s="6"/>
      <c r="F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t="s">
        <v>18</v>
      </c>
      <c r="C11">
        <f>INTERCEPT(AC21:AC48,AB21:AB48)</f>
        <v>1.9608108298036359E-3</v>
      </c>
      <c r="D11" s="6"/>
      <c r="E11" s="6"/>
      <c r="F11" s="6"/>
      <c r="H11" s="8"/>
      <c r="I11" s="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t="s">
        <v>19</v>
      </c>
      <c r="C12">
        <f>SLOPE(AC21:AC48,AB21:AB48)</f>
        <v>3.4981798323094598E-4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t="s">
        <v>21</v>
      </c>
      <c r="C13" s="6" t="s">
        <v>16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t="s">
        <v>26</v>
      </c>
      <c r="C14" s="8">
        <f>SUM(AN21:AN32)</f>
        <v>9.5681358958865284E-5</v>
      </c>
    </row>
    <row r="15" spans="1:26">
      <c r="A15" s="5" t="s">
        <v>20</v>
      </c>
      <c r="C15">
        <f>+C7+C11</f>
        <v>48085.495560810828</v>
      </c>
    </row>
    <row r="16" spans="1:26">
      <c r="A16" s="8" t="s">
        <v>6</v>
      </c>
      <c r="C16">
        <f>+C8+C12</f>
        <v>1.4716248179831086</v>
      </c>
    </row>
    <row r="17" spans="1:57" ht="13.5" thickBot="1">
      <c r="H17">
        <f>SLOPE(G21:G99,F21:F99)</f>
        <v>6.385761594204371E-4</v>
      </c>
      <c r="K17">
        <f>SLOPE(J21:J99,I21:I99)</f>
        <v>-3.1068213526523576E-4</v>
      </c>
      <c r="N17">
        <f>SLOPE(M21:M99,L21:L99)</f>
        <v>3.1200718480028794E-5</v>
      </c>
      <c r="Q17">
        <f>SLOPE(P21:P99,O21:O99)</f>
        <v>1.5708728076685923E-6</v>
      </c>
      <c r="T17">
        <f>SLOPE(S21:S99,R21:R99)</f>
        <v>1.8147683696313319E-6</v>
      </c>
      <c r="W17">
        <f>SLOPE(V21:V99,U21:U99)</f>
        <v>-8.3820426908409581E-6</v>
      </c>
      <c r="Z17">
        <f>SLOPE(Y21:Y99,X21:X99)</f>
        <v>-3.8776781729347908E-6</v>
      </c>
    </row>
    <row r="18" spans="1:57" ht="14.25" thickTop="1" thickBot="1">
      <c r="A18" s="8" t="s">
        <v>7</v>
      </c>
      <c r="C18" s="3">
        <f>+C15</f>
        <v>48085.495560810828</v>
      </c>
      <c r="D18" s="4">
        <f>+C16</f>
        <v>1.4716248179831086</v>
      </c>
      <c r="E18" s="8">
        <v>1.4712749999998778</v>
      </c>
      <c r="F18" s="8"/>
      <c r="H18">
        <f>+E18+H17</f>
        <v>1.4719135761592983</v>
      </c>
      <c r="K18">
        <f>+H18+K17</f>
        <v>1.4716028940240331</v>
      </c>
      <c r="N18">
        <f>+K18+N17</f>
        <v>1.4716340947425131</v>
      </c>
      <c r="Q18">
        <f>+N18+Q17</f>
        <v>1.4716356656153207</v>
      </c>
      <c r="T18">
        <f>+Q18+T17</f>
        <v>1.4716374803836902</v>
      </c>
      <c r="W18">
        <f>+T18+W17</f>
        <v>1.4716290983409994</v>
      </c>
      <c r="Z18" s="15">
        <f>+W18+Z17</f>
        <v>1.4716252206628264</v>
      </c>
    </row>
    <row r="19" spans="1:57" ht="13.5" thickTop="1"/>
    <row r="20" spans="1:57" ht="13.5" thickBot="1">
      <c r="A20" s="7" t="s">
        <v>8</v>
      </c>
      <c r="B20" s="7" t="s">
        <v>9</v>
      </c>
      <c r="C20" s="7" t="s">
        <v>10</v>
      </c>
      <c r="D20" s="7"/>
      <c r="E20" s="7" t="s">
        <v>11</v>
      </c>
      <c r="F20" s="7" t="s">
        <v>12</v>
      </c>
      <c r="G20" s="7" t="s">
        <v>13</v>
      </c>
      <c r="H20" s="7" t="s">
        <v>11</v>
      </c>
      <c r="I20" s="7" t="s">
        <v>12</v>
      </c>
      <c r="J20" s="7" t="s">
        <v>13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 t="s">
        <v>11</v>
      </c>
      <c r="AB20" s="7" t="s">
        <v>12</v>
      </c>
      <c r="AC20" s="7" t="s">
        <v>13</v>
      </c>
      <c r="AD20" s="10" t="s">
        <v>14</v>
      </c>
      <c r="AE20" s="10" t="s">
        <v>68</v>
      </c>
      <c r="AF20" s="10" t="s">
        <v>69</v>
      </c>
      <c r="AG20" s="10" t="s">
        <v>75</v>
      </c>
      <c r="AH20" s="10" t="s">
        <v>70</v>
      </c>
      <c r="AI20" s="10" t="s">
        <v>28</v>
      </c>
      <c r="AJ20" s="10" t="s">
        <v>29</v>
      </c>
      <c r="AK20" s="10" t="s">
        <v>25</v>
      </c>
      <c r="AL20" s="9" t="s">
        <v>24</v>
      </c>
      <c r="AM20" s="7" t="s">
        <v>17</v>
      </c>
    </row>
    <row r="21" spans="1:57">
      <c r="A21" s="8" t="s">
        <v>78</v>
      </c>
      <c r="B21" s="6"/>
      <c r="C21" s="11">
        <v>47414.435033333335</v>
      </c>
      <c r="AA21">
        <f t="shared" ref="AA21:AA32" si="0">+(C21-C$7)/C$8</f>
        <v>-456.10682344682152</v>
      </c>
      <c r="AB21">
        <f t="shared" ref="AB21:AB31" si="1">ROUND(2*AA21,0)/2</f>
        <v>-456</v>
      </c>
      <c r="AC21">
        <f t="shared" ref="AC21:AC32" si="2">+C21-(C$7+AB21*C$8)</f>
        <v>-0.15716666672233259</v>
      </c>
      <c r="AH21">
        <f t="shared" ref="AH21:AH32" si="3">AC21</f>
        <v>-0.15716666672233259</v>
      </c>
      <c r="AK21">
        <f t="shared" ref="AK21:AK32" si="4">+C$11+C$12*AB21</f>
        <v>-0.15755618952350775</v>
      </c>
      <c r="AM21" s="2">
        <f t="shared" ref="AM21:AM32" si="5">+C21-15018.5</f>
        <v>32395.935033333335</v>
      </c>
      <c r="AN21">
        <f>+(AC21-AK21)^2</f>
        <v>1.5172801263534108E-7</v>
      </c>
      <c r="AY21" t="s">
        <v>48</v>
      </c>
      <c r="AZ21" t="s">
        <v>36</v>
      </c>
      <c r="BE21" t="s">
        <v>33</v>
      </c>
    </row>
    <row r="22" spans="1:57">
      <c r="A22" s="8" t="s">
        <v>78</v>
      </c>
      <c r="B22" s="6"/>
      <c r="C22" s="11">
        <v>47776.454249999995</v>
      </c>
      <c r="AA22">
        <f t="shared" si="0"/>
        <v>-210.04866527333914</v>
      </c>
      <c r="AB22">
        <f t="shared" si="1"/>
        <v>-210</v>
      </c>
      <c r="AC22">
        <f t="shared" si="2"/>
        <v>-7.1600000032049138E-2</v>
      </c>
      <c r="AH22">
        <f t="shared" si="3"/>
        <v>-7.1600000032049138E-2</v>
      </c>
      <c r="AK22">
        <f t="shared" si="4"/>
        <v>-7.1500965648695014E-2</v>
      </c>
      <c r="AM22" s="2">
        <f t="shared" si="5"/>
        <v>32757.954249999995</v>
      </c>
      <c r="AN22">
        <f t="shared" ref="AN22:AN32" si="6">+(AC22-AK22)^2</f>
        <v>9.8078090863316059E-9</v>
      </c>
    </row>
    <row r="23" spans="1:57">
      <c r="A23" s="8" t="s">
        <v>78</v>
      </c>
      <c r="B23" s="6"/>
      <c r="C23" s="11">
        <v>48060.484150000004</v>
      </c>
      <c r="AA23">
        <f t="shared" si="0"/>
        <v>-16.998487706241061</v>
      </c>
      <c r="AB23">
        <f t="shared" si="1"/>
        <v>-17</v>
      </c>
      <c r="AC23">
        <f t="shared" si="2"/>
        <v>2.2250000038184226E-3</v>
      </c>
      <c r="AH23">
        <f t="shared" si="3"/>
        <v>2.2250000038184226E-3</v>
      </c>
      <c r="AK23">
        <f t="shared" si="4"/>
        <v>-3.9860948851224457E-3</v>
      </c>
      <c r="AM23" s="2">
        <f t="shared" si="5"/>
        <v>33041.984150000004</v>
      </c>
      <c r="AN23">
        <f t="shared" si="6"/>
        <v>3.8577699719427378E-5</v>
      </c>
    </row>
    <row r="24" spans="1:57">
      <c r="A24" s="8" t="s">
        <v>78</v>
      </c>
      <c r="B24" s="6"/>
      <c r="C24" s="13">
        <v>48085.493600000002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AA24">
        <f t="shared" si="0"/>
        <v>0</v>
      </c>
      <c r="AB24">
        <f t="shared" si="1"/>
        <v>0</v>
      </c>
      <c r="AC24">
        <f t="shared" si="2"/>
        <v>0</v>
      </c>
      <c r="AH24">
        <f t="shared" si="3"/>
        <v>0</v>
      </c>
      <c r="AK24">
        <f t="shared" si="4"/>
        <v>1.9608108298036359E-3</v>
      </c>
      <c r="AM24" s="2">
        <f t="shared" si="5"/>
        <v>33066.993600000002</v>
      </c>
      <c r="AN24">
        <f t="shared" si="6"/>
        <v>3.8447791102752229E-6</v>
      </c>
    </row>
    <row r="25" spans="1:57">
      <c r="A25" s="8" t="s">
        <v>78</v>
      </c>
      <c r="B25" s="6"/>
      <c r="C25" s="11">
        <v>48088.436150000001</v>
      </c>
      <c r="D25">
        <f>+C25-C24</f>
        <v>2.9425499999997555</v>
      </c>
      <c r="E25">
        <f>+$D25/E$18</f>
        <v>2</v>
      </c>
      <c r="F25">
        <f>ROUND(2*E25,0)/2</f>
        <v>2</v>
      </c>
      <c r="G25" s="8">
        <f>+$D25-F25*E$18</f>
        <v>0</v>
      </c>
      <c r="H25">
        <f>+$D25/H$18</f>
        <v>1.9991323184054233</v>
      </c>
      <c r="I25">
        <f>ROUND(2*H25,0)/2</f>
        <v>2</v>
      </c>
      <c r="J25" s="8">
        <f>+$D25-I25*H$18</f>
        <v>-1.2771523188410683E-3</v>
      </c>
      <c r="K25">
        <f>+$D25/K$18</f>
        <v>1.9995543715964588</v>
      </c>
      <c r="L25">
        <f>ROUND(2*K25,0)/2</f>
        <v>2</v>
      </c>
      <c r="M25" s="8">
        <f>+$D25-L25*K$18</f>
        <v>-6.5578804831067927E-4</v>
      </c>
      <c r="N25">
        <f>+$D25/N$18</f>
        <v>1.9995119782235025</v>
      </c>
      <c r="O25">
        <f>ROUND(2*N25,0)/2</f>
        <v>2</v>
      </c>
      <c r="P25" s="8">
        <f>+$D25-O25*N$18</f>
        <v>-7.1818948527058168E-4</v>
      </c>
      <c r="Q25">
        <f t="shared" ref="Q25:Q30" si="7">+$D25/Q$18</f>
        <v>1.999509843877979</v>
      </c>
      <c r="R25">
        <f t="shared" ref="R25:R30" si="8">ROUND(2*Q25,0)/2</f>
        <v>2</v>
      </c>
      <c r="S25" s="8">
        <f t="shared" ref="S25:S30" si="9">+$D25-R25*Q$18</f>
        <v>-7.213312308858022E-4</v>
      </c>
      <c r="T25">
        <f t="shared" ref="T25:T31" si="10">+$D25/T$18</f>
        <v>1.9995073781571289</v>
      </c>
      <c r="U25">
        <f t="shared" ref="U25:U31" si="11">ROUND(2*T25,0)/2</f>
        <v>2</v>
      </c>
      <c r="V25" s="8">
        <f t="shared" ref="V25:V31" si="12">+$D25-U25*T$18</f>
        <v>-7.2496076762496031E-4</v>
      </c>
      <c r="W25">
        <f t="shared" ref="W25:W32" si="13">+$D25/W$18</f>
        <v>1.9995187668665686</v>
      </c>
      <c r="X25">
        <f t="shared" ref="X25:X32" si="14">ROUND(2*W25,0)/2</f>
        <v>2</v>
      </c>
      <c r="Y25" s="8">
        <f t="shared" ref="Y25:Y32" si="15">+$D25-X25*W$18</f>
        <v>-7.0819668224331167E-4</v>
      </c>
      <c r="Z25" s="8"/>
      <c r="AA25">
        <f t="shared" si="0"/>
        <v>2</v>
      </c>
      <c r="AB25">
        <f t="shared" si="1"/>
        <v>2</v>
      </c>
      <c r="AC25">
        <f t="shared" si="2"/>
        <v>0</v>
      </c>
      <c r="AH25">
        <f t="shared" si="3"/>
        <v>0</v>
      </c>
      <c r="AK25">
        <f t="shared" si="4"/>
        <v>2.6604467962655278E-3</v>
      </c>
      <c r="AM25" s="2">
        <f t="shared" si="5"/>
        <v>33069.936150000001</v>
      </c>
      <c r="AN25">
        <f t="shared" si="6"/>
        <v>7.0779771557595108E-6</v>
      </c>
    </row>
    <row r="26" spans="1:57">
      <c r="A26" s="8" t="s">
        <v>78</v>
      </c>
      <c r="B26" s="6"/>
      <c r="C26" s="11">
        <v>48102.420150000005</v>
      </c>
      <c r="D26">
        <f>+C26-C$24</f>
        <v>16.926550000003772</v>
      </c>
      <c r="E26">
        <f>+$D26/E$18</f>
        <v>11.504681313829963</v>
      </c>
      <c r="F26">
        <f>ROUND(2*E26,0)/2</f>
        <v>11.5</v>
      </c>
      <c r="G26" s="8">
        <f>+$D26-F26*E$18</f>
        <v>6.8875000051775714E-3</v>
      </c>
      <c r="H26">
        <f>+$D26/H$18</f>
        <v>11.499690113716222</v>
      </c>
      <c r="I26">
        <f>ROUND(2*H26,0)/2</f>
        <v>11.5</v>
      </c>
      <c r="J26" s="8">
        <f>+$D26-I26*H$18</f>
        <v>-4.5612582815834912E-4</v>
      </c>
      <c r="K26">
        <f>+$D26/K$18</f>
        <v>11.502117907446396</v>
      </c>
      <c r="L26">
        <f>ROUND(2*K26,0)/2</f>
        <v>11.5</v>
      </c>
      <c r="M26" s="8">
        <f>+$D26-L26*K$18</f>
        <v>3.1167187273908326E-3</v>
      </c>
      <c r="N26">
        <f>+$D26/N$18</f>
        <v>11.501874046323556</v>
      </c>
      <c r="O26">
        <f>ROUND(2*N26,0)/2</f>
        <v>11.5</v>
      </c>
      <c r="P26" s="8">
        <f>+$D26-O26*N$18</f>
        <v>2.7579104648722819E-3</v>
      </c>
      <c r="Q26">
        <f t="shared" si="7"/>
        <v>11.501861768841025</v>
      </c>
      <c r="R26">
        <f t="shared" si="8"/>
        <v>11.5</v>
      </c>
      <c r="S26" s="8">
        <f t="shared" si="9"/>
        <v>2.7398454275839867E-3</v>
      </c>
      <c r="T26">
        <f t="shared" si="10"/>
        <v>11.50184758517473</v>
      </c>
      <c r="U26">
        <f t="shared" si="11"/>
        <v>11.5</v>
      </c>
      <c r="V26" s="8">
        <f t="shared" si="12"/>
        <v>2.7189755913354929E-3</v>
      </c>
      <c r="W26">
        <f t="shared" si="13"/>
        <v>11.501913096911071</v>
      </c>
      <c r="X26">
        <f t="shared" si="14"/>
        <v>11.5</v>
      </c>
      <c r="Y26" s="8">
        <f t="shared" si="15"/>
        <v>2.8153690822776412E-3</v>
      </c>
      <c r="Z26" s="8"/>
      <c r="AA26">
        <f t="shared" si="0"/>
        <v>11.504681313829963</v>
      </c>
      <c r="AB26">
        <f t="shared" si="1"/>
        <v>11.5</v>
      </c>
      <c r="AC26">
        <f t="shared" si="2"/>
        <v>6.8875000069965608E-3</v>
      </c>
      <c r="AH26">
        <f t="shared" si="3"/>
        <v>6.8875000069965608E-3</v>
      </c>
      <c r="AK26">
        <f t="shared" si="4"/>
        <v>5.9837176369595142E-3</v>
      </c>
      <c r="AM26" s="2">
        <f t="shared" si="5"/>
        <v>33083.920150000005</v>
      </c>
      <c r="AN26">
        <f t="shared" si="6"/>
        <v>8.1682257238978115E-7</v>
      </c>
    </row>
    <row r="27" spans="1:57">
      <c r="A27" s="8" t="s">
        <v>78</v>
      </c>
      <c r="B27" s="6"/>
      <c r="C27" s="11">
        <v>48205.429650000005</v>
      </c>
      <c r="D27">
        <f t="shared" ref="D27:D32" si="16">+C27-C$24</f>
        <v>119.93605000000389</v>
      </c>
      <c r="G27" s="8"/>
      <c r="H27">
        <f>+$D27/H$18</f>
        <v>81.48307885912439</v>
      </c>
      <c r="I27">
        <f>ROUND(2*H27,0)/2</f>
        <v>81.5</v>
      </c>
      <c r="J27" s="8">
        <f>+$D27-I27*H$18</f>
        <v>-2.4906456978925462E-2</v>
      </c>
      <c r="K27">
        <f>+$D27/K$18</f>
        <v>81.500281419020624</v>
      </c>
      <c r="L27">
        <f>ROUND(2*K27,0)/2</f>
        <v>81.5</v>
      </c>
      <c r="M27" s="8">
        <f>+$D27-L27*K$18</f>
        <v>4.1413704518333816E-4</v>
      </c>
      <c r="N27">
        <f>+$D27/N$18</f>
        <v>81.498553498102197</v>
      </c>
      <c r="O27">
        <f>ROUND(2*N27,0)/2</f>
        <v>81.5</v>
      </c>
      <c r="P27" s="8">
        <f>+$D27-O27*N$18</f>
        <v>-2.1287215109282442E-3</v>
      </c>
      <c r="Q27">
        <f t="shared" si="7"/>
        <v>81.49846650383823</v>
      </c>
      <c r="R27">
        <f t="shared" si="8"/>
        <v>81.5</v>
      </c>
      <c r="S27" s="8">
        <f t="shared" si="9"/>
        <v>-2.2567476447505896E-3</v>
      </c>
      <c r="T27">
        <f t="shared" si="10"/>
        <v>81.498366002973611</v>
      </c>
      <c r="U27">
        <f t="shared" si="11"/>
        <v>81.5</v>
      </c>
      <c r="V27" s="8">
        <f t="shared" si="12"/>
        <v>-2.4046512668718378E-3</v>
      </c>
      <c r="W27">
        <f t="shared" si="13"/>
        <v>81.498830197915012</v>
      </c>
      <c r="X27">
        <f t="shared" si="14"/>
        <v>81.5</v>
      </c>
      <c r="Y27" s="8">
        <f t="shared" si="15"/>
        <v>-1.7215147875617731E-3</v>
      </c>
      <c r="Z27" s="8"/>
      <c r="AA27">
        <f t="shared" si="0"/>
        <v>81.518444886247536</v>
      </c>
      <c r="AB27">
        <f t="shared" si="1"/>
        <v>81.5</v>
      </c>
      <c r="AC27">
        <f t="shared" si="2"/>
        <v>2.7137500015669502E-2</v>
      </c>
      <c r="AH27">
        <f t="shared" si="3"/>
        <v>2.7137500015669502E-2</v>
      </c>
      <c r="AK27">
        <f t="shared" si="4"/>
        <v>3.0470976463125733E-2</v>
      </c>
      <c r="AM27" s="2">
        <f t="shared" si="5"/>
        <v>33186.929650000005</v>
      </c>
      <c r="AN27">
        <f t="shared" si="6"/>
        <v>1.111206522574541E-5</v>
      </c>
    </row>
    <row r="28" spans="1:57">
      <c r="A28" s="8" t="s">
        <v>78</v>
      </c>
      <c r="B28" s="6"/>
      <c r="C28" s="11">
        <v>48461.496849999996</v>
      </c>
      <c r="D28">
        <f t="shared" si="16"/>
        <v>376.0032499999943</v>
      </c>
      <c r="G28" s="8"/>
      <c r="K28">
        <f>+$D28/K$18</f>
        <v>255.50591910826569</v>
      </c>
      <c r="L28">
        <f>ROUND(2*K28,0)/2</f>
        <v>255.5</v>
      </c>
      <c r="M28" s="8">
        <f>+$D28-L28*K$18</f>
        <v>8.7105768538435768E-3</v>
      </c>
      <c r="N28">
        <f>+$D28/N$18</f>
        <v>255.50050202240138</v>
      </c>
      <c r="O28">
        <f>ROUND(2*N28,0)/2</f>
        <v>255.5</v>
      </c>
      <c r="P28" s="8">
        <f>+$D28-O28*N$18</f>
        <v>7.3879328220982643E-4</v>
      </c>
      <c r="Q28">
        <f t="shared" si="7"/>
        <v>255.50022929267601</v>
      </c>
      <c r="R28">
        <f t="shared" si="8"/>
        <v>255.5</v>
      </c>
      <c r="S28" s="8">
        <f t="shared" si="9"/>
        <v>3.3743527984597677E-4</v>
      </c>
      <c r="T28">
        <f t="shared" si="10"/>
        <v>255.49991421933714</v>
      </c>
      <c r="U28">
        <f t="shared" si="11"/>
        <v>255.5</v>
      </c>
      <c r="V28" s="8">
        <f t="shared" si="12"/>
        <v>-1.2623803854694415E-4</v>
      </c>
      <c r="W28">
        <f t="shared" si="13"/>
        <v>255.50136948492744</v>
      </c>
      <c r="X28">
        <f t="shared" si="14"/>
        <v>255.5</v>
      </c>
      <c r="Y28" s="8">
        <f t="shared" si="15"/>
        <v>2.0153738689714373E-3</v>
      </c>
      <c r="Z28" s="8"/>
      <c r="AA28">
        <f t="shared" si="0"/>
        <v>255.56286214339639</v>
      </c>
      <c r="AB28">
        <f t="shared" si="1"/>
        <v>255.5</v>
      </c>
      <c r="AC28">
        <f t="shared" si="2"/>
        <v>9.2487500027345959E-2</v>
      </c>
      <c r="AH28">
        <f t="shared" si="3"/>
        <v>9.2487500027345959E-2</v>
      </c>
      <c r="AK28">
        <f t="shared" si="4"/>
        <v>9.1339305545310334E-2</v>
      </c>
      <c r="AM28" s="2">
        <f t="shared" si="5"/>
        <v>33442.996849999996</v>
      </c>
      <c r="AN28">
        <f t="shared" si="6"/>
        <v>1.3183505685770571E-6</v>
      </c>
    </row>
    <row r="29" spans="1:57">
      <c r="A29" s="8" t="s">
        <v>78</v>
      </c>
      <c r="B29" s="6"/>
      <c r="C29" s="11">
        <v>48500.495299999995</v>
      </c>
      <c r="D29">
        <f t="shared" si="16"/>
        <v>415.00169999999343</v>
      </c>
      <c r="N29">
        <f>+$D29/N$18</f>
        <v>282.00060156434802</v>
      </c>
      <c r="O29">
        <f>ROUND(2*N29,0)/2</f>
        <v>282</v>
      </c>
      <c r="P29" s="8">
        <f>+$D29-O29*N$18</f>
        <v>8.852826047700546E-4</v>
      </c>
      <c r="Q29">
        <f t="shared" si="7"/>
        <v>282.00030054753586</v>
      </c>
      <c r="R29">
        <f t="shared" si="8"/>
        <v>282</v>
      </c>
      <c r="S29" s="8">
        <f t="shared" si="9"/>
        <v>4.4229647301108344E-4</v>
      </c>
      <c r="T29">
        <f t="shared" si="10"/>
        <v>281.99995279529901</v>
      </c>
      <c r="U29">
        <f t="shared" si="11"/>
        <v>282</v>
      </c>
      <c r="V29" s="8">
        <f t="shared" si="12"/>
        <v>-6.9468207186673681E-5</v>
      </c>
      <c r="W29">
        <f t="shared" si="13"/>
        <v>282.00155899868668</v>
      </c>
      <c r="X29">
        <f t="shared" si="14"/>
        <v>282</v>
      </c>
      <c r="Y29" s="8">
        <f t="shared" si="15"/>
        <v>2.294267831587149E-3</v>
      </c>
      <c r="AA29">
        <f t="shared" si="0"/>
        <v>282.06942957640678</v>
      </c>
      <c r="AB29">
        <f t="shared" si="1"/>
        <v>282</v>
      </c>
      <c r="AC29">
        <f t="shared" si="2"/>
        <v>0.10215000002790475</v>
      </c>
      <c r="AH29">
        <f t="shared" si="3"/>
        <v>0.10215000002790475</v>
      </c>
      <c r="AK29">
        <f t="shared" si="4"/>
        <v>0.1006094821009304</v>
      </c>
      <c r="AM29" s="2">
        <f t="shared" si="5"/>
        <v>33481.995299999995</v>
      </c>
      <c r="AN29">
        <f t="shared" si="6"/>
        <v>2.3731954833293478E-6</v>
      </c>
    </row>
    <row r="30" spans="1:57">
      <c r="A30" s="8" t="s">
        <v>78</v>
      </c>
      <c r="B30" s="6"/>
      <c r="C30" s="11">
        <v>48503.439550000003</v>
      </c>
      <c r="D30">
        <f t="shared" si="16"/>
        <v>417.94595000000118</v>
      </c>
      <c r="Q30">
        <f t="shared" si="7"/>
        <v>284.00096556864128</v>
      </c>
      <c r="R30">
        <f t="shared" si="8"/>
        <v>284</v>
      </c>
      <c r="S30" s="8">
        <f t="shared" si="9"/>
        <v>1.4209652501335768E-3</v>
      </c>
      <c r="T30">
        <f t="shared" si="10"/>
        <v>284.00061534925908</v>
      </c>
      <c r="U30">
        <f t="shared" si="11"/>
        <v>284</v>
      </c>
      <c r="V30" s="8">
        <f t="shared" si="12"/>
        <v>9.0557103317223664E-4</v>
      </c>
      <c r="W30">
        <f t="shared" si="13"/>
        <v>284.00223294793574</v>
      </c>
      <c r="X30">
        <f t="shared" si="14"/>
        <v>284</v>
      </c>
      <c r="Y30" s="8">
        <f t="shared" si="15"/>
        <v>3.2860711573334811E-3</v>
      </c>
      <c r="AA30">
        <f t="shared" si="0"/>
        <v>284.07058503681225</v>
      </c>
      <c r="AB30">
        <f t="shared" si="1"/>
        <v>284</v>
      </c>
      <c r="AC30">
        <f t="shared" si="2"/>
        <v>0.10385000003589084</v>
      </c>
      <c r="AH30">
        <f t="shared" si="3"/>
        <v>0.10385000003589084</v>
      </c>
      <c r="AK30">
        <f t="shared" si="4"/>
        <v>0.10130911806739229</v>
      </c>
      <c r="AM30" s="2">
        <f t="shared" si="5"/>
        <v>33484.939550000003</v>
      </c>
      <c r="AN30">
        <f t="shared" si="6"/>
        <v>6.4560811778410865E-6</v>
      </c>
    </row>
    <row r="31" spans="1:57">
      <c r="A31" s="8" t="s">
        <v>78</v>
      </c>
      <c r="B31" s="6"/>
      <c r="C31" s="11">
        <v>48567.447800000002</v>
      </c>
      <c r="D31">
        <f t="shared" si="16"/>
        <v>481.95420000000013</v>
      </c>
      <c r="T31">
        <f t="shared" si="10"/>
        <v>327.49519254860473</v>
      </c>
      <c r="U31">
        <f t="shared" si="11"/>
        <v>327.5</v>
      </c>
      <c r="V31" s="8">
        <f t="shared" si="12"/>
        <v>-7.0748256584352021E-3</v>
      </c>
      <c r="W31">
        <f t="shared" si="13"/>
        <v>327.49705788185213</v>
      </c>
      <c r="X31">
        <f t="shared" si="14"/>
        <v>327.5</v>
      </c>
      <c r="Y31" s="8">
        <f t="shared" si="15"/>
        <v>-4.3297066771970094E-3</v>
      </c>
      <c r="AA31">
        <f t="shared" si="0"/>
        <v>327.57587806497099</v>
      </c>
      <c r="AB31">
        <f t="shared" si="1"/>
        <v>327.5</v>
      </c>
      <c r="AC31">
        <f t="shared" si="2"/>
        <v>0.11163750004197937</v>
      </c>
      <c r="AH31">
        <f t="shared" si="3"/>
        <v>0.11163750004197937</v>
      </c>
      <c r="AK31">
        <f t="shared" si="4"/>
        <v>0.11652620033793844</v>
      </c>
      <c r="AM31" s="2">
        <f t="shared" si="5"/>
        <v>33548.947800000002</v>
      </c>
      <c r="AN31">
        <f t="shared" si="6"/>
        <v>2.3899390583710322E-5</v>
      </c>
    </row>
    <row r="32" spans="1:57">
      <c r="A32" s="8" t="s">
        <v>81</v>
      </c>
      <c r="B32" s="6" t="s">
        <v>72</v>
      </c>
      <c r="C32">
        <v>52890.3508</v>
      </c>
      <c r="D32">
        <f t="shared" si="16"/>
        <v>4804.8571999999986</v>
      </c>
      <c r="W32">
        <f t="shared" si="13"/>
        <v>3264.9919775415028</v>
      </c>
      <c r="X32">
        <f t="shared" si="14"/>
        <v>3265</v>
      </c>
      <c r="Y32" s="8">
        <f t="shared" si="15"/>
        <v>-1.1806083364717779E-2</v>
      </c>
      <c r="AA32">
        <f t="shared" si="0"/>
        <v>3265.7777777780479</v>
      </c>
      <c r="AB32" s="14">
        <f>ROUND(2*AA32,0)/2-1</f>
        <v>3265</v>
      </c>
      <c r="AC32">
        <f t="shared" si="2"/>
        <v>1.1443250003940193</v>
      </c>
      <c r="AH32">
        <f t="shared" si="3"/>
        <v>1.1443250003940193</v>
      </c>
      <c r="AK32">
        <f t="shared" si="4"/>
        <v>1.1441165260788424</v>
      </c>
      <c r="AM32" s="2">
        <f t="shared" si="5"/>
        <v>37871.8508</v>
      </c>
      <c r="AN32">
        <f t="shared" si="6"/>
        <v>4.3461540088476867E-8</v>
      </c>
    </row>
    <row r="33" spans="1:39">
      <c r="A33" s="8"/>
      <c r="B33" s="6"/>
      <c r="C33" s="11"/>
      <c r="AM33" s="2"/>
    </row>
    <row r="34" spans="1:39">
      <c r="A34" s="8"/>
      <c r="B34" s="6"/>
      <c r="C34" s="11"/>
      <c r="AM34" s="2"/>
    </row>
    <row r="35" spans="1:39">
      <c r="A35" s="8"/>
      <c r="B35" s="6"/>
      <c r="C35" s="11"/>
      <c r="AM35" s="2"/>
    </row>
    <row r="36" spans="1:39">
      <c r="A36" s="8"/>
      <c r="B36" s="6"/>
      <c r="C36" s="11"/>
      <c r="AM36" s="2"/>
    </row>
    <row r="37" spans="1:39">
      <c r="A37" s="8"/>
      <c r="B37" s="6"/>
      <c r="C37" s="11"/>
      <c r="AM37" s="2"/>
    </row>
    <row r="38" spans="1:39">
      <c r="A38" s="8"/>
      <c r="B38" s="6"/>
      <c r="C38" s="11"/>
      <c r="AM38" s="2"/>
    </row>
    <row r="39" spans="1:39">
      <c r="A39" s="8"/>
      <c r="B39" s="6"/>
      <c r="C39" s="11"/>
      <c r="AM39" s="2"/>
    </row>
    <row r="40" spans="1:39">
      <c r="A40" s="8"/>
      <c r="B40" s="6"/>
      <c r="C40" s="11"/>
      <c r="AM40" s="2"/>
    </row>
    <row r="41" spans="1:39">
      <c r="A41" s="8"/>
      <c r="B41" s="6"/>
      <c r="C41" s="11"/>
      <c r="AM41" s="2"/>
    </row>
    <row r="42" spans="1:39">
      <c r="A42" s="8"/>
      <c r="B42" s="6"/>
      <c r="C42" s="11"/>
      <c r="AM42" s="2"/>
    </row>
    <row r="43" spans="1:39">
      <c r="A43" s="8"/>
      <c r="B43" s="6"/>
      <c r="C43" s="11"/>
      <c r="AM43" s="2"/>
    </row>
    <row r="44" spans="1:39">
      <c r="A44" s="8"/>
      <c r="B44" s="6"/>
      <c r="C44" s="11"/>
      <c r="AM44" s="2"/>
    </row>
    <row r="45" spans="1:39">
      <c r="A45" s="8"/>
      <c r="B45" s="6"/>
      <c r="C45" s="11"/>
      <c r="AM45" s="2"/>
    </row>
    <row r="46" spans="1:39">
      <c r="A46" s="8"/>
      <c r="B46" s="6"/>
      <c r="C46" s="11"/>
      <c r="AM46" s="2"/>
    </row>
    <row r="47" spans="1:39">
      <c r="A47" s="8"/>
      <c r="B47" s="6"/>
      <c r="C47" s="11"/>
      <c r="AM47" s="2"/>
    </row>
    <row r="48" spans="1:39">
      <c r="A48" s="8"/>
      <c r="B48" s="6"/>
      <c r="C48" s="11"/>
      <c r="AM48" s="2"/>
    </row>
    <row r="49" spans="2:2">
      <c r="B49" s="6"/>
    </row>
    <row r="50" spans="2:2">
      <c r="B50" s="6"/>
    </row>
    <row r="51" spans="2:2">
      <c r="B51" s="6"/>
    </row>
    <row r="52" spans="2:2">
      <c r="B52" s="6"/>
    </row>
    <row r="53" spans="2:2">
      <c r="B53" s="6"/>
    </row>
    <row r="54" spans="2:2">
      <c r="B54" s="6"/>
    </row>
    <row r="55" spans="2:2">
      <c r="B55" s="6"/>
    </row>
    <row r="56" spans="2:2">
      <c r="B56" s="6"/>
    </row>
    <row r="57" spans="2:2">
      <c r="B57" s="6"/>
    </row>
    <row r="58" spans="2:2">
      <c r="B58" s="6"/>
    </row>
    <row r="59" spans="2:2">
      <c r="B59" s="6"/>
    </row>
    <row r="60" spans="2:2">
      <c r="B60" s="6"/>
    </row>
    <row r="61" spans="2:2">
      <c r="B61" s="6"/>
    </row>
    <row r="62" spans="2:2">
      <c r="B62" s="6"/>
    </row>
    <row r="63" spans="2:2">
      <c r="B63" s="6"/>
    </row>
    <row r="64" spans="2:2">
      <c r="B64" s="6"/>
    </row>
    <row r="65" spans="2:2">
      <c r="B65" s="6"/>
    </row>
    <row r="66" spans="2:2">
      <c r="B66" s="6"/>
    </row>
    <row r="67" spans="2:2">
      <c r="B67" s="6"/>
    </row>
    <row r="68" spans="2:2">
      <c r="B68" s="6"/>
    </row>
    <row r="69" spans="2:2">
      <c r="B69" s="6"/>
    </row>
    <row r="70" spans="2:2">
      <c r="B70" s="6"/>
    </row>
    <row r="71" spans="2:2">
      <c r="B71" s="6"/>
    </row>
    <row r="72" spans="2:2">
      <c r="B72" s="6"/>
    </row>
    <row r="73" spans="2:2">
      <c r="B73" s="6"/>
    </row>
    <row r="74" spans="2:2">
      <c r="B74" s="6"/>
    </row>
    <row r="75" spans="2:2">
      <c r="B75" s="6"/>
    </row>
    <row r="76" spans="2:2">
      <c r="B76" s="6"/>
    </row>
    <row r="77" spans="2:2">
      <c r="B77" s="6"/>
    </row>
    <row r="78" spans="2:2">
      <c r="B78" s="6"/>
    </row>
    <row r="79" spans="2:2">
      <c r="B79" s="6"/>
    </row>
    <row r="80" spans="2:2">
      <c r="B80" s="6"/>
    </row>
    <row r="81" spans="2:2">
      <c r="B81" s="6"/>
    </row>
    <row r="82" spans="2:2">
      <c r="B82" s="6"/>
    </row>
    <row r="83" spans="2:2">
      <c r="B83" s="6"/>
    </row>
    <row r="84" spans="2:2">
      <c r="B84" s="6"/>
    </row>
    <row r="85" spans="2:2">
      <c r="B85" s="6"/>
    </row>
    <row r="86" spans="2:2">
      <c r="B86" s="6"/>
    </row>
    <row r="87" spans="2:2">
      <c r="B87" s="6"/>
    </row>
    <row r="88" spans="2:2">
      <c r="B88" s="6"/>
    </row>
    <row r="89" spans="2:2">
      <c r="B89" s="6"/>
    </row>
    <row r="90" spans="2:2">
      <c r="B90" s="6"/>
    </row>
    <row r="91" spans="2:2">
      <c r="B91" s="6"/>
    </row>
    <row r="92" spans="2:2">
      <c r="B92" s="6"/>
    </row>
    <row r="93" spans="2:2">
      <c r="B93" s="6"/>
    </row>
    <row r="94" spans="2:2">
      <c r="B94" s="6"/>
    </row>
    <row r="95" spans="2:2">
      <c r="B95" s="6"/>
    </row>
    <row r="96" spans="2:2">
      <c r="B96" s="6"/>
    </row>
    <row r="97" spans="2:2">
      <c r="B97" s="6"/>
    </row>
    <row r="98" spans="2:2">
      <c r="B98" s="6"/>
    </row>
    <row r="99" spans="2:2">
      <c r="B99" s="6"/>
    </row>
    <row r="100" spans="2:2">
      <c r="B100" s="6"/>
    </row>
    <row r="101" spans="2:2">
      <c r="B101" s="6"/>
    </row>
    <row r="102" spans="2:2">
      <c r="B102" s="6"/>
    </row>
    <row r="103" spans="2:2">
      <c r="B103" s="6"/>
    </row>
    <row r="104" spans="2:2">
      <c r="B104" s="6"/>
    </row>
    <row r="105" spans="2:2">
      <c r="B105" s="6"/>
    </row>
    <row r="106" spans="2:2">
      <c r="B106" s="6"/>
    </row>
    <row r="107" spans="2:2">
      <c r="B107" s="6"/>
    </row>
    <row r="108" spans="2:2">
      <c r="B108" s="6"/>
    </row>
    <row r="109" spans="2:2">
      <c r="B109" s="6"/>
    </row>
    <row r="110" spans="2:2">
      <c r="B110" s="6"/>
    </row>
    <row r="111" spans="2:2">
      <c r="B111" s="6"/>
    </row>
    <row r="112" spans="2:2">
      <c r="B112" s="6"/>
    </row>
    <row r="113" spans="2:2">
      <c r="B113" s="6"/>
    </row>
    <row r="114" spans="2:2">
      <c r="B114" s="6"/>
    </row>
    <row r="115" spans="2:2">
      <c r="B115" s="6"/>
    </row>
    <row r="116" spans="2:2">
      <c r="B116" s="6"/>
    </row>
    <row r="117" spans="2:2">
      <c r="B117" s="6"/>
    </row>
    <row r="118" spans="2:2">
      <c r="B118" s="6"/>
    </row>
    <row r="119" spans="2:2">
      <c r="B119" s="6"/>
    </row>
    <row r="120" spans="2:2">
      <c r="B120" s="6"/>
    </row>
    <row r="121" spans="2:2">
      <c r="B121" s="6"/>
    </row>
    <row r="122" spans="2:2">
      <c r="B122" s="6"/>
    </row>
    <row r="123" spans="2:2">
      <c r="B123" s="6"/>
    </row>
    <row r="124" spans="2:2">
      <c r="B124" s="6"/>
    </row>
    <row r="125" spans="2:2">
      <c r="B125" s="6"/>
    </row>
    <row r="126" spans="2:2">
      <c r="B126" s="6"/>
    </row>
    <row r="127" spans="2:2">
      <c r="B127" s="6"/>
    </row>
    <row r="128" spans="2:2">
      <c r="B128" s="6"/>
    </row>
    <row r="129" spans="2:2">
      <c r="B129" s="6"/>
    </row>
    <row r="130" spans="2:2">
      <c r="B130" s="6"/>
    </row>
    <row r="131" spans="2:2">
      <c r="B131" s="6"/>
    </row>
    <row r="132" spans="2:2">
      <c r="B132" s="6"/>
    </row>
    <row r="133" spans="2:2">
      <c r="B133" s="6"/>
    </row>
    <row r="134" spans="2:2">
      <c r="B134" s="6"/>
    </row>
    <row r="135" spans="2:2">
      <c r="B135" s="6"/>
    </row>
    <row r="136" spans="2:2">
      <c r="B136" s="6"/>
    </row>
    <row r="137" spans="2:2">
      <c r="B137" s="6"/>
    </row>
    <row r="138" spans="2:2">
      <c r="B138" s="6"/>
    </row>
    <row r="139" spans="2:2">
      <c r="B139" s="6"/>
    </row>
    <row r="140" spans="2:2">
      <c r="B140" s="6"/>
    </row>
    <row r="141" spans="2:2">
      <c r="B141" s="6"/>
    </row>
    <row r="142" spans="2:2">
      <c r="B142" s="6"/>
    </row>
    <row r="143" spans="2:2">
      <c r="B143" s="6"/>
    </row>
    <row r="144" spans="2:2">
      <c r="B144" s="6"/>
    </row>
    <row r="145" spans="2:2">
      <c r="B145" s="6"/>
    </row>
    <row r="146" spans="2:2">
      <c r="B146" s="6"/>
    </row>
    <row r="147" spans="2:2">
      <c r="B147" s="6"/>
    </row>
    <row r="148" spans="2:2">
      <c r="B148" s="6"/>
    </row>
    <row r="149" spans="2:2">
      <c r="B149" s="6"/>
    </row>
    <row r="150" spans="2:2">
      <c r="B150" s="6"/>
    </row>
    <row r="151" spans="2:2">
      <c r="B151" s="6"/>
    </row>
    <row r="152" spans="2:2">
      <c r="B152" s="6"/>
    </row>
    <row r="153" spans="2:2">
      <c r="B153" s="6"/>
    </row>
    <row r="154" spans="2:2">
      <c r="B154" s="6"/>
    </row>
    <row r="155" spans="2:2">
      <c r="B155" s="6"/>
    </row>
    <row r="156" spans="2:2">
      <c r="B156" s="6"/>
    </row>
    <row r="157" spans="2:2">
      <c r="B157" s="6"/>
    </row>
    <row r="158" spans="2:2">
      <c r="B158" s="6"/>
    </row>
    <row r="159" spans="2:2">
      <c r="B159" s="6"/>
    </row>
    <row r="160" spans="2:2">
      <c r="B160" s="6"/>
    </row>
    <row r="161" spans="2:2">
      <c r="B161" s="6"/>
    </row>
    <row r="162" spans="2:2">
      <c r="B162" s="6"/>
    </row>
    <row r="163" spans="2:2">
      <c r="B163" s="6"/>
    </row>
    <row r="164" spans="2:2">
      <c r="B164" s="6"/>
    </row>
    <row r="165" spans="2:2">
      <c r="B165" s="6"/>
    </row>
    <row r="166" spans="2:2">
      <c r="B166" s="6"/>
    </row>
    <row r="167" spans="2:2">
      <c r="B167" s="6"/>
    </row>
    <row r="168" spans="2:2">
      <c r="B168" s="6"/>
    </row>
    <row r="169" spans="2:2">
      <c r="B169" s="6"/>
    </row>
    <row r="170" spans="2:2">
      <c r="B170" s="6"/>
    </row>
    <row r="171" spans="2:2">
      <c r="B171" s="6"/>
    </row>
    <row r="172" spans="2:2">
      <c r="B172" s="6"/>
    </row>
    <row r="173" spans="2:2">
      <c r="B173" s="6"/>
    </row>
    <row r="174" spans="2:2">
      <c r="B174" s="6"/>
    </row>
    <row r="175" spans="2:2">
      <c r="B175" s="6"/>
    </row>
    <row r="176" spans="2:2">
      <c r="B176" s="6"/>
    </row>
    <row r="177" spans="2:2">
      <c r="B177" s="6"/>
    </row>
    <row r="178" spans="2:2">
      <c r="B178" s="6"/>
    </row>
    <row r="179" spans="2:2">
      <c r="B179" s="6"/>
    </row>
    <row r="180" spans="2:2">
      <c r="B180" s="6"/>
    </row>
    <row r="181" spans="2:2">
      <c r="B181" s="6"/>
    </row>
    <row r="182" spans="2:2">
      <c r="B182" s="6"/>
    </row>
    <row r="183" spans="2:2">
      <c r="B183" s="6"/>
    </row>
    <row r="184" spans="2:2">
      <c r="B184" s="6"/>
    </row>
    <row r="185" spans="2:2">
      <c r="B185" s="6"/>
    </row>
    <row r="186" spans="2:2">
      <c r="B186" s="6"/>
    </row>
    <row r="187" spans="2:2">
      <c r="B187" s="6"/>
    </row>
    <row r="188" spans="2:2">
      <c r="B188" s="6"/>
    </row>
    <row r="189" spans="2:2">
      <c r="B189" s="6"/>
    </row>
    <row r="190" spans="2:2">
      <c r="B190" s="6"/>
    </row>
    <row r="191" spans="2:2">
      <c r="B191" s="6"/>
    </row>
    <row r="192" spans="2:2">
      <c r="B192" s="6"/>
    </row>
    <row r="193" spans="2:2">
      <c r="B193" s="6"/>
    </row>
    <row r="194" spans="2:2">
      <c r="B194" s="6"/>
    </row>
    <row r="195" spans="2:2">
      <c r="B195" s="6"/>
    </row>
    <row r="196" spans="2:2">
      <c r="B196" s="6"/>
    </row>
    <row r="197" spans="2:2">
      <c r="B197" s="6"/>
    </row>
    <row r="198" spans="2:2">
      <c r="B198" s="6"/>
    </row>
    <row r="199" spans="2:2">
      <c r="B199" s="6"/>
    </row>
    <row r="200" spans="2:2">
      <c r="B200" s="6"/>
    </row>
    <row r="201" spans="2:2">
      <c r="B201" s="6"/>
    </row>
    <row r="202" spans="2:2">
      <c r="B202" s="6"/>
    </row>
    <row r="203" spans="2:2">
      <c r="B203" s="6"/>
    </row>
    <row r="204" spans="2:2">
      <c r="B204" s="6"/>
    </row>
    <row r="205" spans="2:2">
      <c r="B205" s="6"/>
    </row>
    <row r="206" spans="2:2">
      <c r="B206" s="6"/>
    </row>
    <row r="207" spans="2:2">
      <c r="B207" s="6"/>
    </row>
    <row r="208" spans="2:2">
      <c r="B208" s="6"/>
    </row>
    <row r="209" spans="2:2">
      <c r="B209" s="6"/>
    </row>
    <row r="210" spans="2:2">
      <c r="B210" s="6"/>
    </row>
    <row r="211" spans="2:2">
      <c r="B211" s="6"/>
    </row>
    <row r="212" spans="2:2">
      <c r="B212" s="6"/>
    </row>
    <row r="213" spans="2:2">
      <c r="B213" s="6"/>
    </row>
    <row r="214" spans="2:2">
      <c r="B214" s="6"/>
    </row>
    <row r="215" spans="2:2">
      <c r="B215" s="6"/>
    </row>
    <row r="216" spans="2:2">
      <c r="B216" s="6"/>
    </row>
    <row r="217" spans="2:2">
      <c r="B217" s="6"/>
    </row>
    <row r="218" spans="2:2">
      <c r="B218" s="6"/>
    </row>
    <row r="219" spans="2:2">
      <c r="B219" s="6"/>
    </row>
    <row r="220" spans="2:2">
      <c r="B220" s="6"/>
    </row>
    <row r="221" spans="2:2">
      <c r="B221" s="6"/>
    </row>
    <row r="222" spans="2:2">
      <c r="B222" s="6"/>
    </row>
    <row r="223" spans="2:2">
      <c r="B223" s="6"/>
    </row>
    <row r="224" spans="2:2">
      <c r="B224" s="6"/>
    </row>
    <row r="225" spans="2:2">
      <c r="B225" s="6"/>
    </row>
    <row r="226" spans="2:2">
      <c r="B226" s="6"/>
    </row>
    <row r="227" spans="2:2">
      <c r="B227" s="6"/>
    </row>
    <row r="228" spans="2:2">
      <c r="B228" s="6"/>
    </row>
    <row r="229" spans="2:2">
      <c r="B229" s="6"/>
    </row>
    <row r="230" spans="2:2">
      <c r="B230" s="6"/>
    </row>
    <row r="231" spans="2:2">
      <c r="B231" s="6"/>
    </row>
    <row r="232" spans="2:2">
      <c r="B232" s="6"/>
    </row>
    <row r="233" spans="2:2">
      <c r="B233" s="6"/>
    </row>
    <row r="234" spans="2:2">
      <c r="B234" s="6"/>
    </row>
    <row r="235" spans="2:2">
      <c r="B235" s="6"/>
    </row>
    <row r="236" spans="2:2">
      <c r="B236" s="6"/>
    </row>
    <row r="237" spans="2:2">
      <c r="B237" s="6"/>
    </row>
    <row r="238" spans="2:2">
      <c r="B238" s="6"/>
    </row>
    <row r="239" spans="2:2">
      <c r="B239" s="6"/>
    </row>
    <row r="240" spans="2:2">
      <c r="B240" s="6"/>
    </row>
    <row r="241" spans="2:2">
      <c r="B241" s="6"/>
    </row>
    <row r="242" spans="2:2">
      <c r="B242" s="6"/>
    </row>
    <row r="243" spans="2:2">
      <c r="B243" s="6"/>
    </row>
    <row r="244" spans="2:2">
      <c r="B244" s="6"/>
    </row>
    <row r="245" spans="2:2">
      <c r="B245" s="6"/>
    </row>
    <row r="246" spans="2:2">
      <c r="B246" s="6"/>
    </row>
    <row r="247" spans="2:2">
      <c r="B247" s="6"/>
    </row>
    <row r="248" spans="2:2">
      <c r="B248" s="6"/>
    </row>
    <row r="249" spans="2:2">
      <c r="B249" s="6"/>
    </row>
    <row r="250" spans="2:2">
      <c r="B250" s="6"/>
    </row>
    <row r="251" spans="2:2">
      <c r="B251" s="6"/>
    </row>
    <row r="252" spans="2:2">
      <c r="B252" s="6"/>
    </row>
    <row r="253" spans="2:2">
      <c r="B253" s="6"/>
    </row>
    <row r="254" spans="2:2">
      <c r="B254" s="6"/>
    </row>
    <row r="255" spans="2:2">
      <c r="B255" s="6"/>
    </row>
    <row r="256" spans="2:2">
      <c r="B256" s="6"/>
    </row>
    <row r="257" spans="2:2">
      <c r="B257" s="6"/>
    </row>
    <row r="258" spans="2:2">
      <c r="B258" s="6"/>
    </row>
    <row r="259" spans="2:2">
      <c r="B259" s="6"/>
    </row>
    <row r="260" spans="2:2">
      <c r="B260" s="6"/>
    </row>
    <row r="261" spans="2:2">
      <c r="B261" s="6"/>
    </row>
    <row r="262" spans="2:2">
      <c r="B262" s="6"/>
    </row>
    <row r="263" spans="2:2">
      <c r="B263" s="6"/>
    </row>
    <row r="264" spans="2:2">
      <c r="B264" s="6"/>
    </row>
    <row r="265" spans="2:2">
      <c r="B265" s="6"/>
    </row>
    <row r="266" spans="2:2">
      <c r="B266" s="6"/>
    </row>
    <row r="267" spans="2:2">
      <c r="B267" s="6"/>
    </row>
    <row r="268" spans="2:2">
      <c r="B268" s="6"/>
    </row>
    <row r="269" spans="2:2">
      <c r="B269" s="6"/>
    </row>
    <row r="270" spans="2:2">
      <c r="B270" s="6"/>
    </row>
    <row r="271" spans="2:2">
      <c r="B271" s="6"/>
    </row>
    <row r="272" spans="2:2">
      <c r="B272" s="6"/>
    </row>
    <row r="273" spans="2:2">
      <c r="B273" s="6"/>
    </row>
    <row r="274" spans="2:2">
      <c r="B274" s="6"/>
    </row>
    <row r="275" spans="2:2">
      <c r="B275" s="6"/>
    </row>
    <row r="276" spans="2:2">
      <c r="B276" s="6"/>
    </row>
    <row r="277" spans="2:2">
      <c r="B277" s="6"/>
    </row>
    <row r="278" spans="2:2">
      <c r="B278" s="6"/>
    </row>
    <row r="279" spans="2:2">
      <c r="B279" s="6"/>
    </row>
    <row r="280" spans="2:2">
      <c r="B280" s="6"/>
    </row>
    <row r="281" spans="2:2">
      <c r="B281" s="6"/>
    </row>
    <row r="282" spans="2:2">
      <c r="B282" s="6"/>
    </row>
    <row r="283" spans="2:2">
      <c r="B283" s="6"/>
    </row>
    <row r="284" spans="2:2">
      <c r="B284" s="6"/>
    </row>
    <row r="285" spans="2:2">
      <c r="B285" s="6"/>
    </row>
    <row r="286" spans="2:2">
      <c r="B286" s="6"/>
    </row>
    <row r="287" spans="2:2">
      <c r="B287" s="6"/>
    </row>
    <row r="288" spans="2:2">
      <c r="B288" s="6"/>
    </row>
    <row r="289" spans="2:2">
      <c r="B289" s="6"/>
    </row>
    <row r="290" spans="2:2">
      <c r="B290" s="6"/>
    </row>
    <row r="291" spans="2:2">
      <c r="B291" s="6"/>
    </row>
    <row r="292" spans="2:2">
      <c r="B292" s="6"/>
    </row>
    <row r="293" spans="2:2">
      <c r="B293" s="6"/>
    </row>
    <row r="294" spans="2:2">
      <c r="B294" s="6"/>
    </row>
    <row r="295" spans="2:2">
      <c r="B295" s="6"/>
    </row>
    <row r="296" spans="2:2">
      <c r="B296" s="6"/>
    </row>
    <row r="297" spans="2:2">
      <c r="B297" s="6"/>
    </row>
    <row r="298" spans="2:2">
      <c r="B298" s="6"/>
    </row>
    <row r="299" spans="2:2">
      <c r="B299" s="6"/>
    </row>
    <row r="300" spans="2:2">
      <c r="B300" s="6"/>
    </row>
    <row r="301" spans="2:2">
      <c r="B301" s="6"/>
    </row>
    <row r="302" spans="2:2">
      <c r="B302" s="6"/>
    </row>
    <row r="303" spans="2:2">
      <c r="B303" s="6"/>
    </row>
    <row r="304" spans="2:2">
      <c r="B304" s="6"/>
    </row>
    <row r="305" spans="2:2">
      <c r="B305" s="6"/>
    </row>
    <row r="306" spans="2:2">
      <c r="B306" s="6"/>
    </row>
    <row r="307" spans="2:2">
      <c r="B307" s="6"/>
    </row>
    <row r="308" spans="2:2">
      <c r="B308" s="6"/>
    </row>
    <row r="309" spans="2:2">
      <c r="B309" s="6"/>
    </row>
    <row r="310" spans="2:2">
      <c r="B310" s="6"/>
    </row>
    <row r="311" spans="2:2">
      <c r="B311" s="6"/>
    </row>
    <row r="312" spans="2:2">
      <c r="B312" s="6"/>
    </row>
    <row r="313" spans="2:2">
      <c r="B313" s="6"/>
    </row>
    <row r="314" spans="2:2">
      <c r="B314" s="6"/>
    </row>
    <row r="315" spans="2:2">
      <c r="B315" s="6"/>
    </row>
    <row r="316" spans="2:2">
      <c r="B316" s="6"/>
    </row>
    <row r="317" spans="2:2">
      <c r="B317" s="6"/>
    </row>
    <row r="318" spans="2:2">
      <c r="B318" s="6"/>
    </row>
    <row r="319" spans="2:2">
      <c r="B319" s="6"/>
    </row>
    <row r="320" spans="2:2">
      <c r="B320" s="6"/>
    </row>
    <row r="321" spans="2:2">
      <c r="B321" s="6"/>
    </row>
    <row r="322" spans="2:2">
      <c r="B322" s="6"/>
    </row>
    <row r="323" spans="2:2">
      <c r="B323" s="6"/>
    </row>
    <row r="324" spans="2:2">
      <c r="B324" s="6"/>
    </row>
    <row r="325" spans="2:2">
      <c r="B325" s="6"/>
    </row>
    <row r="326" spans="2:2">
      <c r="B326" s="6"/>
    </row>
    <row r="327" spans="2:2">
      <c r="B327" s="6"/>
    </row>
    <row r="328" spans="2:2">
      <c r="B328" s="6"/>
    </row>
    <row r="329" spans="2:2">
      <c r="B329" s="6"/>
    </row>
    <row r="330" spans="2:2">
      <c r="B330" s="6"/>
    </row>
    <row r="331" spans="2:2">
      <c r="B331" s="6"/>
    </row>
    <row r="332" spans="2:2">
      <c r="B332" s="6"/>
    </row>
    <row r="333" spans="2:2">
      <c r="B333" s="6"/>
    </row>
    <row r="334" spans="2:2">
      <c r="B334" s="6"/>
    </row>
    <row r="335" spans="2:2">
      <c r="B335" s="6"/>
    </row>
    <row r="336" spans="2:2">
      <c r="B336" s="6"/>
    </row>
    <row r="337" spans="2:2">
      <c r="B337" s="6"/>
    </row>
    <row r="338" spans="2:2">
      <c r="B338" s="6"/>
    </row>
    <row r="339" spans="2:2">
      <c r="B339" s="6"/>
    </row>
    <row r="340" spans="2:2">
      <c r="B340" s="6"/>
    </row>
    <row r="341" spans="2:2">
      <c r="B341" s="6"/>
    </row>
    <row r="342" spans="2:2">
      <c r="B342" s="6"/>
    </row>
    <row r="343" spans="2:2">
      <c r="B343" s="6"/>
    </row>
    <row r="344" spans="2:2">
      <c r="B344" s="6"/>
    </row>
    <row r="345" spans="2:2">
      <c r="B345" s="6"/>
    </row>
    <row r="346" spans="2:2">
      <c r="B346" s="6"/>
    </row>
    <row r="347" spans="2:2">
      <c r="B347" s="6"/>
    </row>
    <row r="348" spans="2:2">
      <c r="B348" s="6"/>
    </row>
    <row r="349" spans="2:2">
      <c r="B349" s="6"/>
    </row>
    <row r="350" spans="2:2">
      <c r="B350" s="6"/>
    </row>
    <row r="351" spans="2:2">
      <c r="B351" s="6"/>
    </row>
    <row r="352" spans="2:2">
      <c r="B352" s="6"/>
    </row>
    <row r="353" spans="2:2">
      <c r="B353" s="6"/>
    </row>
    <row r="354" spans="2:2">
      <c r="B354" s="6"/>
    </row>
    <row r="355" spans="2:2">
      <c r="B355" s="6"/>
    </row>
    <row r="356" spans="2:2">
      <c r="B356" s="6"/>
    </row>
    <row r="357" spans="2:2">
      <c r="B357" s="6"/>
    </row>
    <row r="358" spans="2:2">
      <c r="B358" s="6"/>
    </row>
    <row r="359" spans="2:2">
      <c r="B359" s="6"/>
    </row>
    <row r="360" spans="2:2">
      <c r="B360" s="6"/>
    </row>
    <row r="361" spans="2:2">
      <c r="B361" s="6"/>
    </row>
    <row r="362" spans="2:2">
      <c r="B362" s="6"/>
    </row>
    <row r="363" spans="2:2">
      <c r="B363" s="6"/>
    </row>
    <row r="364" spans="2:2">
      <c r="B364" s="6"/>
    </row>
    <row r="365" spans="2:2">
      <c r="B365" s="6"/>
    </row>
    <row r="366" spans="2:2">
      <c r="B366" s="6"/>
    </row>
    <row r="367" spans="2:2">
      <c r="B367" s="6"/>
    </row>
    <row r="368" spans="2:2">
      <c r="B368" s="6"/>
    </row>
    <row r="369" spans="2:2">
      <c r="B369" s="6"/>
    </row>
    <row r="370" spans="2:2">
      <c r="B370" s="6"/>
    </row>
    <row r="371" spans="2:2">
      <c r="B371" s="6"/>
    </row>
    <row r="372" spans="2:2">
      <c r="B372" s="6"/>
    </row>
    <row r="373" spans="2:2">
      <c r="B373" s="6"/>
    </row>
    <row r="374" spans="2:2">
      <c r="B374" s="6"/>
    </row>
    <row r="375" spans="2:2">
      <c r="B375" s="6"/>
    </row>
    <row r="376" spans="2:2">
      <c r="B376" s="6"/>
    </row>
    <row r="377" spans="2:2">
      <c r="B377" s="6"/>
    </row>
    <row r="378" spans="2:2">
      <c r="B378" s="6"/>
    </row>
    <row r="379" spans="2:2">
      <c r="B379" s="6"/>
    </row>
    <row r="380" spans="2:2">
      <c r="B380" s="6"/>
    </row>
    <row r="381" spans="2:2">
      <c r="B381" s="6"/>
    </row>
    <row r="382" spans="2:2">
      <c r="B382" s="6"/>
    </row>
    <row r="383" spans="2:2">
      <c r="B383" s="6"/>
    </row>
    <row r="384" spans="2:2">
      <c r="B384" s="6"/>
    </row>
    <row r="385" spans="2:2">
      <c r="B385" s="6"/>
    </row>
    <row r="386" spans="2:2">
      <c r="B386" s="6"/>
    </row>
    <row r="387" spans="2:2">
      <c r="B387" s="6"/>
    </row>
    <row r="388" spans="2:2">
      <c r="B388" s="6"/>
    </row>
    <row r="389" spans="2:2">
      <c r="B389" s="6"/>
    </row>
    <row r="390" spans="2:2">
      <c r="B390" s="6"/>
    </row>
    <row r="391" spans="2:2">
      <c r="B391" s="6"/>
    </row>
    <row r="392" spans="2:2">
      <c r="B392" s="6"/>
    </row>
    <row r="393" spans="2:2">
      <c r="B393" s="6"/>
    </row>
    <row r="394" spans="2:2">
      <c r="B394" s="6"/>
    </row>
    <row r="395" spans="2:2">
      <c r="B395" s="6"/>
    </row>
    <row r="396" spans="2:2">
      <c r="B396" s="6"/>
    </row>
    <row r="397" spans="2:2">
      <c r="B397" s="6"/>
    </row>
    <row r="398" spans="2:2">
      <c r="B398" s="6"/>
    </row>
    <row r="399" spans="2:2">
      <c r="B399" s="6"/>
    </row>
    <row r="400" spans="2:2">
      <c r="B400" s="6"/>
    </row>
    <row r="401" spans="2:2">
      <c r="B401" s="6"/>
    </row>
    <row r="402" spans="2:2">
      <c r="B402" s="6"/>
    </row>
    <row r="403" spans="2:2">
      <c r="B403" s="6"/>
    </row>
    <row r="404" spans="2:2">
      <c r="B404" s="6"/>
    </row>
    <row r="405" spans="2:2">
      <c r="B405" s="6"/>
    </row>
    <row r="406" spans="2:2">
      <c r="B406" s="6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31"/>
  </sheetPr>
  <dimension ref="A1:AI527"/>
  <sheetViews>
    <sheetView topLeftCell="A125" workbookViewId="0">
      <selection activeCell="Q169" sqref="Q16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30</v>
      </c>
      <c r="C1" s="15" t="s">
        <v>97</v>
      </c>
    </row>
    <row r="2" spans="1:4">
      <c r="A2" t="s">
        <v>27</v>
      </c>
    </row>
    <row r="4" spans="1:4">
      <c r="A4" s="8" t="s">
        <v>2</v>
      </c>
      <c r="C4" s="16">
        <v>26350.375</v>
      </c>
      <c r="D4" s="17">
        <v>0.77200199999999997</v>
      </c>
    </row>
    <row r="6" spans="1:4">
      <c r="A6" s="8" t="s">
        <v>3</v>
      </c>
    </row>
    <row r="7" spans="1:4">
      <c r="A7" t="s">
        <v>4</v>
      </c>
      <c r="C7" s="13">
        <v>48085.493600000002</v>
      </c>
    </row>
    <row r="8" spans="1:4">
      <c r="A8" t="s">
        <v>5</v>
      </c>
      <c r="C8" s="25">
        <v>1.4716248179831086</v>
      </c>
    </row>
    <row r="10" spans="1:4" ht="13.5" thickBot="1">
      <c r="C10" s="7" t="s">
        <v>22</v>
      </c>
      <c r="D10" s="7" t="s">
        <v>23</v>
      </c>
    </row>
    <row r="11" spans="1:4">
      <c r="A11" t="s">
        <v>18</v>
      </c>
      <c r="C11">
        <f>INTERCEPT(G22:G999,F22:F999)</f>
        <v>-1.3487007795099209E-2</v>
      </c>
      <c r="D11" s="6"/>
    </row>
    <row r="12" spans="1:4">
      <c r="A12" t="s">
        <v>19</v>
      </c>
      <c r="C12">
        <f>SLOPE(G22:G999,F22:F999)</f>
        <v>-6.6782633918783678E-7</v>
      </c>
      <c r="D12" s="6"/>
    </row>
    <row r="13" spans="1:4">
      <c r="A13" t="s">
        <v>21</v>
      </c>
      <c r="C13" s="6" t="s">
        <v>16</v>
      </c>
      <c r="D13" s="6"/>
    </row>
    <row r="15" spans="1:4">
      <c r="A15" s="5" t="s">
        <v>20</v>
      </c>
      <c r="C15">
        <f>+C7+C11</f>
        <v>48085.480112992205</v>
      </c>
    </row>
    <row r="16" spans="1:4">
      <c r="A16" s="8" t="s">
        <v>6</v>
      </c>
      <c r="C16">
        <f>+C8+C12</f>
        <v>1.4716241501567695</v>
      </c>
    </row>
    <row r="17" spans="1:18" ht="13.5" thickBot="1"/>
    <row r="18" spans="1:18">
      <c r="A18" s="8" t="s">
        <v>7</v>
      </c>
      <c r="C18" s="3">
        <f>+C15</f>
        <v>48085.480112992205</v>
      </c>
      <c r="D18" s="4">
        <f>+C16</f>
        <v>1.4716241501567695</v>
      </c>
    </row>
    <row r="19" spans="1:18" ht="13.5" thickTop="1"/>
    <row r="20" spans="1:18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68</v>
      </c>
      <c r="J20" s="10" t="s">
        <v>69</v>
      </c>
      <c r="K20" s="10" t="s">
        <v>75</v>
      </c>
      <c r="L20" s="10" t="s">
        <v>70</v>
      </c>
      <c r="M20" s="10" t="s">
        <v>28</v>
      </c>
      <c r="N20" s="10" t="s">
        <v>29</v>
      </c>
      <c r="O20" s="10" t="s">
        <v>25</v>
      </c>
      <c r="P20" s="9" t="s">
        <v>24</v>
      </c>
      <c r="Q20" s="7" t="s">
        <v>17</v>
      </c>
      <c r="R20" s="12" t="s">
        <v>77</v>
      </c>
    </row>
    <row r="21" spans="1:18">
      <c r="A21" t="s">
        <v>14</v>
      </c>
      <c r="B21" s="6"/>
      <c r="C21">
        <v>26350.375</v>
      </c>
      <c r="D21" s="6" t="s">
        <v>16</v>
      </c>
      <c r="E21">
        <f t="shared" ref="E21:E52" si="0">+(C21-C$7)/C$8</f>
        <v>-14769.469999689471</v>
      </c>
      <c r="F21" s="8">
        <f t="shared" ref="F21:F52" si="1">ROUND(2*E21,0)/2</f>
        <v>-14769.5</v>
      </c>
      <c r="G21" s="8">
        <f t="shared" ref="G21:G52" si="2">+C21-(C$7+F21*C$8)</f>
        <v>4.4149201519758208E-2</v>
      </c>
      <c r="O21">
        <f t="shared" ref="O21:O52" si="3">+C$11+C$12*F21</f>
        <v>-3.6235466784644531E-3</v>
      </c>
      <c r="Q21" s="2">
        <f t="shared" ref="Q21:Q52" si="4">+C21-15018.5</f>
        <v>11331.875</v>
      </c>
      <c r="R21">
        <f t="shared" ref="R21:R52" si="5">G21^2</f>
        <v>1.9491519948322204E-3</v>
      </c>
    </row>
    <row r="22" spans="1:18">
      <c r="A22" t="s">
        <v>76</v>
      </c>
      <c r="B22" s="6"/>
      <c r="C22" s="11">
        <v>38242.523999999998</v>
      </c>
      <c r="E22">
        <f t="shared" si="0"/>
        <v>-6688.5047599903837</v>
      </c>
      <c r="F22" s="8">
        <f t="shared" si="1"/>
        <v>-6688.5</v>
      </c>
      <c r="G22" s="8">
        <f t="shared" si="2"/>
        <v>-7.0049199784989469E-3</v>
      </c>
      <c r="K22">
        <f t="shared" ref="K22:K54" si="6">G22</f>
        <v>-7.0049199784989469E-3</v>
      </c>
      <c r="O22">
        <f t="shared" si="3"/>
        <v>-9.0202513254413631E-3</v>
      </c>
      <c r="Q22" s="2">
        <f t="shared" si="4"/>
        <v>23224.023999999998</v>
      </c>
      <c r="R22">
        <f t="shared" si="5"/>
        <v>4.9068903905173684E-5</v>
      </c>
    </row>
    <row r="23" spans="1:18">
      <c r="A23" t="s">
        <v>76</v>
      </c>
      <c r="B23" s="6"/>
      <c r="C23" s="11">
        <v>38371.271000000001</v>
      </c>
      <c r="E23">
        <f t="shared" si="0"/>
        <v>-6601.018466998632</v>
      </c>
      <c r="F23" s="8">
        <f t="shared" si="1"/>
        <v>-6601</v>
      </c>
      <c r="G23" s="8">
        <f t="shared" si="2"/>
        <v>-2.7176493502338417E-2</v>
      </c>
      <c r="K23">
        <f t="shared" si="6"/>
        <v>-2.7176493502338417E-2</v>
      </c>
      <c r="O23">
        <f t="shared" si="3"/>
        <v>-9.078686130120299E-3</v>
      </c>
      <c r="Q23" s="2">
        <f t="shared" si="4"/>
        <v>23352.771000000001</v>
      </c>
      <c r="R23">
        <f t="shared" si="5"/>
        <v>7.3856179908264217E-4</v>
      </c>
    </row>
    <row r="24" spans="1:18">
      <c r="A24" t="s">
        <v>76</v>
      </c>
      <c r="B24" s="6"/>
      <c r="C24" s="11">
        <v>38410.296999999999</v>
      </c>
      <c r="E24">
        <f t="shared" si="0"/>
        <v>-6574.4994796024539</v>
      </c>
      <c r="F24" s="8">
        <f t="shared" si="1"/>
        <v>-6574.5</v>
      </c>
      <c r="G24" s="8">
        <f t="shared" si="2"/>
        <v>7.6582994370255619E-4</v>
      </c>
      <c r="K24">
        <f t="shared" si="6"/>
        <v>7.6582994370255619E-4</v>
      </c>
      <c r="O24">
        <f t="shared" si="3"/>
        <v>-9.096383528108775E-3</v>
      </c>
      <c r="Q24" s="2">
        <f t="shared" si="4"/>
        <v>23391.796999999999</v>
      </c>
      <c r="R24">
        <f t="shared" si="5"/>
        <v>5.8649550267146039E-7</v>
      </c>
    </row>
    <row r="25" spans="1:18">
      <c r="A25" t="s">
        <v>76</v>
      </c>
      <c r="B25" s="6"/>
      <c r="C25" s="11">
        <v>38557.506999999998</v>
      </c>
      <c r="E25">
        <f t="shared" si="0"/>
        <v>-6474.4671899854893</v>
      </c>
      <c r="F25" s="8">
        <f t="shared" si="1"/>
        <v>-6474.5</v>
      </c>
      <c r="G25" s="8">
        <f t="shared" si="2"/>
        <v>4.8284031632647384E-2</v>
      </c>
      <c r="K25">
        <f t="shared" si="6"/>
        <v>4.8284031632647384E-2</v>
      </c>
      <c r="O25">
        <f t="shared" si="3"/>
        <v>-9.1631661620275601E-3</v>
      </c>
      <c r="Q25" s="2">
        <f t="shared" si="4"/>
        <v>23539.006999999998</v>
      </c>
      <c r="R25">
        <f t="shared" si="5"/>
        <v>2.3313477107024931E-3</v>
      </c>
    </row>
    <row r="26" spans="1:18">
      <c r="A26" t="s">
        <v>76</v>
      </c>
      <c r="B26" s="6"/>
      <c r="C26" s="11">
        <v>38579.531000000003</v>
      </c>
      <c r="E26">
        <f t="shared" si="0"/>
        <v>-6459.5014190016936</v>
      </c>
      <c r="F26" s="8">
        <f t="shared" si="1"/>
        <v>-6459.5</v>
      </c>
      <c r="G26" s="8">
        <f t="shared" si="2"/>
        <v>-2.0882381068076938E-3</v>
      </c>
      <c r="K26">
        <f t="shared" si="6"/>
        <v>-2.0882381068076938E-3</v>
      </c>
      <c r="O26">
        <f t="shared" si="3"/>
        <v>-9.1731835571153778E-3</v>
      </c>
      <c r="Q26" s="2">
        <f t="shared" si="4"/>
        <v>23561.031000000003</v>
      </c>
      <c r="R26">
        <f t="shared" si="5"/>
        <v>4.3607383907237813E-6</v>
      </c>
    </row>
    <row r="27" spans="1:18">
      <c r="A27" t="s">
        <v>76</v>
      </c>
      <c r="B27" s="6"/>
      <c r="C27" s="11">
        <v>38649.375</v>
      </c>
      <c r="E27">
        <f t="shared" si="0"/>
        <v>-6412.040952756146</v>
      </c>
      <c r="F27" s="8">
        <f t="shared" si="1"/>
        <v>-6412</v>
      </c>
      <c r="G27" s="8">
        <f t="shared" si="2"/>
        <v>-6.02670923108235E-2</v>
      </c>
      <c r="K27">
        <f t="shared" si="6"/>
        <v>-6.02670923108235E-2</v>
      </c>
      <c r="O27">
        <f t="shared" si="3"/>
        <v>-9.2049053082268011E-3</v>
      </c>
      <c r="Q27" s="2">
        <f t="shared" si="4"/>
        <v>23630.875</v>
      </c>
      <c r="R27">
        <f t="shared" si="5"/>
        <v>3.6321224156013209E-3</v>
      </c>
    </row>
    <row r="28" spans="1:18">
      <c r="A28" t="s">
        <v>76</v>
      </c>
      <c r="B28" s="6"/>
      <c r="C28" s="11">
        <v>38813.271999999997</v>
      </c>
      <c r="E28">
        <f t="shared" si="0"/>
        <v>-6300.6694958486569</v>
      </c>
      <c r="F28" s="8">
        <f t="shared" si="1"/>
        <v>-6300.5</v>
      </c>
      <c r="G28" s="8"/>
      <c r="K28" s="14">
        <v>-0.24655000077473233</v>
      </c>
      <c r="O28">
        <f t="shared" si="3"/>
        <v>-9.2793679450462428E-3</v>
      </c>
      <c r="Q28" s="2">
        <f t="shared" si="4"/>
        <v>23794.771999999997</v>
      </c>
      <c r="R28">
        <f t="shared" si="5"/>
        <v>0</v>
      </c>
    </row>
    <row r="29" spans="1:18">
      <c r="A29" t="s">
        <v>76</v>
      </c>
      <c r="B29" s="6"/>
      <c r="C29" s="11">
        <v>39025.440999999999</v>
      </c>
      <c r="E29">
        <f t="shared" si="0"/>
        <v>-6156.4962001775611</v>
      </c>
      <c r="F29" s="8">
        <f t="shared" si="1"/>
        <v>-6156.5</v>
      </c>
      <c r="G29" s="8">
        <f t="shared" si="2"/>
        <v>5.5919130027177744E-3</v>
      </c>
      <c r="K29">
        <f t="shared" si="6"/>
        <v>5.5919130027177744E-3</v>
      </c>
      <c r="O29">
        <f t="shared" si="3"/>
        <v>-9.3755349378892919E-3</v>
      </c>
      <c r="Q29" s="2">
        <f t="shared" si="4"/>
        <v>24006.940999999999</v>
      </c>
      <c r="R29">
        <f t="shared" si="5"/>
        <v>3.1269491029964114E-5</v>
      </c>
    </row>
    <row r="30" spans="1:18">
      <c r="A30" t="s">
        <v>76</v>
      </c>
      <c r="B30" s="6"/>
      <c r="C30" s="11">
        <v>39053.389000000003</v>
      </c>
      <c r="E30">
        <f t="shared" si="0"/>
        <v>-6137.5049466607115</v>
      </c>
      <c r="F30" s="8">
        <f t="shared" si="1"/>
        <v>-6137.5</v>
      </c>
      <c r="G30" s="8">
        <f t="shared" si="2"/>
        <v>-7.2796286694938317E-3</v>
      </c>
      <c r="K30">
        <f t="shared" si="6"/>
        <v>-7.2796286694938317E-3</v>
      </c>
      <c r="O30">
        <f t="shared" si="3"/>
        <v>-9.3882236383338608E-3</v>
      </c>
      <c r="Q30" s="2">
        <f t="shared" si="4"/>
        <v>24034.889000000003</v>
      </c>
      <c r="R30">
        <f t="shared" si="5"/>
        <v>5.2992993565716534E-5</v>
      </c>
    </row>
    <row r="31" spans="1:18">
      <c r="A31" t="s">
        <v>76</v>
      </c>
      <c r="B31" s="6"/>
      <c r="C31" s="11">
        <v>39059.377999999997</v>
      </c>
      <c r="E31">
        <f t="shared" si="0"/>
        <v>-6133.4352952612453</v>
      </c>
      <c r="F31" s="8">
        <f t="shared" si="1"/>
        <v>-6133.5</v>
      </c>
      <c r="G31" s="8">
        <f t="shared" si="2"/>
        <v>9.5221099392801989E-2</v>
      </c>
      <c r="K31">
        <f t="shared" si="6"/>
        <v>9.5221099392801989E-2</v>
      </c>
      <c r="O31">
        <f t="shared" si="3"/>
        <v>-9.3908949436906121E-3</v>
      </c>
      <c r="Q31" s="2">
        <f t="shared" si="4"/>
        <v>24040.877999999997</v>
      </c>
      <c r="R31">
        <f t="shared" si="5"/>
        <v>9.067057769573875E-3</v>
      </c>
    </row>
    <row r="32" spans="1:18">
      <c r="A32" t="s">
        <v>76</v>
      </c>
      <c r="B32" s="6"/>
      <c r="C32" s="11">
        <v>39063.394999999997</v>
      </c>
      <c r="E32">
        <f t="shared" si="0"/>
        <v>-6130.7056593167354</v>
      </c>
      <c r="F32" s="8">
        <f t="shared" si="1"/>
        <v>-6130.5</v>
      </c>
      <c r="G32" s="8"/>
      <c r="K32" s="14">
        <v>-0.24030000075435964</v>
      </c>
      <c r="O32">
        <f t="shared" si="3"/>
        <v>-9.392898422708176E-3</v>
      </c>
      <c r="Q32" s="2">
        <f t="shared" si="4"/>
        <v>24044.894999999997</v>
      </c>
      <c r="R32">
        <f t="shared" si="5"/>
        <v>0</v>
      </c>
    </row>
    <row r="33" spans="1:18">
      <c r="A33" t="s">
        <v>76</v>
      </c>
      <c r="B33" s="6"/>
      <c r="C33" s="11">
        <v>39145.368000000002</v>
      </c>
      <c r="E33">
        <f t="shared" si="0"/>
        <v>-6075.0032825979524</v>
      </c>
      <c r="F33" s="8">
        <f t="shared" si="1"/>
        <v>-6075</v>
      </c>
      <c r="G33" s="8">
        <f t="shared" si="2"/>
        <v>-4.8307526158168912E-3</v>
      </c>
      <c r="K33">
        <f t="shared" si="6"/>
        <v>-4.8307526158168912E-3</v>
      </c>
      <c r="O33">
        <f t="shared" si="3"/>
        <v>-9.4299627845331017E-3</v>
      </c>
      <c r="Q33" s="2">
        <f t="shared" si="4"/>
        <v>24126.868000000002</v>
      </c>
      <c r="R33">
        <f t="shared" si="5"/>
        <v>2.3336170835221737E-5</v>
      </c>
    </row>
    <row r="34" spans="1:18">
      <c r="A34" t="s">
        <v>76</v>
      </c>
      <c r="B34" s="6"/>
      <c r="C34" s="11">
        <v>39331.534</v>
      </c>
      <c r="E34">
        <f t="shared" si="0"/>
        <v>-5948.4995720563338</v>
      </c>
      <c r="F34" s="8">
        <f t="shared" si="1"/>
        <v>-5948.5</v>
      </c>
      <c r="G34" s="8">
        <f t="shared" si="2"/>
        <v>6.2977251945994794E-4</v>
      </c>
      <c r="K34">
        <f t="shared" si="6"/>
        <v>6.2977251945994794E-4</v>
      </c>
      <c r="O34">
        <f t="shared" si="3"/>
        <v>-9.5144428164403612E-3</v>
      </c>
      <c r="Q34" s="2">
        <f t="shared" si="4"/>
        <v>24313.034</v>
      </c>
      <c r="R34">
        <f t="shared" si="5"/>
        <v>3.9661342626693051E-7</v>
      </c>
    </row>
    <row r="35" spans="1:18">
      <c r="A35" t="s">
        <v>76</v>
      </c>
      <c r="B35" s="6"/>
      <c r="C35" s="11">
        <v>39359.468999999997</v>
      </c>
      <c r="E35">
        <f t="shared" si="0"/>
        <v>-5929.5171523127729</v>
      </c>
      <c r="F35" s="8">
        <f t="shared" si="1"/>
        <v>-5929.5</v>
      </c>
      <c r="G35" s="8">
        <f t="shared" si="2"/>
        <v>-2.5241769159038085E-2</v>
      </c>
      <c r="K35">
        <f t="shared" si="6"/>
        <v>-2.5241769159038085E-2</v>
      </c>
      <c r="O35">
        <f t="shared" si="3"/>
        <v>-9.5271315168849319E-3</v>
      </c>
      <c r="Q35" s="2">
        <f t="shared" si="4"/>
        <v>24340.968999999997</v>
      </c>
      <c r="R35">
        <f t="shared" si="5"/>
        <v>6.3714691027816621E-4</v>
      </c>
    </row>
    <row r="36" spans="1:18">
      <c r="A36" t="s">
        <v>76</v>
      </c>
      <c r="B36" s="6"/>
      <c r="C36" s="11">
        <v>39443.362999999998</v>
      </c>
      <c r="E36">
        <f t="shared" si="0"/>
        <v>-5872.5094157111444</v>
      </c>
      <c r="F36" s="8">
        <f t="shared" si="1"/>
        <v>-5872.5</v>
      </c>
      <c r="G36" s="8">
        <f t="shared" si="2"/>
        <v>-1.3856394201866351E-2</v>
      </c>
      <c r="K36">
        <f t="shared" si="6"/>
        <v>-1.3856394201866351E-2</v>
      </c>
      <c r="O36">
        <f t="shared" si="3"/>
        <v>-9.565197618218637E-3</v>
      </c>
      <c r="Q36" s="2">
        <f t="shared" si="4"/>
        <v>24424.862999999998</v>
      </c>
      <c r="R36">
        <f t="shared" si="5"/>
        <v>1.9199966027751543E-4</v>
      </c>
    </row>
    <row r="37" spans="1:18">
      <c r="A37" t="s">
        <v>76</v>
      </c>
      <c r="B37" s="6"/>
      <c r="C37" s="11">
        <v>39671.466999999997</v>
      </c>
      <c r="E37">
        <f t="shared" si="0"/>
        <v>-5717.5079525579058</v>
      </c>
      <c r="F37" s="8">
        <f t="shared" si="1"/>
        <v>-5717.5</v>
      </c>
      <c r="G37" s="8">
        <f t="shared" si="2"/>
        <v>-1.1703181582561228E-2</v>
      </c>
      <c r="K37">
        <f t="shared" si="6"/>
        <v>-1.1703181582561228E-2</v>
      </c>
      <c r="O37">
        <f t="shared" si="3"/>
        <v>-9.6687107007927525E-3</v>
      </c>
      <c r="Q37" s="2">
        <f t="shared" si="4"/>
        <v>24652.966999999997</v>
      </c>
      <c r="R37">
        <f t="shared" si="5"/>
        <v>1.3696445915440034E-4</v>
      </c>
    </row>
    <row r="38" spans="1:18">
      <c r="A38" t="s">
        <v>76</v>
      </c>
      <c r="B38" s="6"/>
      <c r="C38" s="11">
        <v>39685.482000000004</v>
      </c>
      <c r="E38">
        <f t="shared" si="0"/>
        <v>-5707.9844654375856</v>
      </c>
      <c r="F38" s="8">
        <f t="shared" si="1"/>
        <v>-5708</v>
      </c>
      <c r="G38" s="8">
        <f t="shared" si="2"/>
        <v>2.2861047589685768E-2</v>
      </c>
      <c r="K38">
        <f t="shared" si="6"/>
        <v>2.2861047589685768E-2</v>
      </c>
      <c r="O38">
        <f t="shared" si="3"/>
        <v>-9.6750550510150378E-3</v>
      </c>
      <c r="Q38" s="2">
        <f t="shared" si="4"/>
        <v>24666.982000000004</v>
      </c>
      <c r="R38">
        <f t="shared" si="5"/>
        <v>5.2262749689787745E-4</v>
      </c>
    </row>
    <row r="39" spans="1:18">
      <c r="A39" t="s">
        <v>76</v>
      </c>
      <c r="B39" s="6"/>
      <c r="C39" s="11">
        <v>39819.379999999997</v>
      </c>
      <c r="E39">
        <f t="shared" si="0"/>
        <v>-5616.9979596626254</v>
      </c>
      <c r="F39" s="8">
        <f t="shared" si="1"/>
        <v>-5617</v>
      </c>
      <c r="G39" s="8">
        <f t="shared" si="2"/>
        <v>3.002611112606246E-3</v>
      </c>
      <c r="K39">
        <f t="shared" si="6"/>
        <v>3.002611112606246E-3</v>
      </c>
      <c r="O39">
        <f t="shared" si="3"/>
        <v>-9.7358272478811295E-3</v>
      </c>
      <c r="Q39" s="2">
        <f t="shared" si="4"/>
        <v>24800.879999999997</v>
      </c>
      <c r="R39">
        <f t="shared" si="5"/>
        <v>9.0156734935465186E-6</v>
      </c>
    </row>
    <row r="40" spans="1:18">
      <c r="A40" t="s">
        <v>76</v>
      </c>
      <c r="B40" s="6"/>
      <c r="C40" s="11">
        <v>40145.381999999998</v>
      </c>
      <c r="E40">
        <f t="shared" si="0"/>
        <v>-5395.4727475186819</v>
      </c>
      <c r="F40" s="8">
        <f t="shared" si="1"/>
        <v>-5395.5</v>
      </c>
      <c r="G40" s="8">
        <f t="shared" si="2"/>
        <v>4.0105427862727083E-2</v>
      </c>
      <c r="K40">
        <f t="shared" si="6"/>
        <v>4.0105427862727083E-2</v>
      </c>
      <c r="O40">
        <f t="shared" si="3"/>
        <v>-9.8837507820112355E-3</v>
      </c>
      <c r="Q40" s="2">
        <f t="shared" si="4"/>
        <v>25126.881999999998</v>
      </c>
      <c r="R40">
        <f t="shared" si="5"/>
        <v>1.6084453440524059E-3</v>
      </c>
    </row>
    <row r="41" spans="1:18">
      <c r="A41" t="s">
        <v>76</v>
      </c>
      <c r="B41" s="6"/>
      <c r="C41" s="11">
        <v>40173.311000000002</v>
      </c>
      <c r="E41">
        <f t="shared" si="0"/>
        <v>-5376.4944049012474</v>
      </c>
      <c r="F41" s="8">
        <f t="shared" si="1"/>
        <v>-5376.5</v>
      </c>
      <c r="G41" s="8">
        <f t="shared" si="2"/>
        <v>8.233886183006689E-3</v>
      </c>
      <c r="K41">
        <f t="shared" si="6"/>
        <v>8.233886183006689E-3</v>
      </c>
      <c r="O41">
        <f t="shared" si="3"/>
        <v>-9.8964394824558044E-3</v>
      </c>
      <c r="Q41" s="2">
        <f t="shared" si="4"/>
        <v>25154.811000000002</v>
      </c>
      <c r="R41">
        <f t="shared" si="5"/>
        <v>6.7796881674708461E-5</v>
      </c>
    </row>
    <row r="42" spans="1:18">
      <c r="A42" t="s">
        <v>76</v>
      </c>
      <c r="B42" s="6"/>
      <c r="C42" s="11">
        <v>40201.26</v>
      </c>
      <c r="E42">
        <f t="shared" si="0"/>
        <v>-5357.5024718633786</v>
      </c>
      <c r="F42" s="8">
        <f t="shared" si="1"/>
        <v>-5357.5</v>
      </c>
      <c r="G42" s="8">
        <f t="shared" si="2"/>
        <v>-3.6376554926391691E-3</v>
      </c>
      <c r="K42">
        <f t="shared" si="6"/>
        <v>-3.6376554926391691E-3</v>
      </c>
      <c r="O42">
        <f t="shared" si="3"/>
        <v>-9.9091281829003734E-3</v>
      </c>
      <c r="Q42" s="2">
        <f t="shared" si="4"/>
        <v>25182.760000000002</v>
      </c>
      <c r="R42">
        <f t="shared" si="5"/>
        <v>1.3232537483127915E-5</v>
      </c>
    </row>
    <row r="43" spans="1:18">
      <c r="A43" t="s">
        <v>76</v>
      </c>
      <c r="B43" s="6"/>
      <c r="C43" s="11">
        <v>40476.461000000003</v>
      </c>
      <c r="E43">
        <f t="shared" si="0"/>
        <v>-5170.4976071471328</v>
      </c>
      <c r="F43">
        <f t="shared" si="1"/>
        <v>-5170.5</v>
      </c>
      <c r="G43">
        <f t="shared" si="2"/>
        <v>3.5213816663599573E-3</v>
      </c>
      <c r="K43">
        <f t="shared" si="6"/>
        <v>3.5213816663599573E-3</v>
      </c>
      <c r="O43">
        <f t="shared" si="3"/>
        <v>-1.0034011708328499E-2</v>
      </c>
      <c r="Q43" s="2">
        <f t="shared" si="4"/>
        <v>25457.961000000003</v>
      </c>
      <c r="R43">
        <f t="shared" si="5"/>
        <v>1.2400128840176029E-5</v>
      </c>
    </row>
    <row r="44" spans="1:18">
      <c r="A44" t="s">
        <v>76</v>
      </c>
      <c r="B44" s="6"/>
      <c r="C44" s="11">
        <v>40501.442000000003</v>
      </c>
      <c r="E44">
        <f t="shared" si="0"/>
        <v>-5153.5224925019229</v>
      </c>
      <c r="F44">
        <f t="shared" si="1"/>
        <v>-5153.5</v>
      </c>
      <c r="G44">
        <f t="shared" si="2"/>
        <v>-3.3100524051405955E-2</v>
      </c>
      <c r="K44">
        <f t="shared" si="6"/>
        <v>-3.3100524051405955E-2</v>
      </c>
      <c r="O44">
        <f t="shared" si="3"/>
        <v>-1.0045364756094691E-2</v>
      </c>
      <c r="Q44" s="2">
        <f t="shared" si="4"/>
        <v>25482.942000000003</v>
      </c>
      <c r="R44">
        <f t="shared" si="5"/>
        <v>1.0956446924777041E-3</v>
      </c>
    </row>
    <row r="45" spans="1:18">
      <c r="A45" t="s">
        <v>76</v>
      </c>
      <c r="B45" s="6"/>
      <c r="C45" s="11">
        <v>40504.425999999999</v>
      </c>
      <c r="E45">
        <f t="shared" si="0"/>
        <v>-5151.4948017729193</v>
      </c>
      <c r="F45">
        <f t="shared" si="1"/>
        <v>-5151.5</v>
      </c>
      <c r="G45">
        <f t="shared" si="2"/>
        <v>7.649839979421813E-3</v>
      </c>
      <c r="K45">
        <f t="shared" si="6"/>
        <v>7.649839979421813E-3</v>
      </c>
      <c r="O45">
        <f t="shared" si="3"/>
        <v>-1.0046700408773068E-2</v>
      </c>
      <c r="Q45" s="2">
        <f t="shared" si="4"/>
        <v>25485.925999999999</v>
      </c>
      <c r="R45">
        <f t="shared" si="5"/>
        <v>5.8520051710760323E-5</v>
      </c>
    </row>
    <row r="46" spans="1:18">
      <c r="A46" t="s">
        <v>76</v>
      </c>
      <c r="B46" s="6"/>
      <c r="C46" s="11">
        <v>40749.495999999999</v>
      </c>
      <c r="E46">
        <f t="shared" si="0"/>
        <v>-4984.9645849640774</v>
      </c>
      <c r="F46">
        <f t="shared" si="1"/>
        <v>-4985</v>
      </c>
      <c r="G46">
        <f t="shared" si="2"/>
        <v>5.2117645791440737E-2</v>
      </c>
      <c r="K46">
        <f t="shared" si="6"/>
        <v>5.2117645791440737E-2</v>
      </c>
      <c r="O46">
        <f t="shared" si="3"/>
        <v>-1.0157893494247843E-2</v>
      </c>
      <c r="Q46" s="2">
        <f t="shared" si="4"/>
        <v>25730.995999999999</v>
      </c>
      <c r="R46">
        <f t="shared" si="5"/>
        <v>2.7162490028420803E-3</v>
      </c>
    </row>
    <row r="47" spans="1:18">
      <c r="A47" t="s">
        <v>76</v>
      </c>
      <c r="B47" s="6"/>
      <c r="C47" s="11">
        <v>40827.447999999997</v>
      </c>
      <c r="E47">
        <f t="shared" si="0"/>
        <v>-4931.9945622738969</v>
      </c>
      <c r="F47">
        <f t="shared" si="1"/>
        <v>-4932</v>
      </c>
      <c r="G47">
        <f t="shared" si="2"/>
        <v>8.0022926849778742E-3</v>
      </c>
      <c r="K47">
        <f t="shared" si="6"/>
        <v>8.0022926849778742E-3</v>
      </c>
      <c r="O47">
        <f t="shared" si="3"/>
        <v>-1.0193288290224797E-2</v>
      </c>
      <c r="Q47" s="2">
        <f t="shared" si="4"/>
        <v>25808.947999999997</v>
      </c>
      <c r="R47">
        <f t="shared" si="5"/>
        <v>6.40366882160504E-5</v>
      </c>
    </row>
    <row r="48" spans="1:18">
      <c r="A48" t="s">
        <v>76</v>
      </c>
      <c r="B48" s="6"/>
      <c r="C48" s="11">
        <v>40914.296999999999</v>
      </c>
      <c r="E48">
        <f t="shared" si="0"/>
        <v>-4872.9788410528927</v>
      </c>
      <c r="F48">
        <f t="shared" si="1"/>
        <v>-4873</v>
      </c>
      <c r="G48">
        <f t="shared" si="2"/>
        <v>3.1138031685259193E-2</v>
      </c>
      <c r="K48">
        <f t="shared" si="6"/>
        <v>3.1138031685259193E-2</v>
      </c>
      <c r="O48">
        <f t="shared" si="3"/>
        <v>-1.0232690044236881E-2</v>
      </c>
      <c r="Q48" s="2">
        <f t="shared" si="4"/>
        <v>25895.796999999999</v>
      </c>
      <c r="R48">
        <f t="shared" si="5"/>
        <v>9.6957701723220547E-4</v>
      </c>
    </row>
    <row r="49" spans="1:35">
      <c r="A49" t="s">
        <v>76</v>
      </c>
      <c r="B49" s="6"/>
      <c r="C49" s="11">
        <v>41512.483</v>
      </c>
      <c r="E49">
        <f t="shared" si="0"/>
        <v>-4466.4988791154283</v>
      </c>
      <c r="F49">
        <f t="shared" si="1"/>
        <v>-4466.5</v>
      </c>
      <c r="G49">
        <f t="shared" si="2"/>
        <v>1.649521553190425E-3</v>
      </c>
      <c r="K49">
        <f t="shared" si="6"/>
        <v>1.649521553190425E-3</v>
      </c>
      <c r="O49">
        <f t="shared" si="3"/>
        <v>-1.0504161451116736E-2</v>
      </c>
      <c r="Q49" s="2">
        <f t="shared" si="4"/>
        <v>26493.983</v>
      </c>
      <c r="R49">
        <f t="shared" si="5"/>
        <v>2.7209213544397522E-6</v>
      </c>
    </row>
    <row r="50" spans="1:35">
      <c r="A50" t="s">
        <v>76</v>
      </c>
      <c r="B50" s="6"/>
      <c r="C50">
        <v>41593.459000000003</v>
      </c>
      <c r="E50">
        <f t="shared" si="0"/>
        <v>-4411.4739848553672</v>
      </c>
      <c r="F50">
        <f t="shared" si="1"/>
        <v>-4411.5</v>
      </c>
      <c r="G50">
        <f t="shared" si="2"/>
        <v>3.8284532485704403E-2</v>
      </c>
      <c r="K50">
        <f t="shared" si="6"/>
        <v>3.8284532485704403E-2</v>
      </c>
      <c r="O50">
        <f t="shared" si="3"/>
        <v>-1.0540891899772068E-2</v>
      </c>
      <c r="Q50" s="2">
        <f t="shared" si="4"/>
        <v>26574.959000000003</v>
      </c>
      <c r="R50">
        <f t="shared" si="5"/>
        <v>1.4657054276489558E-3</v>
      </c>
    </row>
    <row r="51" spans="1:35">
      <c r="A51" t="s">
        <v>76</v>
      </c>
      <c r="B51" s="6"/>
      <c r="C51">
        <v>41596.385000000002</v>
      </c>
      <c r="E51">
        <f t="shared" si="0"/>
        <v>-4409.4857063456247</v>
      </c>
      <c r="F51">
        <f t="shared" si="1"/>
        <v>-4409.5</v>
      </c>
      <c r="G51">
        <f t="shared" si="2"/>
        <v>2.1034896519267932E-2</v>
      </c>
      <c r="K51">
        <f t="shared" si="6"/>
        <v>2.1034896519267932E-2</v>
      </c>
      <c r="O51">
        <f t="shared" si="3"/>
        <v>-1.0542227552450443E-2</v>
      </c>
      <c r="Q51" s="2">
        <f t="shared" si="4"/>
        <v>26577.885000000002</v>
      </c>
      <c r="R51">
        <f t="shared" si="5"/>
        <v>4.4246687157631012E-4</v>
      </c>
    </row>
    <row r="52" spans="1:35">
      <c r="A52" t="s">
        <v>76</v>
      </c>
      <c r="B52" s="6"/>
      <c r="C52">
        <v>41604.449000000001</v>
      </c>
      <c r="E52">
        <f t="shared" si="0"/>
        <v>-4404.0060488259523</v>
      </c>
      <c r="F52">
        <f t="shared" si="1"/>
        <v>-4404</v>
      </c>
      <c r="G52">
        <f t="shared" si="2"/>
        <v>-8.9016023921431042E-3</v>
      </c>
      <c r="K52">
        <f t="shared" si="6"/>
        <v>-8.9016023921431042E-3</v>
      </c>
      <c r="O52">
        <f t="shared" si="3"/>
        <v>-1.0545900597315977E-2</v>
      </c>
      <c r="Q52" s="2">
        <f t="shared" si="4"/>
        <v>26585.949000000001</v>
      </c>
      <c r="R52">
        <f t="shared" si="5"/>
        <v>7.9238525147807838E-5</v>
      </c>
    </row>
    <row r="53" spans="1:35">
      <c r="A53" t="s">
        <v>76</v>
      </c>
      <c r="B53" s="6"/>
      <c r="C53">
        <v>42306.408000000003</v>
      </c>
      <c r="E53">
        <f t="shared" ref="E53:E84" si="7">+(C53-C$7)/C$8</f>
        <v>-3927.0101518947959</v>
      </c>
      <c r="F53">
        <f t="shared" ref="F53:F84" si="8">ROUND(2*E53,0)/2</f>
        <v>-3927</v>
      </c>
      <c r="G53">
        <f t="shared" ref="G53:G84" si="9">+C53-(C$7+F53*C$8)</f>
        <v>-1.4939780332497321E-2</v>
      </c>
      <c r="K53">
        <f t="shared" si="6"/>
        <v>-1.4939780332497321E-2</v>
      </c>
      <c r="O53">
        <f t="shared" ref="O53:O84" si="10">+C$11+C$12*F53</f>
        <v>-1.0864453761108575E-2</v>
      </c>
      <c r="Q53" s="2">
        <f t="shared" ref="Q53:Q84" si="11">+C53-15018.5</f>
        <v>27287.908000000003</v>
      </c>
      <c r="R53">
        <f t="shared" ref="R53:R84" si="12">G53^2</f>
        <v>2.2319703638327377E-4</v>
      </c>
    </row>
    <row r="54" spans="1:35">
      <c r="A54" t="s">
        <v>76</v>
      </c>
      <c r="B54" s="6"/>
      <c r="C54">
        <v>42359.362999999998</v>
      </c>
      <c r="E54">
        <f t="shared" si="7"/>
        <v>-3891.0261161861763</v>
      </c>
      <c r="F54">
        <f t="shared" si="8"/>
        <v>-3891</v>
      </c>
      <c r="G54">
        <f t="shared" si="9"/>
        <v>-3.8433227731729858E-2</v>
      </c>
      <c r="K54">
        <f t="shared" si="6"/>
        <v>-3.8433227731729858E-2</v>
      </c>
      <c r="O54">
        <f t="shared" si="10"/>
        <v>-1.0888495509319336E-2</v>
      </c>
      <c r="Q54" s="2">
        <f t="shared" si="11"/>
        <v>27340.862999999998</v>
      </c>
      <c r="R54">
        <f t="shared" si="12"/>
        <v>1.4771129938790091E-3</v>
      </c>
    </row>
    <row r="55" spans="1:35">
      <c r="A55" t="s">
        <v>32</v>
      </c>
      <c r="B55" s="6"/>
      <c r="C55" s="11">
        <v>42454.322</v>
      </c>
      <c r="D55" s="6"/>
      <c r="E55">
        <f t="shared" si="7"/>
        <v>-3826.4994794784961</v>
      </c>
      <c r="F55">
        <f t="shared" si="8"/>
        <v>-3826.5</v>
      </c>
      <c r="G55">
        <f t="shared" si="9"/>
        <v>7.66012366511859E-4</v>
      </c>
      <c r="J55">
        <f>G55</f>
        <v>7.66012366511859E-4</v>
      </c>
      <c r="O55">
        <f t="shared" si="10"/>
        <v>-1.0931570308196952E-2</v>
      </c>
      <c r="Q55" s="2">
        <f t="shared" si="11"/>
        <v>27435.822</v>
      </c>
      <c r="R55">
        <f t="shared" si="12"/>
        <v>5.867749456490986E-7</v>
      </c>
      <c r="AC55" t="s">
        <v>31</v>
      </c>
      <c r="AI55" t="s">
        <v>33</v>
      </c>
    </row>
    <row r="56" spans="1:35">
      <c r="A56" t="s">
        <v>32</v>
      </c>
      <c r="B56" s="6"/>
      <c r="C56" s="11">
        <v>42454.330999999998</v>
      </c>
      <c r="D56" s="6"/>
      <c r="E56">
        <f t="shared" si="7"/>
        <v>-3826.4933637893009</v>
      </c>
      <c r="F56">
        <f t="shared" si="8"/>
        <v>-3826.5</v>
      </c>
      <c r="G56">
        <f t="shared" si="9"/>
        <v>9.7660123647074215E-3</v>
      </c>
      <c r="J56">
        <f>G56</f>
        <v>9.7660123647074215E-3</v>
      </c>
      <c r="O56">
        <f t="shared" si="10"/>
        <v>-1.0931570308196952E-2</v>
      </c>
      <c r="Q56" s="2">
        <f t="shared" si="11"/>
        <v>27435.830999999998</v>
      </c>
      <c r="R56">
        <f t="shared" si="12"/>
        <v>9.5374997507618239E-5</v>
      </c>
      <c r="AC56" t="s">
        <v>31</v>
      </c>
      <c r="AI56" t="s">
        <v>33</v>
      </c>
    </row>
    <row r="57" spans="1:35">
      <c r="A57" t="s">
        <v>76</v>
      </c>
      <c r="B57" s="6"/>
      <c r="C57">
        <v>42601.506000000001</v>
      </c>
      <c r="E57">
        <f t="shared" si="7"/>
        <v>-3726.4848574080966</v>
      </c>
      <c r="F57">
        <f t="shared" si="8"/>
        <v>-3726.5</v>
      </c>
      <c r="G57">
        <f t="shared" si="9"/>
        <v>2.2284214057435747E-2</v>
      </c>
      <c r="K57">
        <f>G57</f>
        <v>2.2284214057435747E-2</v>
      </c>
      <c r="O57">
        <f t="shared" si="10"/>
        <v>-1.0998352942115736E-2</v>
      </c>
      <c r="Q57" s="2">
        <f t="shared" si="11"/>
        <v>27583.006000000001</v>
      </c>
      <c r="R57">
        <f t="shared" si="12"/>
        <v>4.9658619615761698E-4</v>
      </c>
    </row>
    <row r="58" spans="1:35">
      <c r="A58" t="s">
        <v>35</v>
      </c>
      <c r="B58" s="6"/>
      <c r="C58" s="11">
        <v>42623.353999999999</v>
      </c>
      <c r="D58" s="6"/>
      <c r="E58">
        <f t="shared" si="7"/>
        <v>-3711.6386821241399</v>
      </c>
      <c r="F58">
        <f t="shared" si="8"/>
        <v>-3711.5</v>
      </c>
      <c r="G58">
        <f t="shared" si="9"/>
        <v>-0.20408805569604738</v>
      </c>
      <c r="I58">
        <f>G58</f>
        <v>-0.20408805569604738</v>
      </c>
      <c r="O58">
        <f t="shared" si="10"/>
        <v>-1.1008370337203553E-2</v>
      </c>
      <c r="Q58" s="2">
        <f t="shared" si="11"/>
        <v>27604.853999999999</v>
      </c>
      <c r="R58">
        <f t="shared" si="12"/>
        <v>4.1651934477792939E-2</v>
      </c>
      <c r="AC58" t="s">
        <v>31</v>
      </c>
      <c r="AE58">
        <v>6</v>
      </c>
      <c r="AG58" t="s">
        <v>34</v>
      </c>
      <c r="AI58" t="s">
        <v>36</v>
      </c>
    </row>
    <row r="59" spans="1:35">
      <c r="A59" t="s">
        <v>35</v>
      </c>
      <c r="B59" s="6"/>
      <c r="C59" s="11">
        <v>42633.372000000003</v>
      </c>
      <c r="D59" s="6"/>
      <c r="E59">
        <f t="shared" si="7"/>
        <v>-3704.8312405278953</v>
      </c>
      <c r="F59">
        <f t="shared" si="8"/>
        <v>-3705</v>
      </c>
      <c r="G59">
        <f t="shared" si="9"/>
        <v>0.24835062742204173</v>
      </c>
      <c r="I59">
        <f>G59</f>
        <v>0.24835062742204173</v>
      </c>
      <c r="O59">
        <f t="shared" si="10"/>
        <v>-1.1012711208408275E-2</v>
      </c>
      <c r="Q59" s="2">
        <f t="shared" si="11"/>
        <v>27614.872000000003</v>
      </c>
      <c r="R59">
        <f t="shared" si="12"/>
        <v>6.1678034140921781E-2</v>
      </c>
      <c r="AC59" t="s">
        <v>31</v>
      </c>
      <c r="AE59">
        <v>6</v>
      </c>
      <c r="AG59" t="s">
        <v>34</v>
      </c>
      <c r="AI59" t="s">
        <v>36</v>
      </c>
    </row>
    <row r="60" spans="1:35">
      <c r="A60" t="s">
        <v>37</v>
      </c>
      <c r="B60" s="6"/>
      <c r="C60" s="11">
        <v>42657.375</v>
      </c>
      <c r="D60" s="6"/>
      <c r="E60">
        <f t="shared" si="7"/>
        <v>-3688.520697441993</v>
      </c>
      <c r="F60">
        <f t="shared" si="8"/>
        <v>-3688.5</v>
      </c>
      <c r="G60">
        <f t="shared" si="9"/>
        <v>-3.0458869303402025E-2</v>
      </c>
      <c r="N60">
        <f>G60</f>
        <v>-3.0458869303402025E-2</v>
      </c>
      <c r="O60">
        <f t="shared" si="10"/>
        <v>-1.1023730343004873E-2</v>
      </c>
      <c r="Q60" s="2">
        <f t="shared" si="11"/>
        <v>27638.875</v>
      </c>
      <c r="R60">
        <f t="shared" si="12"/>
        <v>9.2774271924172614E-4</v>
      </c>
      <c r="AC60" t="s">
        <v>31</v>
      </c>
      <c r="AI60" t="s">
        <v>33</v>
      </c>
    </row>
    <row r="61" spans="1:35">
      <c r="A61" t="s">
        <v>76</v>
      </c>
      <c r="B61" s="6"/>
      <c r="C61">
        <v>42713.362000000001</v>
      </c>
      <c r="E61">
        <f t="shared" si="7"/>
        <v>-3650.4763539953174</v>
      </c>
      <c r="F61">
        <f t="shared" si="8"/>
        <v>-3650.5</v>
      </c>
      <c r="G61">
        <f t="shared" si="9"/>
        <v>3.4798047337972093E-2</v>
      </c>
      <c r="K61">
        <f>G61</f>
        <v>3.4798047337972093E-2</v>
      </c>
      <c r="O61">
        <f t="shared" si="10"/>
        <v>-1.1049107743894011E-2</v>
      </c>
      <c r="Q61" s="2">
        <f t="shared" si="11"/>
        <v>27694.862000000001</v>
      </c>
      <c r="R61">
        <f t="shared" si="12"/>
        <v>1.2109040985357467E-3</v>
      </c>
    </row>
    <row r="62" spans="1:35">
      <c r="A62" t="s">
        <v>76</v>
      </c>
      <c r="B62" s="6"/>
      <c r="C62">
        <v>42807.267999999996</v>
      </c>
      <c r="E62">
        <f t="shared" si="7"/>
        <v>-3586.6652529235812</v>
      </c>
      <c r="F62">
        <f t="shared" si="8"/>
        <v>-3586.5</v>
      </c>
      <c r="G62">
        <f t="shared" si="9"/>
        <v>-0.24319030358310556</v>
      </c>
      <c r="K62">
        <f>G62</f>
        <v>-0.24319030358310556</v>
      </c>
      <c r="O62">
        <f t="shared" si="10"/>
        <v>-1.1091848629602032E-2</v>
      </c>
      <c r="Q62" s="2">
        <f t="shared" si="11"/>
        <v>27788.767999999996</v>
      </c>
      <c r="R62">
        <f t="shared" si="12"/>
        <v>5.9141523756843048E-2</v>
      </c>
    </row>
    <row r="63" spans="1:35">
      <c r="A63" t="s">
        <v>38</v>
      </c>
      <c r="B63" s="6"/>
      <c r="C63" s="11">
        <v>42958.447</v>
      </c>
      <c r="D63" s="6"/>
      <c r="E63">
        <f t="shared" si="7"/>
        <v>-3483.9359443711487</v>
      </c>
      <c r="F63">
        <f t="shared" si="8"/>
        <v>-3484</v>
      </c>
      <c r="G63">
        <f t="shared" si="9"/>
        <v>9.426585314940894E-2</v>
      </c>
      <c r="J63">
        <f>G63</f>
        <v>9.426585314940894E-2</v>
      </c>
      <c r="O63">
        <f t="shared" si="10"/>
        <v>-1.1160300829368787E-2</v>
      </c>
      <c r="Q63" s="2">
        <f t="shared" si="11"/>
        <v>27939.947</v>
      </c>
      <c r="R63">
        <f t="shared" si="12"/>
        <v>8.886051069985931E-3</v>
      </c>
      <c r="AC63" t="s">
        <v>31</v>
      </c>
      <c r="AI63" t="s">
        <v>33</v>
      </c>
    </row>
    <row r="64" spans="1:35">
      <c r="A64" t="s">
        <v>38</v>
      </c>
      <c r="B64" s="6"/>
      <c r="C64" s="11">
        <v>42965.404000000002</v>
      </c>
      <c r="D64" s="6"/>
      <c r="E64">
        <f t="shared" si="7"/>
        <v>-3479.2085166225893</v>
      </c>
      <c r="F64">
        <f t="shared" si="8"/>
        <v>-3479</v>
      </c>
      <c r="G64">
        <f t="shared" si="9"/>
        <v>-0.30685823676321888</v>
      </c>
      <c r="J64">
        <f>G64</f>
        <v>-0.30685823676321888</v>
      </c>
      <c r="O64">
        <f t="shared" si="10"/>
        <v>-1.1163639961064726E-2</v>
      </c>
      <c r="Q64" s="2">
        <f t="shared" si="11"/>
        <v>27946.904000000002</v>
      </c>
      <c r="R64">
        <f t="shared" si="12"/>
        <v>9.4161977469431696E-2</v>
      </c>
      <c r="AC64" t="s">
        <v>31</v>
      </c>
      <c r="AI64" t="s">
        <v>33</v>
      </c>
    </row>
    <row r="65" spans="1:35">
      <c r="A65" t="s">
        <v>76</v>
      </c>
      <c r="B65" s="6"/>
      <c r="C65">
        <v>42988.506000000001</v>
      </c>
      <c r="E65">
        <f t="shared" si="7"/>
        <v>-3463.5102219773134</v>
      </c>
      <c r="F65">
        <f t="shared" si="8"/>
        <v>-3463.5</v>
      </c>
      <c r="G65">
        <f t="shared" si="9"/>
        <v>-1.5042915503727272E-2</v>
      </c>
      <c r="K65">
        <f t="shared" ref="K65:K70" si="13">G65</f>
        <v>-1.5042915503727272E-2</v>
      </c>
      <c r="O65">
        <f t="shared" si="10"/>
        <v>-1.1173991269322137E-2</v>
      </c>
      <c r="Q65" s="2">
        <f t="shared" si="11"/>
        <v>27970.006000000001</v>
      </c>
      <c r="R65">
        <f t="shared" si="12"/>
        <v>2.2628930685227833E-4</v>
      </c>
    </row>
    <row r="66" spans="1:35">
      <c r="A66" t="s">
        <v>76</v>
      </c>
      <c r="B66" s="6"/>
      <c r="C66">
        <v>43008.394</v>
      </c>
      <c r="E66">
        <f t="shared" si="7"/>
        <v>-3449.9959078960551</v>
      </c>
      <c r="F66">
        <f t="shared" si="8"/>
        <v>-3450</v>
      </c>
      <c r="G66">
        <f t="shared" si="9"/>
        <v>6.0220417217351496E-3</v>
      </c>
      <c r="K66">
        <f t="shared" si="13"/>
        <v>6.0220417217351496E-3</v>
      </c>
      <c r="O66">
        <f t="shared" si="10"/>
        <v>-1.1183006924901172E-2</v>
      </c>
      <c r="Q66" s="2">
        <f t="shared" si="11"/>
        <v>27989.894</v>
      </c>
      <c r="R66">
        <f t="shared" si="12"/>
        <v>3.6264986498318842E-5</v>
      </c>
    </row>
    <row r="67" spans="1:35">
      <c r="A67" t="s">
        <v>76</v>
      </c>
      <c r="B67" s="6"/>
      <c r="C67">
        <v>43016.49</v>
      </c>
      <c r="E67">
        <f t="shared" si="7"/>
        <v>-3444.4945057036853</v>
      </c>
      <c r="F67">
        <f t="shared" si="8"/>
        <v>-3444.5</v>
      </c>
      <c r="G67">
        <f t="shared" si="9"/>
        <v>8.0855428168433718E-3</v>
      </c>
      <c r="K67">
        <f t="shared" si="13"/>
        <v>8.0855428168433718E-3</v>
      </c>
      <c r="O67">
        <f t="shared" si="10"/>
        <v>-1.1186679969766706E-2</v>
      </c>
      <c r="Q67" s="2">
        <f t="shared" si="11"/>
        <v>27997.989999999998</v>
      </c>
      <c r="R67">
        <f t="shared" si="12"/>
        <v>6.5376002643007455E-5</v>
      </c>
    </row>
    <row r="68" spans="1:35">
      <c r="A68" t="s">
        <v>76</v>
      </c>
      <c r="B68" s="6"/>
      <c r="C68">
        <v>44116.491999999998</v>
      </c>
      <c r="E68">
        <f t="shared" si="7"/>
        <v>-2697.0200226981765</v>
      </c>
      <c r="F68">
        <f t="shared" si="8"/>
        <v>-2697</v>
      </c>
      <c r="G68">
        <f t="shared" si="9"/>
        <v>-2.9465899562637787E-2</v>
      </c>
      <c r="K68">
        <f t="shared" si="13"/>
        <v>-2.9465899562637787E-2</v>
      </c>
      <c r="O68">
        <f t="shared" si="10"/>
        <v>-1.1685880158309613E-2</v>
      </c>
      <c r="Q68" s="2">
        <f t="shared" si="11"/>
        <v>29097.991999999998</v>
      </c>
      <c r="R68">
        <f t="shared" si="12"/>
        <v>8.682392370354577E-4</v>
      </c>
    </row>
    <row r="69" spans="1:35">
      <c r="A69" t="s">
        <v>76</v>
      </c>
      <c r="B69" s="6"/>
      <c r="C69">
        <v>44195.28</v>
      </c>
      <c r="E69">
        <f t="shared" si="7"/>
        <v>-2643.4819204337819</v>
      </c>
      <c r="F69">
        <f t="shared" si="8"/>
        <v>-2643.5</v>
      </c>
      <c r="G69">
        <f t="shared" si="9"/>
        <v>2.6606338346027769E-2</v>
      </c>
      <c r="K69">
        <f t="shared" si="13"/>
        <v>2.6606338346027769E-2</v>
      </c>
      <c r="O69">
        <f t="shared" si="10"/>
        <v>-1.1721608867456162E-2</v>
      </c>
      <c r="Q69" s="2">
        <f t="shared" si="11"/>
        <v>29176.78</v>
      </c>
      <c r="R69">
        <f t="shared" si="12"/>
        <v>7.0789724018330768E-4</v>
      </c>
    </row>
    <row r="70" spans="1:35">
      <c r="A70" t="s">
        <v>76</v>
      </c>
      <c r="B70" s="6"/>
      <c r="C70">
        <v>44456.446000000004</v>
      </c>
      <c r="E70">
        <f t="shared" si="7"/>
        <v>-2466.0141332582857</v>
      </c>
      <c r="F70">
        <f t="shared" si="8"/>
        <v>-2466</v>
      </c>
      <c r="G70">
        <f t="shared" si="9"/>
        <v>-2.0798853649466764E-2</v>
      </c>
      <c r="K70">
        <f t="shared" si="13"/>
        <v>-2.0798853649466764E-2</v>
      </c>
      <c r="O70">
        <f t="shared" si="10"/>
        <v>-1.1840148042662004E-2</v>
      </c>
      <c r="Q70" s="2">
        <f t="shared" si="11"/>
        <v>29437.946000000004</v>
      </c>
      <c r="R70">
        <f t="shared" si="12"/>
        <v>4.3259231313193692E-4</v>
      </c>
    </row>
    <row r="71" spans="1:35">
      <c r="A71" t="s">
        <v>39</v>
      </c>
      <c r="B71" s="6"/>
      <c r="C71" s="11">
        <v>44817.464</v>
      </c>
      <c r="D71" s="6"/>
      <c r="E71">
        <f t="shared" si="7"/>
        <v>-2220.6948130155224</v>
      </c>
      <c r="F71">
        <f t="shared" si="8"/>
        <v>-2220.5</v>
      </c>
      <c r="G71">
        <f t="shared" si="9"/>
        <v>-0.2866916685088654</v>
      </c>
      <c r="J71">
        <f>G71</f>
        <v>-0.2866916685088654</v>
      </c>
      <c r="O71">
        <f t="shared" si="10"/>
        <v>-1.2004099408932618E-2</v>
      </c>
      <c r="Q71" s="2">
        <f t="shared" si="11"/>
        <v>29798.964</v>
      </c>
      <c r="R71">
        <f t="shared" si="12"/>
        <v>8.2192112792397173E-2</v>
      </c>
      <c r="AC71" t="s">
        <v>31</v>
      </c>
      <c r="AI71" t="s">
        <v>33</v>
      </c>
    </row>
    <row r="72" spans="1:35">
      <c r="A72" t="s">
        <v>39</v>
      </c>
      <c r="B72" s="6"/>
      <c r="C72" s="11">
        <v>44817.464999999997</v>
      </c>
      <c r="D72" s="6"/>
      <c r="E72">
        <f t="shared" si="7"/>
        <v>-2220.6941334945031</v>
      </c>
      <c r="F72">
        <f t="shared" si="8"/>
        <v>-2220.5</v>
      </c>
      <c r="G72">
        <f t="shared" si="9"/>
        <v>-0.28569166851229966</v>
      </c>
      <c r="J72">
        <f>G72</f>
        <v>-0.28569166851229966</v>
      </c>
      <c r="O72">
        <f t="shared" si="10"/>
        <v>-1.2004099408932618E-2</v>
      </c>
      <c r="Q72" s="2">
        <f t="shared" si="11"/>
        <v>29798.964999999997</v>
      </c>
      <c r="R72">
        <f t="shared" si="12"/>
        <v>8.1619729457341708E-2</v>
      </c>
      <c r="AC72" t="s">
        <v>31</v>
      </c>
      <c r="AI72" t="s">
        <v>33</v>
      </c>
    </row>
    <row r="73" spans="1:35">
      <c r="A73" t="s">
        <v>76</v>
      </c>
      <c r="B73" s="6"/>
      <c r="C73">
        <v>44823.482000000004</v>
      </c>
      <c r="E73">
        <f t="shared" si="7"/>
        <v>-2216.6054555064179</v>
      </c>
      <c r="F73">
        <f t="shared" si="8"/>
        <v>-2216.5</v>
      </c>
      <c r="G73">
        <f t="shared" si="9"/>
        <v>-0.15519094043702353</v>
      </c>
      <c r="K73">
        <f>G73</f>
        <v>-0.15519094043702353</v>
      </c>
      <c r="O73">
        <f t="shared" si="10"/>
        <v>-1.2006770714289369E-2</v>
      </c>
      <c r="Q73" s="2">
        <f t="shared" si="11"/>
        <v>29804.982000000004</v>
      </c>
      <c r="R73">
        <f t="shared" si="12"/>
        <v>2.4084227993727784E-2</v>
      </c>
    </row>
    <row r="74" spans="1:35">
      <c r="A74" t="s">
        <v>76</v>
      </c>
      <c r="B74" s="6"/>
      <c r="C74">
        <v>44846.43</v>
      </c>
      <c r="E74">
        <f t="shared" si="7"/>
        <v>-2201.0118070984986</v>
      </c>
      <c r="F74">
        <f t="shared" si="8"/>
        <v>-2201</v>
      </c>
      <c r="G74">
        <f t="shared" si="9"/>
        <v>-1.7375619179802015E-2</v>
      </c>
      <c r="K74">
        <f>G74</f>
        <v>-1.7375619179802015E-2</v>
      </c>
      <c r="O74">
        <f t="shared" si="10"/>
        <v>-1.201712202254678E-2</v>
      </c>
      <c r="Q74" s="2">
        <f t="shared" si="11"/>
        <v>29827.93</v>
      </c>
      <c r="R74">
        <f t="shared" si="12"/>
        <v>3.0191214188150366E-4</v>
      </c>
    </row>
    <row r="75" spans="1:35">
      <c r="A75" t="s">
        <v>76</v>
      </c>
      <c r="B75" s="6"/>
      <c r="C75">
        <v>45138.502</v>
      </c>
      <c r="E75">
        <f t="shared" si="7"/>
        <v>-2002.5427432237195</v>
      </c>
      <c r="F75">
        <f t="shared" si="8"/>
        <v>-2002.5</v>
      </c>
      <c r="G75">
        <f t="shared" si="9"/>
        <v>-6.2901988829253241E-2</v>
      </c>
      <c r="K75">
        <f>G75</f>
        <v>-6.2901988829253241E-2</v>
      </c>
      <c r="O75">
        <f t="shared" si="10"/>
        <v>-1.2149685550875566E-2</v>
      </c>
      <c r="Q75" s="2">
        <f t="shared" si="11"/>
        <v>30120.002</v>
      </c>
      <c r="R75">
        <f t="shared" si="12"/>
        <v>3.9566601986754995E-3</v>
      </c>
    </row>
    <row r="76" spans="1:35">
      <c r="A76" t="s">
        <v>39</v>
      </c>
      <c r="B76" s="6"/>
      <c r="C76" s="11">
        <v>45521.495000000003</v>
      </c>
      <c r="D76" s="6"/>
      <c r="E76">
        <f t="shared" si="7"/>
        <v>-1742.2909485272276</v>
      </c>
      <c r="F76">
        <f t="shared" si="8"/>
        <v>-1742.5</v>
      </c>
      <c r="G76">
        <f t="shared" si="9"/>
        <v>0.30764533556794049</v>
      </c>
      <c r="J76">
        <f>G76</f>
        <v>0.30764533556794049</v>
      </c>
      <c r="O76">
        <f t="shared" si="10"/>
        <v>-1.2323320399064404E-2</v>
      </c>
      <c r="Q76" s="2">
        <f t="shared" si="11"/>
        <v>30502.995000000003</v>
      </c>
      <c r="R76">
        <f t="shared" si="12"/>
        <v>9.4645652496710711E-2</v>
      </c>
      <c r="AC76" t="s">
        <v>31</v>
      </c>
      <c r="AI76" t="s">
        <v>33</v>
      </c>
    </row>
    <row r="77" spans="1:35">
      <c r="A77" t="s">
        <v>76</v>
      </c>
      <c r="B77" s="6"/>
      <c r="C77">
        <v>45556.495999999999</v>
      </c>
      <c r="E77">
        <f t="shared" si="7"/>
        <v>-1718.5070332437342</v>
      </c>
      <c r="F77">
        <f t="shared" si="8"/>
        <v>-1718.5</v>
      </c>
      <c r="G77">
        <f t="shared" si="9"/>
        <v>-1.0350296026444994E-2</v>
      </c>
      <c r="K77">
        <f>G77</f>
        <v>-1.0350296026444994E-2</v>
      </c>
      <c r="O77">
        <f t="shared" si="10"/>
        <v>-1.2339348231204911E-2</v>
      </c>
      <c r="Q77" s="2">
        <f t="shared" si="11"/>
        <v>30537.995999999999</v>
      </c>
      <c r="R77">
        <f t="shared" si="12"/>
        <v>1.0712862783504304E-4</v>
      </c>
    </row>
    <row r="78" spans="1:35">
      <c r="A78" t="s">
        <v>39</v>
      </c>
      <c r="B78" s="6"/>
      <c r="C78" s="11">
        <v>45565.464999999997</v>
      </c>
      <c r="D78" s="6"/>
      <c r="E78">
        <f t="shared" si="7"/>
        <v>-1712.4124091993467</v>
      </c>
      <c r="F78">
        <f t="shared" si="8"/>
        <v>-1712.5</v>
      </c>
      <c r="G78">
        <f t="shared" si="9"/>
        <v>0.12890079606586369</v>
      </c>
      <c r="J78">
        <f>G78</f>
        <v>0.12890079606586369</v>
      </c>
      <c r="O78">
        <f t="shared" si="10"/>
        <v>-1.2343355189240039E-2</v>
      </c>
      <c r="Q78" s="2">
        <f t="shared" si="11"/>
        <v>30546.964999999997</v>
      </c>
      <c r="R78">
        <f t="shared" si="12"/>
        <v>1.6615415226413379E-2</v>
      </c>
      <c r="AC78" t="s">
        <v>31</v>
      </c>
      <c r="AI78" t="s">
        <v>33</v>
      </c>
    </row>
    <row r="79" spans="1:35">
      <c r="A79" t="s">
        <v>39</v>
      </c>
      <c r="B79" s="6"/>
      <c r="C79" s="11">
        <v>45569.358999999997</v>
      </c>
      <c r="D79" s="6"/>
      <c r="E79">
        <f t="shared" si="7"/>
        <v>-1709.7663543405158</v>
      </c>
      <c r="F79">
        <f t="shared" si="8"/>
        <v>-1710</v>
      </c>
      <c r="G79">
        <f t="shared" si="9"/>
        <v>0.34383875111234374</v>
      </c>
      <c r="J79">
        <f>G79</f>
        <v>0.34383875111234374</v>
      </c>
      <c r="O79">
        <f t="shared" si="10"/>
        <v>-1.2345024755088009E-2</v>
      </c>
      <c r="Q79" s="2">
        <f t="shared" si="11"/>
        <v>30550.858999999997</v>
      </c>
      <c r="R79">
        <f t="shared" si="12"/>
        <v>0.11822508676649626</v>
      </c>
      <c r="AC79" t="s">
        <v>31</v>
      </c>
      <c r="AI79" t="s">
        <v>33</v>
      </c>
    </row>
    <row r="80" spans="1:35">
      <c r="A80" t="s">
        <v>39</v>
      </c>
      <c r="B80" s="6"/>
      <c r="C80" s="11">
        <v>45586.355000000003</v>
      </c>
      <c r="D80" s="6"/>
      <c r="E80">
        <f t="shared" si="7"/>
        <v>-1698.2172150542542</v>
      </c>
      <c r="F80">
        <f t="shared" si="8"/>
        <v>-1698</v>
      </c>
      <c r="G80">
        <f t="shared" si="9"/>
        <v>-0.31965906467667082</v>
      </c>
      <c r="J80">
        <f>G80</f>
        <v>-0.31965906467667082</v>
      </c>
      <c r="O80">
        <f t="shared" si="10"/>
        <v>-1.2353038671158263E-2</v>
      </c>
      <c r="Q80" s="2">
        <f t="shared" si="11"/>
        <v>30567.855000000003</v>
      </c>
      <c r="R80">
        <f t="shared" si="12"/>
        <v>0.10218191762996402</v>
      </c>
      <c r="AC80" t="s">
        <v>31</v>
      </c>
      <c r="AI80" t="s">
        <v>33</v>
      </c>
    </row>
    <row r="81" spans="1:35">
      <c r="A81" t="s">
        <v>39</v>
      </c>
      <c r="B81" s="6"/>
      <c r="C81" s="11">
        <v>45671.267</v>
      </c>
      <c r="D81" s="6"/>
      <c r="E81">
        <f t="shared" si="7"/>
        <v>-1640.5177260524513</v>
      </c>
      <c r="F81">
        <f t="shared" si="8"/>
        <v>-1640.5</v>
      </c>
      <c r="G81">
        <f t="shared" si="9"/>
        <v>-2.6086098710948136E-2</v>
      </c>
      <c r="J81">
        <f>G81</f>
        <v>-2.6086098710948136E-2</v>
      </c>
      <c r="O81">
        <f t="shared" si="10"/>
        <v>-1.2391438685661563E-2</v>
      </c>
      <c r="Q81" s="2">
        <f t="shared" si="11"/>
        <v>30652.767</v>
      </c>
      <c r="R81">
        <f t="shared" si="12"/>
        <v>6.8048454595732999E-4</v>
      </c>
      <c r="AC81" t="s">
        <v>31</v>
      </c>
      <c r="AI81" t="s">
        <v>33</v>
      </c>
    </row>
    <row r="82" spans="1:35">
      <c r="A82" t="s">
        <v>76</v>
      </c>
      <c r="B82" s="6"/>
      <c r="C82">
        <v>45674.271000000001</v>
      </c>
      <c r="E82">
        <f t="shared" si="7"/>
        <v>-1638.4764449030085</v>
      </c>
      <c r="F82">
        <f t="shared" si="8"/>
        <v>-1638.5</v>
      </c>
      <c r="G82">
        <f t="shared" si="9"/>
        <v>3.4664265323954169E-2</v>
      </c>
      <c r="K82">
        <f>G82</f>
        <v>3.4664265323954169E-2</v>
      </c>
      <c r="O82">
        <f t="shared" si="10"/>
        <v>-1.2392774338339938E-2</v>
      </c>
      <c r="Q82" s="2">
        <f t="shared" si="11"/>
        <v>30655.771000000001</v>
      </c>
      <c r="R82">
        <f t="shared" si="12"/>
        <v>1.2016112904494915E-3</v>
      </c>
    </row>
    <row r="83" spans="1:35">
      <c r="A83" t="s">
        <v>39</v>
      </c>
      <c r="B83" s="6"/>
      <c r="C83" s="11">
        <v>45701.372000000003</v>
      </c>
      <c r="D83" s="6"/>
      <c r="E83">
        <f t="shared" si="7"/>
        <v>-1620.0607456916125</v>
      </c>
      <c r="F83">
        <f t="shared" si="8"/>
        <v>-1620</v>
      </c>
      <c r="G83">
        <f t="shared" si="9"/>
        <v>-8.9394867361988872E-2</v>
      </c>
      <c r="J83">
        <f>G83</f>
        <v>-8.9394867361988872E-2</v>
      </c>
      <c r="O83">
        <f t="shared" si="10"/>
        <v>-1.2405129125614913E-2</v>
      </c>
      <c r="Q83" s="2">
        <f t="shared" si="11"/>
        <v>30682.872000000003</v>
      </c>
      <c r="R83">
        <f t="shared" si="12"/>
        <v>7.9914423106675833E-3</v>
      </c>
      <c r="AC83" t="s">
        <v>31</v>
      </c>
      <c r="AI83" t="s">
        <v>33</v>
      </c>
    </row>
    <row r="84" spans="1:35">
      <c r="A84" t="s">
        <v>39</v>
      </c>
      <c r="B84" s="6"/>
      <c r="C84" s="11">
        <v>45701.375</v>
      </c>
      <c r="D84" s="6"/>
      <c r="E84">
        <f t="shared" si="7"/>
        <v>-1620.0587071285493</v>
      </c>
      <c r="F84">
        <f t="shared" si="8"/>
        <v>-1620</v>
      </c>
      <c r="G84">
        <f t="shared" si="9"/>
        <v>-8.6394867365015671E-2</v>
      </c>
      <c r="J84">
        <f>G84</f>
        <v>-8.6394867365015671E-2</v>
      </c>
      <c r="O84">
        <f t="shared" si="10"/>
        <v>-1.2405129125614913E-2</v>
      </c>
      <c r="Q84" s="2">
        <f t="shared" si="11"/>
        <v>30682.875</v>
      </c>
      <c r="R84">
        <f t="shared" si="12"/>
        <v>7.4640731070186499E-3</v>
      </c>
      <c r="AC84" t="s">
        <v>31</v>
      </c>
      <c r="AI84" t="s">
        <v>33</v>
      </c>
    </row>
    <row r="85" spans="1:35">
      <c r="A85" t="s">
        <v>76</v>
      </c>
      <c r="B85" s="6"/>
      <c r="C85">
        <v>45935.436000000002</v>
      </c>
      <c r="E85">
        <f t="shared" ref="E85:E116" si="14">+(C85-C$7)/C$8</f>
        <v>-1461.0093372485367</v>
      </c>
      <c r="F85">
        <f t="shared" ref="F85:F116" si="15">ROUND(2*E85,0)/2</f>
        <v>-1461</v>
      </c>
      <c r="G85">
        <f t="shared" ref="G85:G116" si="16">+C85-(C$7+F85*C$8)</f>
        <v>-1.374092667538207E-2</v>
      </c>
      <c r="K85">
        <f>G85</f>
        <v>-1.374092667538207E-2</v>
      </c>
      <c r="O85">
        <f t="shared" ref="O85:O116" si="17">+C$11+C$12*F85</f>
        <v>-1.251131351354578E-2</v>
      </c>
      <c r="Q85" s="2">
        <f t="shared" ref="Q85:Q116" si="18">+C85-15018.5</f>
        <v>30916.936000000002</v>
      </c>
      <c r="R85">
        <f t="shared" ref="R85:R116" si="19">G85^2</f>
        <v>1.8881306589822654E-4</v>
      </c>
    </row>
    <row r="86" spans="1:35">
      <c r="A86" t="s">
        <v>76</v>
      </c>
      <c r="B86" s="6"/>
      <c r="C86">
        <v>45946.374000000003</v>
      </c>
      <c r="E86">
        <f t="shared" si="14"/>
        <v>-1453.5767363122516</v>
      </c>
      <c r="F86">
        <f t="shared" si="15"/>
        <v>-1453.5</v>
      </c>
      <c r="G86">
        <f t="shared" si="16"/>
        <v>-0.11292706154927146</v>
      </c>
      <c r="K86">
        <f>G86</f>
        <v>-0.11292706154927146</v>
      </c>
      <c r="O86">
        <f t="shared" si="17"/>
        <v>-1.2516322211089689E-2</v>
      </c>
      <c r="Q86" s="2">
        <f t="shared" si="18"/>
        <v>30927.874000000003</v>
      </c>
      <c r="R86">
        <f t="shared" si="19"/>
        <v>1.2752521230152945E-2</v>
      </c>
    </row>
    <row r="87" spans="1:35">
      <c r="A87" t="s">
        <v>40</v>
      </c>
      <c r="B87" s="6"/>
      <c r="C87" s="11">
        <v>46002.43</v>
      </c>
      <c r="D87" s="6"/>
      <c r="E87">
        <f t="shared" si="14"/>
        <v>-1415.4855059150755</v>
      </c>
      <c r="F87">
        <f t="shared" si="15"/>
        <v>-1415.5</v>
      </c>
      <c r="G87">
        <f t="shared" si="16"/>
        <v>2.1329855087969918E-2</v>
      </c>
      <c r="J87">
        <f>G87</f>
        <v>2.1329855087969918E-2</v>
      </c>
      <c r="O87">
        <f t="shared" si="17"/>
        <v>-1.2541699611978827E-2</v>
      </c>
      <c r="Q87" s="2">
        <f t="shared" si="18"/>
        <v>30983.93</v>
      </c>
      <c r="R87">
        <f t="shared" si="19"/>
        <v>4.5496271807379617E-4</v>
      </c>
      <c r="AC87" t="s">
        <v>31</v>
      </c>
      <c r="AI87" t="s">
        <v>33</v>
      </c>
    </row>
    <row r="88" spans="1:35">
      <c r="A88" t="s">
        <v>42</v>
      </c>
      <c r="B88" s="6" t="s">
        <v>73</v>
      </c>
      <c r="C88" s="11">
        <v>46033.319000000003</v>
      </c>
      <c r="D88" s="6"/>
      <c r="E88">
        <f t="shared" si="14"/>
        <v>-1394.4957810731576</v>
      </c>
      <c r="F88">
        <f t="shared" si="15"/>
        <v>-1394.5</v>
      </c>
      <c r="G88">
        <f t="shared" si="16"/>
        <v>6.2086774487397633E-3</v>
      </c>
      <c r="I88">
        <f>G88</f>
        <v>6.2086774487397633E-3</v>
      </c>
      <c r="O88">
        <f t="shared" si="17"/>
        <v>-1.2555723965101771E-2</v>
      </c>
      <c r="Q88" s="2">
        <f t="shared" si="18"/>
        <v>31014.819000000003</v>
      </c>
      <c r="R88">
        <f t="shared" si="19"/>
        <v>3.8547675662489698E-5</v>
      </c>
      <c r="AC88" t="s">
        <v>31</v>
      </c>
      <c r="AE88">
        <v>15</v>
      </c>
      <c r="AG88" t="s">
        <v>41</v>
      </c>
      <c r="AI88" t="s">
        <v>36</v>
      </c>
    </row>
    <row r="89" spans="1:35">
      <c r="A89" t="s">
        <v>40</v>
      </c>
      <c r="B89" s="6"/>
      <c r="C89" s="11">
        <v>46280.374000000003</v>
      </c>
      <c r="D89" s="6"/>
      <c r="E89">
        <f t="shared" si="14"/>
        <v>-1226.616715036072</v>
      </c>
      <c r="F89">
        <f t="shared" si="15"/>
        <v>-1226.5</v>
      </c>
      <c r="G89">
        <f t="shared" si="16"/>
        <v>-0.17176074371673167</v>
      </c>
      <c r="J89">
        <f t="shared" ref="J89:J95" si="20">G89</f>
        <v>-0.17176074371673167</v>
      </c>
      <c r="O89">
        <f t="shared" si="17"/>
        <v>-1.2667918790085327E-2</v>
      </c>
      <c r="Q89" s="2">
        <f t="shared" si="18"/>
        <v>31261.874000000003</v>
      </c>
      <c r="R89">
        <f t="shared" si="19"/>
        <v>2.9501753082124778E-2</v>
      </c>
      <c r="AC89" t="s">
        <v>31</v>
      </c>
      <c r="AI89" t="s">
        <v>33</v>
      </c>
    </row>
    <row r="90" spans="1:35">
      <c r="A90" t="s">
        <v>40</v>
      </c>
      <c r="B90" s="6"/>
      <c r="C90" s="11">
        <v>46290.387999999999</v>
      </c>
      <c r="D90" s="6"/>
      <c r="E90">
        <f t="shared" si="14"/>
        <v>-1219.8119915239204</v>
      </c>
      <c r="F90">
        <f t="shared" si="15"/>
        <v>-1220</v>
      </c>
      <c r="G90">
        <f t="shared" si="16"/>
        <v>0.27667793939326657</v>
      </c>
      <c r="J90">
        <f t="shared" si="20"/>
        <v>0.27667793939326657</v>
      </c>
      <c r="O90">
        <f t="shared" si="17"/>
        <v>-1.2672259661290049E-2</v>
      </c>
      <c r="Q90" s="2">
        <f t="shared" si="18"/>
        <v>31271.887999999999</v>
      </c>
      <c r="R90">
        <f t="shared" si="19"/>
        <v>7.6550682146904095E-2</v>
      </c>
      <c r="AC90" t="s">
        <v>31</v>
      </c>
      <c r="AI90" t="s">
        <v>33</v>
      </c>
    </row>
    <row r="91" spans="1:35">
      <c r="A91" t="s">
        <v>40</v>
      </c>
      <c r="B91" s="6"/>
      <c r="C91" s="11">
        <v>46290.417999999998</v>
      </c>
      <c r="D91" s="6"/>
      <c r="E91">
        <f t="shared" si="14"/>
        <v>-1219.7916058932676</v>
      </c>
      <c r="F91">
        <f t="shared" si="15"/>
        <v>-1220</v>
      </c>
      <c r="G91">
        <f t="shared" si="16"/>
        <v>0.30667793939210242</v>
      </c>
      <c r="J91">
        <f t="shared" si="20"/>
        <v>0.30667793939210242</v>
      </c>
      <c r="O91">
        <f t="shared" si="17"/>
        <v>-1.2672259661290049E-2</v>
      </c>
      <c r="Q91" s="2">
        <f t="shared" si="18"/>
        <v>31271.917999999998</v>
      </c>
      <c r="R91">
        <f t="shared" si="19"/>
        <v>9.4051358509786048E-2</v>
      </c>
      <c r="AC91" t="s">
        <v>31</v>
      </c>
      <c r="AI91" t="s">
        <v>33</v>
      </c>
    </row>
    <row r="92" spans="1:35">
      <c r="A92" t="s">
        <v>40</v>
      </c>
      <c r="B92" s="6"/>
      <c r="C92" s="11">
        <v>46293.483</v>
      </c>
      <c r="D92" s="6"/>
      <c r="E92">
        <f t="shared" si="14"/>
        <v>-1217.7088739614951</v>
      </c>
      <c r="F92">
        <f t="shared" si="15"/>
        <v>-1217.5</v>
      </c>
      <c r="G92">
        <f t="shared" si="16"/>
        <v>-0.30738410556659801</v>
      </c>
      <c r="J92">
        <f t="shared" si="20"/>
        <v>-0.30738410556659801</v>
      </c>
      <c r="O92">
        <f t="shared" si="17"/>
        <v>-1.2673929227138017E-2</v>
      </c>
      <c r="Q92" s="2">
        <f t="shared" si="18"/>
        <v>31274.983</v>
      </c>
      <c r="R92">
        <f t="shared" si="19"/>
        <v>9.448498835497747E-2</v>
      </c>
      <c r="AC92" t="s">
        <v>31</v>
      </c>
      <c r="AI92" t="s">
        <v>33</v>
      </c>
    </row>
    <row r="93" spans="1:35">
      <c r="A93" t="s">
        <v>40</v>
      </c>
      <c r="B93" s="6"/>
      <c r="C93" s="11">
        <v>46300.44</v>
      </c>
      <c r="D93" s="6"/>
      <c r="E93">
        <f t="shared" si="14"/>
        <v>-1212.9814462129357</v>
      </c>
      <c r="F93">
        <f t="shared" si="15"/>
        <v>-1213</v>
      </c>
      <c r="G93">
        <f t="shared" si="16"/>
        <v>2.7304213508614339E-2</v>
      </c>
      <c r="J93">
        <f t="shared" si="20"/>
        <v>2.7304213508614339E-2</v>
      </c>
      <c r="O93">
        <f t="shared" si="17"/>
        <v>-1.2676934445664364E-2</v>
      </c>
      <c r="Q93" s="2">
        <f t="shared" si="18"/>
        <v>31281.940000000002</v>
      </c>
      <c r="R93">
        <f t="shared" si="19"/>
        <v>7.4552007532399775E-4</v>
      </c>
      <c r="AC93" t="s">
        <v>31</v>
      </c>
      <c r="AI93" t="s">
        <v>33</v>
      </c>
    </row>
    <row r="94" spans="1:35">
      <c r="A94" t="s">
        <v>40</v>
      </c>
      <c r="B94" s="6"/>
      <c r="C94" s="11">
        <v>46358.362999999998</v>
      </c>
      <c r="D94" s="6"/>
      <c r="E94">
        <f t="shared" si="14"/>
        <v>-1173.6215500680883</v>
      </c>
      <c r="F94">
        <f t="shared" si="15"/>
        <v>-1173.5</v>
      </c>
      <c r="G94">
        <f t="shared" si="16"/>
        <v>-0.17887609682657057</v>
      </c>
      <c r="J94">
        <f t="shared" si="20"/>
        <v>-0.17887609682657057</v>
      </c>
      <c r="O94">
        <f t="shared" si="17"/>
        <v>-1.2703313586062283E-2</v>
      </c>
      <c r="Q94" s="2">
        <f t="shared" si="18"/>
        <v>31339.862999999998</v>
      </c>
      <c r="R94">
        <f t="shared" si="19"/>
        <v>3.1996658015908654E-2</v>
      </c>
      <c r="AC94" t="s">
        <v>31</v>
      </c>
      <c r="AI94" t="s">
        <v>33</v>
      </c>
    </row>
    <row r="95" spans="1:35">
      <c r="A95" t="s">
        <v>40</v>
      </c>
      <c r="B95" s="6"/>
      <c r="C95" s="11">
        <v>46358.364000000001</v>
      </c>
      <c r="D95" s="6"/>
      <c r="E95">
        <f t="shared" si="14"/>
        <v>-1173.6208705470638</v>
      </c>
      <c r="F95">
        <f t="shared" si="15"/>
        <v>-1173.5</v>
      </c>
      <c r="G95">
        <f t="shared" si="16"/>
        <v>-0.17787609682272887</v>
      </c>
      <c r="J95">
        <f t="shared" si="20"/>
        <v>-0.17787609682272887</v>
      </c>
      <c r="O95">
        <f t="shared" si="17"/>
        <v>-1.2703313586062283E-2</v>
      </c>
      <c r="Q95" s="2">
        <f t="shared" si="18"/>
        <v>31339.864000000001</v>
      </c>
      <c r="R95">
        <f t="shared" si="19"/>
        <v>3.1639905820888818E-2</v>
      </c>
      <c r="AC95" t="s">
        <v>31</v>
      </c>
      <c r="AI95" t="s">
        <v>33</v>
      </c>
    </row>
    <row r="96" spans="1:35">
      <c r="A96" t="s">
        <v>76</v>
      </c>
      <c r="B96" s="6"/>
      <c r="C96">
        <v>46373.288999999997</v>
      </c>
      <c r="E96">
        <f t="shared" si="14"/>
        <v>-1163.479019296926</v>
      </c>
      <c r="F96">
        <f t="shared" si="15"/>
        <v>-1163.5</v>
      </c>
      <c r="G96">
        <f t="shared" si="16"/>
        <v>3.0875723343342543E-2</v>
      </c>
      <c r="K96">
        <f>G96</f>
        <v>3.0875723343342543E-2</v>
      </c>
      <c r="O96">
        <f t="shared" si="17"/>
        <v>-1.2709991849454162E-2</v>
      </c>
      <c r="Q96" s="2">
        <f t="shared" si="18"/>
        <v>31354.788999999997</v>
      </c>
      <c r="R96">
        <f t="shared" si="19"/>
        <v>9.533102919746276E-4</v>
      </c>
    </row>
    <row r="97" spans="1:35">
      <c r="A97" t="s">
        <v>43</v>
      </c>
      <c r="B97" s="6"/>
      <c r="C97" s="11">
        <v>46608.481</v>
      </c>
      <c r="E97">
        <f t="shared" si="14"/>
        <v>-1003.661111141274</v>
      </c>
      <c r="F97">
        <f t="shared" si="15"/>
        <v>-1003.5</v>
      </c>
      <c r="G97">
        <f t="shared" si="16"/>
        <v>-0.2370951539487578</v>
      </c>
      <c r="J97">
        <f>G97</f>
        <v>-0.2370951539487578</v>
      </c>
      <c r="O97">
        <f t="shared" si="17"/>
        <v>-1.2816844063724214E-2</v>
      </c>
      <c r="Q97" s="2">
        <f t="shared" si="18"/>
        <v>31589.981</v>
      </c>
      <c r="R97">
        <f t="shared" si="19"/>
        <v>5.6214112025985162E-2</v>
      </c>
      <c r="AC97" t="s">
        <v>31</v>
      </c>
      <c r="AI97" t="s">
        <v>33</v>
      </c>
    </row>
    <row r="98" spans="1:35">
      <c r="A98" t="s">
        <v>76</v>
      </c>
      <c r="B98" s="6"/>
      <c r="C98">
        <v>46648.464</v>
      </c>
      <c r="E98">
        <f t="shared" si="14"/>
        <v>-976.49182212724543</v>
      </c>
      <c r="F98">
        <f t="shared" si="15"/>
        <v>-976.5</v>
      </c>
      <c r="G98">
        <f t="shared" si="16"/>
        <v>1.203476050432073E-2</v>
      </c>
      <c r="K98">
        <f>G98</f>
        <v>1.203476050432073E-2</v>
      </c>
      <c r="O98">
        <f t="shared" si="17"/>
        <v>-1.2834875374882287E-2</v>
      </c>
      <c r="Q98" s="2">
        <f t="shared" si="18"/>
        <v>31629.964</v>
      </c>
      <c r="R98">
        <f t="shared" si="19"/>
        <v>1.4483546039635814E-4</v>
      </c>
    </row>
    <row r="99" spans="1:35">
      <c r="A99" t="s">
        <v>43</v>
      </c>
      <c r="B99" s="6"/>
      <c r="C99" s="11">
        <v>46649.387000000002</v>
      </c>
      <c r="E99">
        <f t="shared" si="14"/>
        <v>-975.86462422413626</v>
      </c>
      <c r="F99">
        <f t="shared" si="15"/>
        <v>-976</v>
      </c>
      <c r="G99">
        <f t="shared" si="16"/>
        <v>0.19922235151170753</v>
      </c>
      <c r="J99">
        <f>G99</f>
        <v>0.19922235151170753</v>
      </c>
      <c r="O99">
        <f t="shared" si="17"/>
        <v>-1.2835209288051881E-2</v>
      </c>
      <c r="Q99" s="2">
        <f t="shared" si="18"/>
        <v>31630.887000000002</v>
      </c>
      <c r="R99">
        <f t="shared" si="19"/>
        <v>3.9689545341854357E-2</v>
      </c>
      <c r="AC99" t="s">
        <v>31</v>
      </c>
      <c r="AI99" t="s">
        <v>33</v>
      </c>
    </row>
    <row r="100" spans="1:35">
      <c r="A100" t="s">
        <v>76</v>
      </c>
      <c r="B100" s="6"/>
      <c r="C100">
        <v>46704.35</v>
      </c>
      <c r="E100">
        <f t="shared" si="14"/>
        <v>-938.51611030377171</v>
      </c>
      <c r="F100">
        <f t="shared" si="15"/>
        <v>-938.5</v>
      </c>
      <c r="G100">
        <f t="shared" si="16"/>
        <v>-2.3708322856691666E-2</v>
      </c>
      <c r="K100">
        <f>G100</f>
        <v>-2.3708322856691666E-2</v>
      </c>
      <c r="O100">
        <f t="shared" si="17"/>
        <v>-1.2860252775771424E-2</v>
      </c>
      <c r="Q100" s="2">
        <f t="shared" si="18"/>
        <v>31685.85</v>
      </c>
      <c r="R100">
        <f t="shared" si="19"/>
        <v>5.620845726771285E-4</v>
      </c>
    </row>
    <row r="101" spans="1:35">
      <c r="A101" t="s">
        <v>76</v>
      </c>
      <c r="B101" s="6"/>
      <c r="C101">
        <v>46707.345999999998</v>
      </c>
      <c r="E101">
        <f t="shared" si="14"/>
        <v>-936.48026532250447</v>
      </c>
      <c r="F101">
        <f t="shared" si="15"/>
        <v>-936.5</v>
      </c>
      <c r="G101">
        <f t="shared" si="16"/>
        <v>2.9042041176580824E-2</v>
      </c>
      <c r="K101">
        <f>G101</f>
        <v>2.9042041176580824E-2</v>
      </c>
      <c r="O101">
        <f t="shared" si="17"/>
        <v>-1.28615884284498E-2</v>
      </c>
      <c r="Q101" s="2">
        <f t="shared" si="18"/>
        <v>31688.845999999998</v>
      </c>
      <c r="R101">
        <f t="shared" si="19"/>
        <v>8.4344015570221608E-4</v>
      </c>
    </row>
    <row r="102" spans="1:35">
      <c r="A102" t="s">
        <v>76</v>
      </c>
      <c r="B102" s="6"/>
      <c r="C102">
        <v>47094.341999999997</v>
      </c>
      <c r="E102">
        <f t="shared" si="14"/>
        <v>-673.50834797580944</v>
      </c>
      <c r="F102">
        <f t="shared" si="15"/>
        <v>-673.5</v>
      </c>
      <c r="G102">
        <f t="shared" si="16"/>
        <v>-1.2285088378121145E-2</v>
      </c>
      <c r="K102">
        <f>G102</f>
        <v>-1.2285088378121145E-2</v>
      </c>
      <c r="O102">
        <f t="shared" si="17"/>
        <v>-1.3037226755656202E-2</v>
      </c>
      <c r="Q102" s="2">
        <f t="shared" si="18"/>
        <v>32075.841999999997</v>
      </c>
      <c r="R102">
        <f t="shared" si="19"/>
        <v>1.5092339645824722E-4</v>
      </c>
    </row>
    <row r="103" spans="1:35">
      <c r="A103" t="s">
        <v>76</v>
      </c>
      <c r="B103" s="6"/>
      <c r="C103">
        <v>47139.224000000002</v>
      </c>
      <c r="E103">
        <f t="shared" si="14"/>
        <v>-643.01008547605306</v>
      </c>
      <c r="F103">
        <f t="shared" si="15"/>
        <v>-643</v>
      </c>
      <c r="G103">
        <f t="shared" si="16"/>
        <v>-1.4842036864138208E-2</v>
      </c>
      <c r="K103">
        <f>G103</f>
        <v>-1.4842036864138208E-2</v>
      </c>
      <c r="O103">
        <f t="shared" si="17"/>
        <v>-1.3057595459001431E-2</v>
      </c>
      <c r="Q103" s="2">
        <f t="shared" si="18"/>
        <v>32120.724000000002</v>
      </c>
      <c r="R103">
        <f t="shared" si="19"/>
        <v>2.2028605827643753E-4</v>
      </c>
    </row>
    <row r="104" spans="1:35">
      <c r="A104" t="s">
        <v>45</v>
      </c>
      <c r="B104" s="6"/>
      <c r="C104" s="11">
        <v>47363.453000000001</v>
      </c>
      <c r="E104">
        <f t="shared" si="14"/>
        <v>-490.6417662822318</v>
      </c>
      <c r="F104">
        <f t="shared" si="15"/>
        <v>-490.5</v>
      </c>
      <c r="G104">
        <f t="shared" si="16"/>
        <v>-0.20862677928380435</v>
      </c>
      <c r="I104">
        <f>G104</f>
        <v>-0.20862677928380435</v>
      </c>
      <c r="O104">
        <f t="shared" si="17"/>
        <v>-1.3159438975727576E-2</v>
      </c>
      <c r="Q104" s="2">
        <f t="shared" si="18"/>
        <v>32344.953000000001</v>
      </c>
      <c r="R104">
        <f t="shared" si="19"/>
        <v>4.3525133034333217E-2</v>
      </c>
      <c r="AC104" t="s">
        <v>31</v>
      </c>
      <c r="AE104">
        <v>7</v>
      </c>
      <c r="AG104" t="s">
        <v>44</v>
      </c>
      <c r="AI104" t="s">
        <v>36</v>
      </c>
    </row>
    <row r="105" spans="1:35">
      <c r="A105" t="s">
        <v>45</v>
      </c>
      <c r="B105" s="6"/>
      <c r="C105" s="11">
        <v>47390.37</v>
      </c>
      <c r="E105">
        <f t="shared" si="14"/>
        <v>-472.35109893884493</v>
      </c>
      <c r="F105">
        <f t="shared" si="15"/>
        <v>-472.5</v>
      </c>
      <c r="G105">
        <f t="shared" si="16"/>
        <v>0.21912649701698683</v>
      </c>
      <c r="I105">
        <f>G105</f>
        <v>0.21912649701698683</v>
      </c>
      <c r="O105">
        <f t="shared" si="17"/>
        <v>-1.3171459849832956E-2</v>
      </c>
      <c r="Q105" s="2">
        <f t="shared" si="18"/>
        <v>32371.870000000003</v>
      </c>
      <c r="R105">
        <f t="shared" si="19"/>
        <v>4.8016421694935536E-2</v>
      </c>
      <c r="AC105" t="s">
        <v>31</v>
      </c>
      <c r="AE105">
        <v>7</v>
      </c>
      <c r="AG105" t="s">
        <v>44</v>
      </c>
      <c r="AI105" t="s">
        <v>36</v>
      </c>
    </row>
    <row r="106" spans="1:35">
      <c r="A106" t="s">
        <v>45</v>
      </c>
      <c r="B106" s="6"/>
      <c r="C106" s="11">
        <v>47400.427000000003</v>
      </c>
      <c r="E106">
        <f t="shared" si="14"/>
        <v>-465.517156022753</v>
      </c>
      <c r="F106">
        <f t="shared" si="15"/>
        <v>-465.5</v>
      </c>
      <c r="G106">
        <f t="shared" si="16"/>
        <v>-2.5247228863008786E-2</v>
      </c>
      <c r="I106">
        <f>G106</f>
        <v>-2.5247228863008786E-2</v>
      </c>
      <c r="O106">
        <f t="shared" si="17"/>
        <v>-1.3176134634207271E-2</v>
      </c>
      <c r="Q106" s="2">
        <f t="shared" si="18"/>
        <v>32381.927000000003</v>
      </c>
      <c r="R106">
        <f t="shared" si="19"/>
        <v>6.3742256526114389E-4</v>
      </c>
      <c r="AC106" t="s">
        <v>31</v>
      </c>
      <c r="AE106">
        <v>13</v>
      </c>
      <c r="AG106" t="s">
        <v>44</v>
      </c>
      <c r="AI106" t="s">
        <v>36</v>
      </c>
    </row>
    <row r="107" spans="1:35">
      <c r="A107" t="s">
        <v>47</v>
      </c>
      <c r="B107" s="6" t="s">
        <v>73</v>
      </c>
      <c r="C107" s="11">
        <v>47411.485000000001</v>
      </c>
      <c r="E107">
        <f t="shared" si="14"/>
        <v>-458.00301256385671</v>
      </c>
      <c r="F107">
        <f t="shared" si="15"/>
        <v>-458</v>
      </c>
      <c r="G107">
        <f t="shared" si="16"/>
        <v>-4.4333637342788279E-3</v>
      </c>
      <c r="N107">
        <f>G107</f>
        <v>-4.4333637342788279E-3</v>
      </c>
      <c r="O107">
        <f t="shared" si="17"/>
        <v>-1.318114333175118E-2</v>
      </c>
      <c r="Q107" s="2">
        <f t="shared" si="18"/>
        <v>32392.985000000001</v>
      </c>
      <c r="R107">
        <f t="shared" si="19"/>
        <v>1.9654714000418714E-5</v>
      </c>
      <c r="AC107" t="s">
        <v>46</v>
      </c>
      <c r="AI107" t="s">
        <v>33</v>
      </c>
    </row>
    <row r="108" spans="1:35">
      <c r="A108" t="s">
        <v>49</v>
      </c>
      <c r="B108" s="6"/>
      <c r="C108" s="11">
        <v>47414.434600000001</v>
      </c>
      <c r="E108">
        <f t="shared" si="14"/>
        <v>-455.99869735799979</v>
      </c>
      <c r="F108">
        <f t="shared" si="15"/>
        <v>-456</v>
      </c>
      <c r="G108">
        <f t="shared" si="16"/>
        <v>1.9170002997270785E-3</v>
      </c>
      <c r="K108">
        <f>G108</f>
        <v>1.9170002997270785E-3</v>
      </c>
      <c r="O108">
        <f t="shared" si="17"/>
        <v>-1.3182478984429556E-2</v>
      </c>
      <c r="Q108" s="2">
        <f t="shared" si="18"/>
        <v>32395.934600000001</v>
      </c>
      <c r="R108">
        <f t="shared" si="19"/>
        <v>3.6748901491537089E-6</v>
      </c>
    </row>
    <row r="109" spans="1:35">
      <c r="A109" t="s">
        <v>58</v>
      </c>
      <c r="B109" s="6"/>
      <c r="C109" s="11">
        <v>47414.434600000001</v>
      </c>
      <c r="E109">
        <f t="shared" si="14"/>
        <v>-455.99869735799979</v>
      </c>
      <c r="F109">
        <f t="shared" si="15"/>
        <v>-456</v>
      </c>
      <c r="G109">
        <f t="shared" si="16"/>
        <v>1.9170002997270785E-3</v>
      </c>
      <c r="L109">
        <f>G109</f>
        <v>1.9170002997270785E-3</v>
      </c>
      <c r="O109">
        <f t="shared" si="17"/>
        <v>-1.3182478984429556E-2</v>
      </c>
      <c r="Q109" s="2">
        <f t="shared" si="18"/>
        <v>32395.934600000001</v>
      </c>
      <c r="R109">
        <f t="shared" si="19"/>
        <v>3.6748901491537089E-6</v>
      </c>
      <c r="AC109" t="s">
        <v>48</v>
      </c>
      <c r="AD109" t="s">
        <v>36</v>
      </c>
      <c r="AI109" t="s">
        <v>33</v>
      </c>
    </row>
    <row r="110" spans="1:35">
      <c r="A110" t="s">
        <v>58</v>
      </c>
      <c r="B110" s="6"/>
      <c r="C110" s="11">
        <v>47414.434600000001</v>
      </c>
      <c r="E110">
        <f t="shared" si="14"/>
        <v>-455.99869735799979</v>
      </c>
      <c r="F110">
        <f t="shared" si="15"/>
        <v>-456</v>
      </c>
      <c r="G110">
        <f t="shared" si="16"/>
        <v>1.9170002997270785E-3</v>
      </c>
      <c r="L110">
        <f>G110</f>
        <v>1.9170002997270785E-3</v>
      </c>
      <c r="O110">
        <f t="shared" si="17"/>
        <v>-1.3182478984429556E-2</v>
      </c>
      <c r="Q110" s="2">
        <f t="shared" si="18"/>
        <v>32395.934600000001</v>
      </c>
      <c r="R110">
        <f t="shared" si="19"/>
        <v>3.6748901491537089E-6</v>
      </c>
      <c r="AC110" t="s">
        <v>48</v>
      </c>
      <c r="AD110" t="s">
        <v>50</v>
      </c>
      <c r="AI110" t="s">
        <v>33</v>
      </c>
    </row>
    <row r="111" spans="1:35">
      <c r="A111" t="s">
        <v>58</v>
      </c>
      <c r="B111" s="6"/>
      <c r="C111" s="11">
        <v>47414.435899999997</v>
      </c>
      <c r="E111">
        <f t="shared" si="14"/>
        <v>-455.99781398067404</v>
      </c>
      <c r="F111">
        <f t="shared" si="15"/>
        <v>-456</v>
      </c>
      <c r="G111">
        <f t="shared" si="16"/>
        <v>3.2170002959901467E-3</v>
      </c>
      <c r="L111">
        <f>G111</f>
        <v>3.2170002959901467E-3</v>
      </c>
      <c r="O111">
        <f t="shared" si="17"/>
        <v>-1.3182478984429556E-2</v>
      </c>
      <c r="Q111" s="2">
        <f t="shared" si="18"/>
        <v>32395.935899999997</v>
      </c>
      <c r="R111">
        <f t="shared" si="19"/>
        <v>1.0349090904400691E-5</v>
      </c>
      <c r="AC111" t="s">
        <v>48</v>
      </c>
      <c r="AD111" t="s">
        <v>51</v>
      </c>
      <c r="AI111" t="s">
        <v>33</v>
      </c>
    </row>
    <row r="112" spans="1:35">
      <c r="A112" t="s">
        <v>52</v>
      </c>
      <c r="B112" s="6"/>
      <c r="C112" s="11">
        <v>47414.446000000004</v>
      </c>
      <c r="E112">
        <f t="shared" si="14"/>
        <v>-455.9909508183494</v>
      </c>
      <c r="F112">
        <f t="shared" si="15"/>
        <v>-456</v>
      </c>
      <c r="G112">
        <f t="shared" si="16"/>
        <v>1.331700030277716E-2</v>
      </c>
      <c r="J112">
        <f>G112</f>
        <v>1.331700030277716E-2</v>
      </c>
      <c r="O112">
        <f t="shared" si="17"/>
        <v>-1.3182478984429556E-2</v>
      </c>
      <c r="Q112" s="2">
        <f t="shared" si="18"/>
        <v>32395.946000000004</v>
      </c>
      <c r="R112">
        <f t="shared" si="19"/>
        <v>1.7734249706416696E-4</v>
      </c>
      <c r="AC112" t="s">
        <v>31</v>
      </c>
      <c r="AI112" t="s">
        <v>33</v>
      </c>
    </row>
    <row r="113" spans="1:35">
      <c r="A113" t="s">
        <v>47</v>
      </c>
      <c r="B113" s="6" t="s">
        <v>73</v>
      </c>
      <c r="C113" s="11">
        <v>47415.548999999999</v>
      </c>
      <c r="E113">
        <f t="shared" si="14"/>
        <v>-455.2414391313236</v>
      </c>
      <c r="F113">
        <f t="shared" si="15"/>
        <v>-455</v>
      </c>
      <c r="G113">
        <f t="shared" si="16"/>
        <v>-0.35530781768466113</v>
      </c>
      <c r="N113">
        <f>G113</f>
        <v>-0.35530781768466113</v>
      </c>
      <c r="O113">
        <f t="shared" si="17"/>
        <v>-1.3183146810768744E-2</v>
      </c>
      <c r="Q113" s="2">
        <f t="shared" si="18"/>
        <v>32397.048999999999</v>
      </c>
      <c r="R113">
        <f t="shared" si="19"/>
        <v>0.12624364530783638</v>
      </c>
      <c r="AC113" t="s">
        <v>46</v>
      </c>
      <c r="AI113" t="s">
        <v>33</v>
      </c>
    </row>
    <row r="114" spans="1:35">
      <c r="A114" t="s">
        <v>45</v>
      </c>
      <c r="B114" s="6" t="s">
        <v>73</v>
      </c>
      <c r="C114" s="11">
        <v>47431.35</v>
      </c>
      <c r="E114">
        <f t="shared" si="14"/>
        <v>-444.50432746609971</v>
      </c>
      <c r="F114">
        <f t="shared" si="15"/>
        <v>-444.5</v>
      </c>
      <c r="G114">
        <f t="shared" si="16"/>
        <v>-6.368406509864144E-3</v>
      </c>
      <c r="I114">
        <f t="shared" ref="I114:I120" si="21">G114</f>
        <v>-6.368406509864144E-3</v>
      </c>
      <c r="O114">
        <f t="shared" si="17"/>
        <v>-1.3190158987330216E-2</v>
      </c>
      <c r="Q114" s="2">
        <f t="shared" si="18"/>
        <v>32412.85</v>
      </c>
      <c r="R114">
        <f t="shared" si="19"/>
        <v>4.0556601474880009E-5</v>
      </c>
      <c r="AC114" t="s">
        <v>31</v>
      </c>
      <c r="AE114">
        <v>11</v>
      </c>
      <c r="AG114" t="s">
        <v>44</v>
      </c>
      <c r="AI114" t="s">
        <v>36</v>
      </c>
    </row>
    <row r="115" spans="1:35">
      <c r="A115" t="s">
        <v>53</v>
      </c>
      <c r="B115" s="6"/>
      <c r="C115" s="11">
        <v>47468.402999999998</v>
      </c>
      <c r="E115">
        <f t="shared" si="14"/>
        <v>-419.32603504590134</v>
      </c>
      <c r="F115">
        <f t="shared" si="15"/>
        <v>-419.5</v>
      </c>
      <c r="G115">
        <f t="shared" si="16"/>
        <v>0.25601114390883595</v>
      </c>
      <c r="I115">
        <f t="shared" si="21"/>
        <v>0.25601114390883595</v>
      </c>
      <c r="O115">
        <f t="shared" si="17"/>
        <v>-1.3206854645809911E-2</v>
      </c>
      <c r="Q115" s="2">
        <f t="shared" si="18"/>
        <v>32449.902999999998</v>
      </c>
      <c r="R115">
        <f t="shared" si="19"/>
        <v>6.5541705805510705E-2</v>
      </c>
      <c r="AC115" t="s">
        <v>31</v>
      </c>
      <c r="AE115">
        <v>8</v>
      </c>
      <c r="AG115" t="s">
        <v>44</v>
      </c>
      <c r="AI115" t="s">
        <v>36</v>
      </c>
    </row>
    <row r="116" spans="1:35">
      <c r="A116" t="s">
        <v>53</v>
      </c>
      <c r="B116" s="6"/>
      <c r="C116" s="11">
        <v>47472.31</v>
      </c>
      <c r="E116">
        <f t="shared" si="14"/>
        <v>-416.67114641378799</v>
      </c>
      <c r="F116">
        <f t="shared" si="15"/>
        <v>-416.5</v>
      </c>
      <c r="G116">
        <f t="shared" si="16"/>
        <v>-0.25186331004078966</v>
      </c>
      <c r="I116">
        <f t="shared" si="21"/>
        <v>-0.25186331004078966</v>
      </c>
      <c r="O116">
        <f t="shared" si="17"/>
        <v>-1.3208858124827475E-2</v>
      </c>
      <c r="Q116" s="2">
        <f t="shared" si="18"/>
        <v>32453.809999999998</v>
      </c>
      <c r="R116">
        <f t="shared" si="19"/>
        <v>6.3435126944702935E-2</v>
      </c>
      <c r="AC116" t="s">
        <v>31</v>
      </c>
      <c r="AE116">
        <v>7</v>
      </c>
      <c r="AG116" t="s">
        <v>44</v>
      </c>
      <c r="AI116" t="s">
        <v>36</v>
      </c>
    </row>
    <row r="117" spans="1:35">
      <c r="A117" t="s">
        <v>54</v>
      </c>
      <c r="B117" s="6"/>
      <c r="C117" s="11">
        <v>47536.341999999997</v>
      </c>
      <c r="E117">
        <f t="shared" ref="E117:E148" si="22">+(C117-C$7)/C$8</f>
        <v>-373.16005634685342</v>
      </c>
      <c r="F117">
        <f t="shared" ref="F117:F148" si="23">ROUND(2*E117,0)/2</f>
        <v>-373</v>
      </c>
      <c r="G117">
        <f t="shared" ref="G117:G148" si="24">+C117-(C$7+F117*C$8)</f>
        <v>-0.23554289230378345</v>
      </c>
      <c r="I117">
        <f t="shared" si="21"/>
        <v>-0.23554289230378345</v>
      </c>
      <c r="O117">
        <f t="shared" ref="O117:O148" si="25">+C$11+C$12*F117</f>
        <v>-1.3237908570582145E-2</v>
      </c>
      <c r="Q117" s="2">
        <f t="shared" ref="Q117:Q148" si="26">+C117-15018.5</f>
        <v>32517.841999999997</v>
      </c>
      <c r="R117">
        <f t="shared" ref="R117:R148" si="27">G117^2</f>
        <v>5.5480454114831726E-2</v>
      </c>
      <c r="AC117" t="s">
        <v>31</v>
      </c>
      <c r="AE117">
        <v>10</v>
      </c>
      <c r="AG117" t="s">
        <v>44</v>
      </c>
      <c r="AI117" t="s">
        <v>36</v>
      </c>
    </row>
    <row r="118" spans="1:35">
      <c r="A118" t="s">
        <v>55</v>
      </c>
      <c r="B118" s="6"/>
      <c r="C118" s="11">
        <v>47748.512999999999</v>
      </c>
      <c r="E118">
        <f t="shared" si="22"/>
        <v>-228.98540163371345</v>
      </c>
      <c r="F118">
        <f t="shared" si="23"/>
        <v>-229</v>
      </c>
      <c r="G118">
        <f t="shared" si="24"/>
        <v>2.1483318130776752E-2</v>
      </c>
      <c r="I118">
        <f t="shared" si="21"/>
        <v>2.1483318130776752E-2</v>
      </c>
      <c r="O118">
        <f t="shared" si="25"/>
        <v>-1.3334075563425194E-2</v>
      </c>
      <c r="Q118" s="2">
        <f t="shared" si="26"/>
        <v>32730.012999999999</v>
      </c>
      <c r="R118">
        <f t="shared" si="27"/>
        <v>4.6153295790816112E-4</v>
      </c>
      <c r="AC118" t="s">
        <v>31</v>
      </c>
      <c r="AE118">
        <v>9</v>
      </c>
      <c r="AG118" t="s">
        <v>44</v>
      </c>
      <c r="AI118" t="s">
        <v>36</v>
      </c>
    </row>
    <row r="119" spans="1:35">
      <c r="A119" t="s">
        <v>55</v>
      </c>
      <c r="B119" s="6"/>
      <c r="C119" s="11">
        <v>47757.334000000003</v>
      </c>
      <c r="E119">
        <f t="shared" si="22"/>
        <v>-222.99134670054585</v>
      </c>
      <c r="F119">
        <f t="shared" si="23"/>
        <v>-223</v>
      </c>
      <c r="G119">
        <f t="shared" si="24"/>
        <v>1.2734410236589611E-2</v>
      </c>
      <c r="I119">
        <f t="shared" si="21"/>
        <v>1.2734410236589611E-2</v>
      </c>
      <c r="O119">
        <f t="shared" si="25"/>
        <v>-1.3338082521460322E-2</v>
      </c>
      <c r="Q119" s="2">
        <f t="shared" si="26"/>
        <v>32738.834000000003</v>
      </c>
      <c r="R119">
        <f t="shared" si="27"/>
        <v>1.6216520407375825E-4</v>
      </c>
      <c r="AC119" t="s">
        <v>31</v>
      </c>
      <c r="AE119">
        <v>10</v>
      </c>
      <c r="AG119" t="s">
        <v>44</v>
      </c>
      <c r="AI119" t="s">
        <v>36</v>
      </c>
    </row>
    <row r="120" spans="1:35">
      <c r="A120" t="s">
        <v>55</v>
      </c>
      <c r="B120" s="6" t="s">
        <v>73</v>
      </c>
      <c r="C120" s="11">
        <v>47768.37</v>
      </c>
      <c r="E120">
        <f t="shared" si="22"/>
        <v>-215.49215270412688</v>
      </c>
      <c r="F120">
        <f t="shared" si="23"/>
        <v>-215.5</v>
      </c>
      <c r="G120">
        <f t="shared" si="24"/>
        <v>1.1548275360837579E-2</v>
      </c>
      <c r="I120">
        <f t="shared" si="21"/>
        <v>1.1548275360837579E-2</v>
      </c>
      <c r="O120">
        <f t="shared" si="25"/>
        <v>-1.3343091219004231E-2</v>
      </c>
      <c r="Q120" s="2">
        <f t="shared" si="26"/>
        <v>32749.870000000003</v>
      </c>
      <c r="R120">
        <f t="shared" si="27"/>
        <v>1.3336266380972831E-4</v>
      </c>
      <c r="AC120" t="s">
        <v>31</v>
      </c>
      <c r="AE120">
        <v>12</v>
      </c>
      <c r="AG120" t="s">
        <v>44</v>
      </c>
      <c r="AI120" t="s">
        <v>36</v>
      </c>
    </row>
    <row r="121" spans="1:35">
      <c r="A121" t="s">
        <v>58</v>
      </c>
      <c r="B121" s="6"/>
      <c r="C121" s="11">
        <v>47776.4539</v>
      </c>
      <c r="E121">
        <f t="shared" si="22"/>
        <v>-209.99897271612087</v>
      </c>
      <c r="F121">
        <f t="shared" si="23"/>
        <v>-210</v>
      </c>
      <c r="G121">
        <f t="shared" si="24"/>
        <v>1.5117764487513341E-3</v>
      </c>
      <c r="L121">
        <f>G121</f>
        <v>1.5117764487513341E-3</v>
      </c>
      <c r="O121">
        <f t="shared" si="25"/>
        <v>-1.3346764263869763E-2</v>
      </c>
      <c r="Q121" s="2">
        <f t="shared" si="26"/>
        <v>32757.9539</v>
      </c>
      <c r="R121">
        <f t="shared" si="27"/>
        <v>2.285468030999195E-6</v>
      </c>
      <c r="AC121" t="s">
        <v>48</v>
      </c>
      <c r="AD121" t="s">
        <v>36</v>
      </c>
      <c r="AI121" t="s">
        <v>33</v>
      </c>
    </row>
    <row r="122" spans="1:35">
      <c r="A122" t="s">
        <v>49</v>
      </c>
      <c r="B122" s="6"/>
      <c r="C122" s="11">
        <v>47776.454299999998</v>
      </c>
      <c r="E122">
        <f t="shared" si="22"/>
        <v>-209.9987009077141</v>
      </c>
      <c r="F122">
        <f t="shared" si="23"/>
        <v>-210</v>
      </c>
      <c r="G122">
        <f t="shared" si="24"/>
        <v>1.9117764459224418E-3</v>
      </c>
      <c r="K122">
        <f>G122</f>
        <v>1.9117764459224418E-3</v>
      </c>
      <c r="O122">
        <f t="shared" si="25"/>
        <v>-1.3346764263869763E-2</v>
      </c>
      <c r="Q122" s="2">
        <f t="shared" si="26"/>
        <v>32757.954299999998</v>
      </c>
      <c r="R122">
        <f t="shared" si="27"/>
        <v>3.6548891791838428E-6</v>
      </c>
    </row>
    <row r="123" spans="1:35">
      <c r="A123" t="s">
        <v>58</v>
      </c>
      <c r="B123" s="6"/>
      <c r="C123" s="11">
        <v>47776.454599999997</v>
      </c>
      <c r="E123">
        <f t="shared" si="22"/>
        <v>-209.99849705140775</v>
      </c>
      <c r="F123">
        <f t="shared" si="23"/>
        <v>-210</v>
      </c>
      <c r="G123">
        <f t="shared" si="24"/>
        <v>2.2117764456197619E-3</v>
      </c>
      <c r="L123">
        <f>G123</f>
        <v>2.2117764456197619E-3</v>
      </c>
      <c r="O123">
        <f t="shared" si="25"/>
        <v>-1.3346764263869763E-2</v>
      </c>
      <c r="Q123" s="2">
        <f t="shared" si="26"/>
        <v>32757.954599999997</v>
      </c>
      <c r="R123">
        <f t="shared" si="27"/>
        <v>4.8919550453983878E-6</v>
      </c>
      <c r="AC123" t="s">
        <v>48</v>
      </c>
      <c r="AD123" t="s">
        <v>50</v>
      </c>
      <c r="AI123" t="s">
        <v>33</v>
      </c>
    </row>
    <row r="124" spans="1:35">
      <c r="A124" t="s">
        <v>55</v>
      </c>
      <c r="B124" s="6"/>
      <c r="C124" s="11">
        <v>47782.345999999998</v>
      </c>
      <c r="E124">
        <f t="shared" si="22"/>
        <v>-205.99516690366349</v>
      </c>
      <c r="F124">
        <f t="shared" si="23"/>
        <v>-206</v>
      </c>
      <c r="G124">
        <f t="shared" si="24"/>
        <v>7.112504514225293E-3</v>
      </c>
      <c r="I124">
        <f t="shared" ref="I124:I134" si="28">G124</f>
        <v>7.112504514225293E-3</v>
      </c>
      <c r="O124">
        <f t="shared" si="25"/>
        <v>-1.3349435569226515E-2</v>
      </c>
      <c r="Q124" s="2">
        <f t="shared" si="26"/>
        <v>32763.845999999998</v>
      </c>
      <c r="R124">
        <f t="shared" si="27"/>
        <v>5.0587720464875173E-5</v>
      </c>
      <c r="AC124" t="s">
        <v>31</v>
      </c>
      <c r="AE124">
        <v>14</v>
      </c>
      <c r="AG124" t="s">
        <v>44</v>
      </c>
      <c r="AI124" t="s">
        <v>36</v>
      </c>
    </row>
    <row r="125" spans="1:35">
      <c r="A125" t="s">
        <v>56</v>
      </c>
      <c r="B125" s="6"/>
      <c r="C125" s="11">
        <v>47804.428</v>
      </c>
      <c r="E125">
        <f t="shared" si="22"/>
        <v>-190.98998370060636</v>
      </c>
      <c r="F125">
        <f t="shared" si="23"/>
        <v>-191</v>
      </c>
      <c r="G125">
        <f t="shared" si="24"/>
        <v>1.4740234772034455E-2</v>
      </c>
      <c r="I125">
        <f t="shared" si="28"/>
        <v>1.4740234772034455E-2</v>
      </c>
      <c r="O125">
        <f t="shared" si="25"/>
        <v>-1.3359452964314332E-2</v>
      </c>
      <c r="Q125" s="2">
        <f t="shared" si="26"/>
        <v>32785.928</v>
      </c>
      <c r="R125">
        <f t="shared" si="27"/>
        <v>2.1727452113469363E-4</v>
      </c>
      <c r="AC125" t="s">
        <v>31</v>
      </c>
      <c r="AE125">
        <v>11</v>
      </c>
      <c r="AG125" t="s">
        <v>44</v>
      </c>
      <c r="AI125" t="s">
        <v>36</v>
      </c>
    </row>
    <row r="126" spans="1:35">
      <c r="A126" t="s">
        <v>56</v>
      </c>
      <c r="B126" s="6"/>
      <c r="C126" s="11">
        <v>47812.396999999997</v>
      </c>
      <c r="E126">
        <f t="shared" si="22"/>
        <v>-185.57488067800378</v>
      </c>
      <c r="F126">
        <f t="shared" si="23"/>
        <v>-185.5</v>
      </c>
      <c r="G126">
        <f t="shared" si="24"/>
        <v>-0.11019626414054073</v>
      </c>
      <c r="I126">
        <f t="shared" si="28"/>
        <v>-0.11019626414054073</v>
      </c>
      <c r="O126">
        <f t="shared" si="25"/>
        <v>-1.3363126009179865E-2</v>
      </c>
      <c r="Q126" s="2">
        <f t="shared" si="26"/>
        <v>32793.896999999997</v>
      </c>
      <c r="R126">
        <f t="shared" si="27"/>
        <v>1.2143216630531823E-2</v>
      </c>
      <c r="AC126" t="s">
        <v>31</v>
      </c>
      <c r="AE126">
        <v>7</v>
      </c>
      <c r="AG126" t="s">
        <v>44</v>
      </c>
      <c r="AI126" t="s">
        <v>36</v>
      </c>
    </row>
    <row r="127" spans="1:35">
      <c r="A127" t="s">
        <v>56</v>
      </c>
      <c r="B127" s="6"/>
      <c r="C127" s="11">
        <v>47817.370999999999</v>
      </c>
      <c r="E127">
        <f t="shared" si="22"/>
        <v>-182.19494311564398</v>
      </c>
      <c r="F127">
        <f t="shared" si="23"/>
        <v>-182</v>
      </c>
      <c r="G127">
        <f t="shared" si="24"/>
        <v>-0.28688312707527075</v>
      </c>
      <c r="I127">
        <f t="shared" si="28"/>
        <v>-0.28688312707527075</v>
      </c>
      <c r="O127">
        <f t="shared" si="25"/>
        <v>-1.3365463401367022E-2</v>
      </c>
      <c r="Q127" s="2">
        <f t="shared" si="26"/>
        <v>32798.870999999999</v>
      </c>
      <c r="R127">
        <f t="shared" si="27"/>
        <v>8.2301928600485949E-2</v>
      </c>
      <c r="AC127" t="s">
        <v>31</v>
      </c>
      <c r="AE127">
        <v>15</v>
      </c>
      <c r="AG127" t="s">
        <v>44</v>
      </c>
      <c r="AI127" t="s">
        <v>36</v>
      </c>
    </row>
    <row r="128" spans="1:35">
      <c r="A128" t="s">
        <v>56</v>
      </c>
      <c r="B128" s="6" t="s">
        <v>73</v>
      </c>
      <c r="C128" s="11">
        <v>47824.292999999998</v>
      </c>
      <c r="E128">
        <f t="shared" si="22"/>
        <v>-177.49129860284935</v>
      </c>
      <c r="F128">
        <f t="shared" si="23"/>
        <v>-177.5</v>
      </c>
      <c r="G128">
        <f t="shared" si="24"/>
        <v>1.2805191996449139E-2</v>
      </c>
      <c r="I128">
        <f t="shared" si="28"/>
        <v>1.2805191996449139E-2</v>
      </c>
      <c r="O128">
        <f t="shared" si="25"/>
        <v>-1.3368468619893369E-2</v>
      </c>
      <c r="Q128" s="2">
        <f t="shared" si="26"/>
        <v>32805.792999999998</v>
      </c>
      <c r="R128">
        <f t="shared" si="27"/>
        <v>1.6397294206592507E-4</v>
      </c>
      <c r="AC128" t="s">
        <v>31</v>
      </c>
      <c r="AE128">
        <v>10</v>
      </c>
      <c r="AG128" t="s">
        <v>44</v>
      </c>
      <c r="AI128" t="s">
        <v>36</v>
      </c>
    </row>
    <row r="129" spans="1:35">
      <c r="A129" t="s">
        <v>56</v>
      </c>
      <c r="B129" s="6"/>
      <c r="C129" s="11">
        <v>47840.33</v>
      </c>
      <c r="E129">
        <f t="shared" si="22"/>
        <v>-166.59381997648117</v>
      </c>
      <c r="F129">
        <f t="shared" si="23"/>
        <v>-166.5</v>
      </c>
      <c r="G129">
        <f t="shared" si="24"/>
        <v>-0.13806780581217026</v>
      </c>
      <c r="I129">
        <f t="shared" si="28"/>
        <v>-0.13806780581217026</v>
      </c>
      <c r="O129">
        <f t="shared" si="25"/>
        <v>-1.3375814709624434E-2</v>
      </c>
      <c r="Q129" s="2">
        <f t="shared" si="26"/>
        <v>32821.83</v>
      </c>
      <c r="R129">
        <f t="shared" si="27"/>
        <v>1.9062719001787156E-2</v>
      </c>
      <c r="AC129" t="s">
        <v>31</v>
      </c>
      <c r="AE129">
        <v>7</v>
      </c>
      <c r="AG129" t="s">
        <v>44</v>
      </c>
      <c r="AI129" t="s">
        <v>36</v>
      </c>
    </row>
    <row r="130" spans="1:35">
      <c r="A130" t="s">
        <v>56</v>
      </c>
      <c r="B130" s="6"/>
      <c r="C130" s="11">
        <v>47858.315999999999</v>
      </c>
      <c r="E130">
        <f t="shared" si="22"/>
        <v>-154.37195487865867</v>
      </c>
      <c r="F130">
        <f t="shared" si="23"/>
        <v>-154.5</v>
      </c>
      <c r="G130">
        <f t="shared" si="24"/>
        <v>0.18843437838950194</v>
      </c>
      <c r="I130">
        <f t="shared" si="28"/>
        <v>0.18843437838950194</v>
      </c>
      <c r="O130">
        <f t="shared" si="25"/>
        <v>-1.3383828625694689E-2</v>
      </c>
      <c r="Q130" s="2">
        <f t="shared" si="26"/>
        <v>32839.815999999999</v>
      </c>
      <c r="R130">
        <f t="shared" si="27"/>
        <v>3.5507514959037999E-2</v>
      </c>
      <c r="AC130" t="s">
        <v>31</v>
      </c>
      <c r="AE130">
        <v>7</v>
      </c>
      <c r="AG130" t="s">
        <v>44</v>
      </c>
      <c r="AI130" t="s">
        <v>36</v>
      </c>
    </row>
    <row r="131" spans="1:35">
      <c r="A131" t="s">
        <v>56</v>
      </c>
      <c r="B131" s="6"/>
      <c r="C131" s="11">
        <v>47862.294000000002</v>
      </c>
      <c r="E131">
        <f t="shared" si="22"/>
        <v>-151.66882025399616</v>
      </c>
      <c r="F131">
        <f t="shared" si="23"/>
        <v>-151.5</v>
      </c>
      <c r="G131">
        <f t="shared" si="24"/>
        <v>-0.24844007555657299</v>
      </c>
      <c r="I131">
        <f t="shared" si="28"/>
        <v>-0.24844007555657299</v>
      </c>
      <c r="O131">
        <f t="shared" si="25"/>
        <v>-1.3385832104712251E-2</v>
      </c>
      <c r="Q131" s="2">
        <f t="shared" si="26"/>
        <v>32843.794000000002</v>
      </c>
      <c r="R131">
        <f t="shared" si="27"/>
        <v>6.1722471142555697E-2</v>
      </c>
      <c r="AC131" t="s">
        <v>31</v>
      </c>
      <c r="AE131">
        <v>8</v>
      </c>
      <c r="AG131" t="s">
        <v>44</v>
      </c>
      <c r="AI131" t="s">
        <v>36</v>
      </c>
    </row>
    <row r="132" spans="1:35">
      <c r="A132" t="s">
        <v>57</v>
      </c>
      <c r="B132" s="6"/>
      <c r="C132" s="11">
        <v>47897.366999999998</v>
      </c>
      <c r="E132">
        <f t="shared" si="22"/>
        <v>-127.83597945693423</v>
      </c>
      <c r="F132">
        <f t="shared" si="23"/>
        <v>-128</v>
      </c>
      <c r="G132">
        <f t="shared" si="24"/>
        <v>0.24137670183699811</v>
      </c>
      <c r="I132">
        <f t="shared" si="28"/>
        <v>0.24137670183699811</v>
      </c>
      <c r="O132">
        <f t="shared" si="25"/>
        <v>-1.3401526023683167E-2</v>
      </c>
      <c r="Q132" s="2">
        <f t="shared" si="26"/>
        <v>32878.866999999998</v>
      </c>
      <c r="R132">
        <f t="shared" si="27"/>
        <v>5.8262712189707085E-2</v>
      </c>
      <c r="AC132" t="s">
        <v>31</v>
      </c>
      <c r="AE132">
        <v>9</v>
      </c>
      <c r="AG132" t="s">
        <v>44</v>
      </c>
      <c r="AI132" t="s">
        <v>36</v>
      </c>
    </row>
    <row r="133" spans="1:35">
      <c r="A133" t="s">
        <v>57</v>
      </c>
      <c r="B133" s="6"/>
      <c r="C133" s="11">
        <v>47905.269</v>
      </c>
      <c r="E133">
        <f t="shared" si="22"/>
        <v>-122.46640434278814</v>
      </c>
      <c r="F133">
        <f t="shared" si="23"/>
        <v>-122.5</v>
      </c>
      <c r="G133">
        <f t="shared" si="24"/>
        <v>4.9440202928963117E-2</v>
      </c>
      <c r="I133">
        <f t="shared" si="28"/>
        <v>4.9440202928963117E-2</v>
      </c>
      <c r="O133">
        <f t="shared" si="25"/>
        <v>-1.3405199068548699E-2</v>
      </c>
      <c r="Q133" s="2">
        <f t="shared" si="26"/>
        <v>32886.769</v>
      </c>
      <c r="R133">
        <f t="shared" si="27"/>
        <v>2.4443336656570533E-3</v>
      </c>
      <c r="AC133" t="s">
        <v>31</v>
      </c>
      <c r="AE133">
        <v>9</v>
      </c>
      <c r="AG133" t="s">
        <v>44</v>
      </c>
      <c r="AI133" t="s">
        <v>36</v>
      </c>
    </row>
    <row r="134" spans="1:35">
      <c r="A134" t="s">
        <v>57</v>
      </c>
      <c r="B134" s="6"/>
      <c r="C134" s="11">
        <v>47913.332999999999</v>
      </c>
      <c r="E134">
        <f t="shared" si="22"/>
        <v>-116.98674682311518</v>
      </c>
      <c r="F134">
        <f t="shared" si="23"/>
        <v>-117</v>
      </c>
      <c r="G134">
        <f t="shared" si="24"/>
        <v>1.9503704017552081E-2</v>
      </c>
      <c r="I134">
        <f t="shared" si="28"/>
        <v>1.9503704017552081E-2</v>
      </c>
      <c r="O134">
        <f t="shared" si="25"/>
        <v>-1.3408872113414232E-2</v>
      </c>
      <c r="Q134" s="2">
        <f t="shared" si="26"/>
        <v>32894.832999999999</v>
      </c>
      <c r="R134">
        <f t="shared" si="27"/>
        <v>3.8039447040427721E-4</v>
      </c>
      <c r="AC134" t="s">
        <v>31</v>
      </c>
      <c r="AE134">
        <v>8</v>
      </c>
      <c r="AG134" t="s">
        <v>44</v>
      </c>
      <c r="AI134" t="s">
        <v>36</v>
      </c>
    </row>
    <row r="135" spans="1:35">
      <c r="A135" t="s">
        <v>58</v>
      </c>
      <c r="B135" s="6"/>
      <c r="C135" s="11">
        <v>48060.483800000002</v>
      </c>
      <c r="E135">
        <f t="shared" si="22"/>
        <v>-16.994684850637576</v>
      </c>
      <c r="F135">
        <f t="shared" si="23"/>
        <v>-17</v>
      </c>
      <c r="G135">
        <f t="shared" si="24"/>
        <v>7.8219057104433887E-3</v>
      </c>
      <c r="L135">
        <f t="shared" ref="L135:L146" si="29">G135</f>
        <v>7.8219057104433887E-3</v>
      </c>
      <c r="O135">
        <f t="shared" si="25"/>
        <v>-1.3475654747333017E-2</v>
      </c>
      <c r="Q135" s="2">
        <f t="shared" si="26"/>
        <v>33041.983800000002</v>
      </c>
      <c r="R135">
        <f t="shared" si="27"/>
        <v>6.1182208943066894E-5</v>
      </c>
      <c r="AC135" t="s">
        <v>48</v>
      </c>
      <c r="AD135" t="s">
        <v>50</v>
      </c>
      <c r="AI135" t="s">
        <v>33</v>
      </c>
    </row>
    <row r="136" spans="1:35">
      <c r="A136" t="s">
        <v>58</v>
      </c>
      <c r="B136" s="6"/>
      <c r="C136" s="11">
        <v>48060.484499999999</v>
      </c>
      <c r="E136">
        <f t="shared" si="22"/>
        <v>-16.994209185924454</v>
      </c>
      <c r="F136">
        <f t="shared" si="23"/>
        <v>-17</v>
      </c>
      <c r="G136">
        <f t="shared" si="24"/>
        <v>8.5219057073118165E-3</v>
      </c>
      <c r="L136">
        <f t="shared" si="29"/>
        <v>8.5219057073118165E-3</v>
      </c>
      <c r="O136">
        <f t="shared" si="25"/>
        <v>-1.3475654747333017E-2</v>
      </c>
      <c r="Q136" s="2">
        <f t="shared" si="26"/>
        <v>33041.984499999999</v>
      </c>
      <c r="R136">
        <f t="shared" si="27"/>
        <v>7.2622876884313706E-5</v>
      </c>
      <c r="AC136" t="s">
        <v>48</v>
      </c>
      <c r="AD136" t="s">
        <v>36</v>
      </c>
      <c r="AI136" t="s">
        <v>33</v>
      </c>
    </row>
    <row r="137" spans="1:35">
      <c r="A137" t="s">
        <v>58</v>
      </c>
      <c r="B137" s="6"/>
      <c r="C137" s="11">
        <v>48085.493600000002</v>
      </c>
      <c r="E137">
        <f t="shared" si="22"/>
        <v>0</v>
      </c>
      <c r="F137">
        <f t="shared" si="23"/>
        <v>0</v>
      </c>
      <c r="G137">
        <f t="shared" si="24"/>
        <v>0</v>
      </c>
      <c r="L137">
        <f t="shared" si="29"/>
        <v>0</v>
      </c>
      <c r="O137">
        <f t="shared" si="25"/>
        <v>-1.3487007795099209E-2</v>
      </c>
      <c r="Q137" s="2">
        <f t="shared" si="26"/>
        <v>33066.993600000002</v>
      </c>
      <c r="R137">
        <f t="shared" si="27"/>
        <v>0</v>
      </c>
      <c r="AC137" t="s">
        <v>48</v>
      </c>
      <c r="AD137" t="s">
        <v>36</v>
      </c>
      <c r="AI137" t="s">
        <v>33</v>
      </c>
    </row>
    <row r="138" spans="1:35">
      <c r="A138" t="s">
        <v>58</v>
      </c>
      <c r="B138" s="6"/>
      <c r="C138" s="11">
        <v>48085.493600000002</v>
      </c>
      <c r="E138">
        <f t="shared" si="22"/>
        <v>0</v>
      </c>
      <c r="F138">
        <f t="shared" si="23"/>
        <v>0</v>
      </c>
      <c r="G138">
        <f t="shared" si="24"/>
        <v>0</v>
      </c>
      <c r="L138">
        <f t="shared" si="29"/>
        <v>0</v>
      </c>
      <c r="O138">
        <f t="shared" si="25"/>
        <v>-1.3487007795099209E-2</v>
      </c>
      <c r="Q138" s="2">
        <f t="shared" si="26"/>
        <v>33066.993600000002</v>
      </c>
      <c r="R138">
        <f t="shared" si="27"/>
        <v>0</v>
      </c>
      <c r="AC138" t="s">
        <v>48</v>
      </c>
      <c r="AD138" t="s">
        <v>50</v>
      </c>
      <c r="AI138" t="s">
        <v>33</v>
      </c>
    </row>
    <row r="139" spans="1:35">
      <c r="A139" t="s">
        <v>58</v>
      </c>
      <c r="B139" s="6"/>
      <c r="C139" s="11">
        <v>48088.435799999999</v>
      </c>
      <c r="E139">
        <f t="shared" si="22"/>
        <v>1.9992867502941596</v>
      </c>
      <c r="F139">
        <f t="shared" si="23"/>
        <v>2</v>
      </c>
      <c r="G139">
        <f t="shared" si="24"/>
        <v>-1.0496359682292677E-3</v>
      </c>
      <c r="L139">
        <f t="shared" si="29"/>
        <v>-1.0496359682292677E-3</v>
      </c>
      <c r="O139">
        <f t="shared" si="25"/>
        <v>-1.3488343447777586E-2</v>
      </c>
      <c r="Q139" s="2">
        <f t="shared" si="26"/>
        <v>33069.935799999999</v>
      </c>
      <c r="R139">
        <f t="shared" si="27"/>
        <v>1.1017356658005923E-6</v>
      </c>
      <c r="AC139" t="s">
        <v>48</v>
      </c>
      <c r="AD139" t="s">
        <v>36</v>
      </c>
      <c r="AI139" t="s">
        <v>33</v>
      </c>
    </row>
    <row r="140" spans="1:35">
      <c r="A140" t="s">
        <v>58</v>
      </c>
      <c r="B140" s="6"/>
      <c r="C140" s="11">
        <v>48088.436500000003</v>
      </c>
      <c r="E140">
        <f t="shared" si="22"/>
        <v>1.9997624150122253</v>
      </c>
      <c r="F140">
        <f t="shared" si="23"/>
        <v>2</v>
      </c>
      <c r="G140">
        <f t="shared" si="24"/>
        <v>-3.4963596408488229E-4</v>
      </c>
      <c r="L140">
        <f t="shared" si="29"/>
        <v>-3.4963596408488229E-4</v>
      </c>
      <c r="O140">
        <f t="shared" si="25"/>
        <v>-1.3488343447777586E-2</v>
      </c>
      <c r="Q140" s="2">
        <f t="shared" si="26"/>
        <v>33069.936500000003</v>
      </c>
      <c r="R140">
        <f t="shared" si="27"/>
        <v>1.222453073815651E-7</v>
      </c>
      <c r="AC140" t="s">
        <v>48</v>
      </c>
      <c r="AD140" t="s">
        <v>50</v>
      </c>
      <c r="AI140" t="s">
        <v>33</v>
      </c>
    </row>
    <row r="141" spans="1:35">
      <c r="A141" t="s">
        <v>58</v>
      </c>
      <c r="B141" s="6" t="s">
        <v>73</v>
      </c>
      <c r="C141" s="11">
        <v>48102.419800000003</v>
      </c>
      <c r="E141">
        <f t="shared" si="22"/>
        <v>11.501708718937886</v>
      </c>
      <c r="F141">
        <f t="shared" si="23"/>
        <v>11.5</v>
      </c>
      <c r="G141">
        <f t="shared" si="24"/>
        <v>2.5145931940642186E-3</v>
      </c>
      <c r="L141">
        <f t="shared" si="29"/>
        <v>2.5145931940642186E-3</v>
      </c>
      <c r="O141">
        <f t="shared" si="25"/>
        <v>-1.3494687797999869E-2</v>
      </c>
      <c r="Q141" s="2">
        <f t="shared" si="26"/>
        <v>33083.919800000003</v>
      </c>
      <c r="R141">
        <f t="shared" si="27"/>
        <v>6.3231789316340886E-6</v>
      </c>
      <c r="AC141" t="s">
        <v>48</v>
      </c>
      <c r="AD141" t="s">
        <v>36</v>
      </c>
      <c r="AI141" t="s">
        <v>33</v>
      </c>
    </row>
    <row r="142" spans="1:35">
      <c r="A142" t="s">
        <v>58</v>
      </c>
      <c r="B142" s="6" t="s">
        <v>73</v>
      </c>
      <c r="C142" s="11">
        <v>48102.4205</v>
      </c>
      <c r="E142">
        <f t="shared" si="22"/>
        <v>11.502184383651008</v>
      </c>
      <c r="F142">
        <f t="shared" si="23"/>
        <v>11.5</v>
      </c>
      <c r="G142">
        <f t="shared" si="24"/>
        <v>3.2145931909326464E-3</v>
      </c>
      <c r="L142">
        <f t="shared" si="29"/>
        <v>3.2145931909326464E-3</v>
      </c>
      <c r="O142">
        <f t="shared" si="25"/>
        <v>-1.3494687797999869E-2</v>
      </c>
      <c r="Q142" s="2">
        <f t="shared" si="26"/>
        <v>33083.9205</v>
      </c>
      <c r="R142">
        <f t="shared" si="27"/>
        <v>1.0333609383190533E-5</v>
      </c>
      <c r="AC142" t="s">
        <v>48</v>
      </c>
      <c r="AD142" t="s">
        <v>50</v>
      </c>
      <c r="AI142" t="s">
        <v>33</v>
      </c>
    </row>
    <row r="143" spans="1:35">
      <c r="A143" t="s">
        <v>74</v>
      </c>
      <c r="B143" s="6" t="s">
        <v>73</v>
      </c>
      <c r="C143" s="11">
        <v>48205.429300000003</v>
      </c>
      <c r="E143">
        <f t="shared" si="22"/>
        <v>81.498829412496661</v>
      </c>
      <c r="F143">
        <f t="shared" si="23"/>
        <v>81.5</v>
      </c>
      <c r="G143">
        <f t="shared" si="24"/>
        <v>-1.7226656200364232E-3</v>
      </c>
      <c r="L143">
        <f t="shared" si="29"/>
        <v>-1.7226656200364232E-3</v>
      </c>
      <c r="O143">
        <f t="shared" si="25"/>
        <v>-1.3541435641743017E-2</v>
      </c>
      <c r="Q143" s="2">
        <f t="shared" si="26"/>
        <v>33186.929300000003</v>
      </c>
      <c r="R143">
        <f t="shared" si="27"/>
        <v>2.9675768384554744E-6</v>
      </c>
      <c r="AC143" t="s">
        <v>48</v>
      </c>
      <c r="AD143" t="s">
        <v>36</v>
      </c>
      <c r="AI143" t="s">
        <v>33</v>
      </c>
    </row>
    <row r="144" spans="1:35">
      <c r="A144" t="s">
        <v>74</v>
      </c>
      <c r="B144" s="6" t="s">
        <v>73</v>
      </c>
      <c r="C144" s="11">
        <v>48205.43</v>
      </c>
      <c r="E144">
        <f t="shared" si="22"/>
        <v>81.499305077209783</v>
      </c>
      <c r="F144">
        <f t="shared" si="23"/>
        <v>81.5</v>
      </c>
      <c r="G144">
        <f t="shared" si="24"/>
        <v>-1.0226656231679954E-3</v>
      </c>
      <c r="L144">
        <f t="shared" si="29"/>
        <v>-1.0226656231679954E-3</v>
      </c>
      <c r="O144">
        <f t="shared" si="25"/>
        <v>-1.3541435641743017E-2</v>
      </c>
      <c r="Q144" s="2">
        <f t="shared" si="26"/>
        <v>33186.93</v>
      </c>
      <c r="R144">
        <f t="shared" si="27"/>
        <v>1.0458449768095842E-6</v>
      </c>
      <c r="AC144" t="s">
        <v>48</v>
      </c>
      <c r="AD144" t="s">
        <v>50</v>
      </c>
      <c r="AI144" t="s">
        <v>33</v>
      </c>
    </row>
    <row r="145" spans="1:35">
      <c r="A145" t="s">
        <v>59</v>
      </c>
      <c r="B145" s="6" t="s">
        <v>73</v>
      </c>
      <c r="C145" s="11">
        <v>48461.496800000001</v>
      </c>
      <c r="E145">
        <f t="shared" si="22"/>
        <v>255.50207865841725</v>
      </c>
      <c r="F145">
        <f t="shared" si="23"/>
        <v>255.5</v>
      </c>
      <c r="G145">
        <f t="shared" si="24"/>
        <v>3.0590053138439544E-3</v>
      </c>
      <c r="L145">
        <f t="shared" si="29"/>
        <v>3.0590053138439544E-3</v>
      </c>
      <c r="O145">
        <f t="shared" si="25"/>
        <v>-1.3657637424761702E-2</v>
      </c>
      <c r="Q145" s="2">
        <f t="shared" si="26"/>
        <v>33442.996800000001</v>
      </c>
      <c r="R145">
        <f t="shared" si="27"/>
        <v>9.3575135101255505E-6</v>
      </c>
      <c r="AC145" t="s">
        <v>48</v>
      </c>
      <c r="AD145" t="s">
        <v>50</v>
      </c>
      <c r="AI145" t="s">
        <v>33</v>
      </c>
    </row>
    <row r="146" spans="1:35">
      <c r="A146" t="s">
        <v>59</v>
      </c>
      <c r="B146" s="6" t="s">
        <v>73</v>
      </c>
      <c r="C146" s="11">
        <v>48461.496899999998</v>
      </c>
      <c r="E146">
        <f t="shared" si="22"/>
        <v>255.50214661051771</v>
      </c>
      <c r="F146">
        <f t="shared" si="23"/>
        <v>255.5</v>
      </c>
      <c r="G146">
        <f t="shared" si="24"/>
        <v>3.1590053113177419E-3</v>
      </c>
      <c r="L146">
        <f t="shared" si="29"/>
        <v>3.1590053113177419E-3</v>
      </c>
      <c r="O146">
        <f t="shared" si="25"/>
        <v>-1.3657637424761702E-2</v>
      </c>
      <c r="Q146" s="2">
        <f t="shared" si="26"/>
        <v>33442.996899999998</v>
      </c>
      <c r="R146">
        <f t="shared" si="27"/>
        <v>9.9793145569337032E-6</v>
      </c>
      <c r="AC146" t="s">
        <v>48</v>
      </c>
      <c r="AD146" t="s">
        <v>36</v>
      </c>
      <c r="AI146" t="s">
        <v>33</v>
      </c>
    </row>
    <row r="147" spans="1:35">
      <c r="A147" t="s">
        <v>60</v>
      </c>
      <c r="B147" s="6" t="s">
        <v>73</v>
      </c>
      <c r="C147" s="11">
        <v>48467.383999999998</v>
      </c>
      <c r="D147">
        <v>4.0000000000000001E-3</v>
      </c>
      <c r="E147">
        <f t="shared" si="22"/>
        <v>259.50255481786797</v>
      </c>
      <c r="F147">
        <f t="shared" si="23"/>
        <v>259.5</v>
      </c>
      <c r="G147">
        <f t="shared" si="24"/>
        <v>3.7597333794110455E-3</v>
      </c>
      <c r="I147">
        <f>G147</f>
        <v>3.7597333794110455E-3</v>
      </c>
      <c r="O147">
        <f t="shared" si="25"/>
        <v>-1.3660308730118453E-2</v>
      </c>
      <c r="Q147" s="2">
        <f t="shared" si="26"/>
        <v>33448.883999999998</v>
      </c>
      <c r="R147">
        <f t="shared" si="27"/>
        <v>1.41355950842576E-5</v>
      </c>
      <c r="AC147" t="s">
        <v>48</v>
      </c>
      <c r="AE147">
        <v>22</v>
      </c>
      <c r="AG147" t="s">
        <v>34</v>
      </c>
      <c r="AI147" t="s">
        <v>36</v>
      </c>
    </row>
    <row r="148" spans="1:35">
      <c r="A148" t="s">
        <v>59</v>
      </c>
      <c r="B148" s="6"/>
      <c r="C148" s="11">
        <v>48500.494899999998</v>
      </c>
      <c r="E148">
        <f t="shared" si="22"/>
        <v>282.00210741808763</v>
      </c>
      <c r="F148">
        <f t="shared" si="23"/>
        <v>282</v>
      </c>
      <c r="G148">
        <f t="shared" si="24"/>
        <v>3.1013287589303218E-3</v>
      </c>
      <c r="L148">
        <f>G148</f>
        <v>3.1013287589303218E-3</v>
      </c>
      <c r="O148">
        <f t="shared" si="25"/>
        <v>-1.367533482275018E-2</v>
      </c>
      <c r="Q148" s="2">
        <f t="shared" si="26"/>
        <v>33481.994899999998</v>
      </c>
      <c r="R148">
        <f t="shared" si="27"/>
        <v>9.6182400709682895E-6</v>
      </c>
      <c r="AC148" t="s">
        <v>48</v>
      </c>
      <c r="AD148" t="s">
        <v>36</v>
      </c>
      <c r="AI148" t="s">
        <v>33</v>
      </c>
    </row>
    <row r="149" spans="1:35">
      <c r="A149" t="s">
        <v>59</v>
      </c>
      <c r="B149" s="6"/>
      <c r="C149" s="11">
        <v>48500.495699999999</v>
      </c>
      <c r="E149">
        <f t="shared" ref="E149:E169" si="30">+(C149-C$7)/C$8</f>
        <v>282.00265103490614</v>
      </c>
      <c r="F149">
        <f t="shared" ref="F149:F169" si="31">ROUND(2*E149,0)/2</f>
        <v>282</v>
      </c>
      <c r="G149">
        <f t="shared" ref="G149:G169" si="32">+C149-(C$7+F149*C$8)</f>
        <v>3.9013287605484948E-3</v>
      </c>
      <c r="L149">
        <f>G149</f>
        <v>3.9013287605484948E-3</v>
      </c>
      <c r="O149">
        <f t="shared" ref="O149:O169" si="33">+C$11+C$12*F149</f>
        <v>-1.367533482275018E-2</v>
      </c>
      <c r="Q149" s="2">
        <f t="shared" ref="Q149:Q169" si="34">+C149-15018.5</f>
        <v>33481.995699999999</v>
      </c>
      <c r="R149">
        <f t="shared" ref="R149:R169" si="35">G149^2</f>
        <v>1.5220366097882854E-5</v>
      </c>
      <c r="AC149" t="s">
        <v>48</v>
      </c>
      <c r="AD149" t="s">
        <v>50</v>
      </c>
      <c r="AI149" t="s">
        <v>33</v>
      </c>
    </row>
    <row r="150" spans="1:35">
      <c r="A150" t="s">
        <v>59</v>
      </c>
      <c r="B150" s="6"/>
      <c r="C150" s="11">
        <v>48503.439400000003</v>
      </c>
      <c r="E150">
        <f t="shared" si="30"/>
        <v>284.00295706673694</v>
      </c>
      <c r="F150">
        <f t="shared" si="31"/>
        <v>284</v>
      </c>
      <c r="G150">
        <f t="shared" si="32"/>
        <v>4.3516927980817854E-3</v>
      </c>
      <c r="L150">
        <f>G150</f>
        <v>4.3516927980817854E-3</v>
      </c>
      <c r="O150">
        <f t="shared" si="33"/>
        <v>-1.3676670475428554E-2</v>
      </c>
      <c r="Q150" s="2">
        <f t="shared" si="34"/>
        <v>33484.939400000003</v>
      </c>
      <c r="R150">
        <f t="shared" si="35"/>
        <v>1.8937230208876879E-5</v>
      </c>
      <c r="AC150" t="s">
        <v>48</v>
      </c>
      <c r="AD150" t="s">
        <v>50</v>
      </c>
      <c r="AI150" t="s">
        <v>33</v>
      </c>
    </row>
    <row r="151" spans="1:35">
      <c r="A151" t="s">
        <v>59</v>
      </c>
      <c r="B151" s="6"/>
      <c r="C151" s="11">
        <v>48503.439700000003</v>
      </c>
      <c r="E151">
        <f t="shared" si="30"/>
        <v>284.00316092304325</v>
      </c>
      <c r="F151">
        <f t="shared" si="31"/>
        <v>284</v>
      </c>
      <c r="G151">
        <f t="shared" si="32"/>
        <v>4.6516927977791056E-3</v>
      </c>
      <c r="L151">
        <f>G151</f>
        <v>4.6516927977791056E-3</v>
      </c>
      <c r="O151">
        <f t="shared" si="33"/>
        <v>-1.3676670475428554E-2</v>
      </c>
      <c r="Q151" s="2">
        <f t="shared" si="34"/>
        <v>33484.939700000003</v>
      </c>
      <c r="R151">
        <f t="shared" si="35"/>
        <v>2.1638245884910003E-5</v>
      </c>
      <c r="AC151" t="s">
        <v>48</v>
      </c>
      <c r="AD151" t="s">
        <v>36</v>
      </c>
      <c r="AI151" t="s">
        <v>33</v>
      </c>
    </row>
    <row r="152" spans="1:35">
      <c r="A152" t="s">
        <v>61</v>
      </c>
      <c r="B152" s="6"/>
      <c r="C152" s="11">
        <v>48503.447999999997</v>
      </c>
      <c r="D152">
        <v>7.0000000000000001E-3</v>
      </c>
      <c r="E152">
        <f t="shared" si="30"/>
        <v>284.00880094752</v>
      </c>
      <c r="F152">
        <f t="shared" si="31"/>
        <v>284</v>
      </c>
      <c r="G152">
        <f t="shared" si="32"/>
        <v>1.2951692791830283E-2</v>
      </c>
      <c r="I152">
        <f>G152</f>
        <v>1.2951692791830283E-2</v>
      </c>
      <c r="O152">
        <f t="shared" si="33"/>
        <v>-1.3676670475428554E-2</v>
      </c>
      <c r="Q152" s="2">
        <f t="shared" si="34"/>
        <v>33484.947999999997</v>
      </c>
      <c r="R152">
        <f t="shared" si="35"/>
        <v>1.677463461739485E-4</v>
      </c>
      <c r="AC152" t="s">
        <v>31</v>
      </c>
      <c r="AE152">
        <v>9</v>
      </c>
      <c r="AG152" t="s">
        <v>44</v>
      </c>
      <c r="AI152" t="s">
        <v>36</v>
      </c>
    </row>
    <row r="153" spans="1:35">
      <c r="A153" t="s">
        <v>61</v>
      </c>
      <c r="B153" s="6"/>
      <c r="C153" s="11">
        <v>48506.383000000002</v>
      </c>
      <c r="D153">
        <v>6.0000000000000001E-3</v>
      </c>
      <c r="E153">
        <f t="shared" si="30"/>
        <v>286.00319514646225</v>
      </c>
      <c r="F153">
        <f t="shared" si="31"/>
        <v>286</v>
      </c>
      <c r="G153">
        <f t="shared" si="32"/>
        <v>4.702056830865331E-3</v>
      </c>
      <c r="I153">
        <f>G153</f>
        <v>4.702056830865331E-3</v>
      </c>
      <c r="O153">
        <f t="shared" si="33"/>
        <v>-1.3678006128106931E-2</v>
      </c>
      <c r="Q153" s="2">
        <f t="shared" si="34"/>
        <v>33487.883000000002</v>
      </c>
      <c r="R153">
        <f t="shared" si="35"/>
        <v>2.2109338440687321E-5</v>
      </c>
      <c r="AC153" t="s">
        <v>31</v>
      </c>
      <c r="AE153">
        <v>10</v>
      </c>
      <c r="AG153" t="s">
        <v>44</v>
      </c>
      <c r="AI153" t="s">
        <v>36</v>
      </c>
    </row>
    <row r="154" spans="1:35">
      <c r="A154" t="s">
        <v>61</v>
      </c>
      <c r="B154" s="6"/>
      <c r="C154" s="11">
        <v>48534.345000000001</v>
      </c>
      <c r="D154">
        <v>5.0000000000000001E-3</v>
      </c>
      <c r="E154">
        <f t="shared" si="30"/>
        <v>305.00396195761323</v>
      </c>
      <c r="F154">
        <f t="shared" si="31"/>
        <v>305</v>
      </c>
      <c r="G154">
        <f t="shared" si="32"/>
        <v>5.8305151542299427E-3</v>
      </c>
      <c r="I154">
        <f>G154</f>
        <v>5.8305151542299427E-3</v>
      </c>
      <c r="O154">
        <f t="shared" si="33"/>
        <v>-1.36906948285515E-2</v>
      </c>
      <c r="Q154" s="2">
        <f t="shared" si="34"/>
        <v>33515.845000000001</v>
      </c>
      <c r="R154">
        <f t="shared" si="35"/>
        <v>3.3994906963705012E-5</v>
      </c>
      <c r="AC154" t="s">
        <v>31</v>
      </c>
      <c r="AE154">
        <v>10</v>
      </c>
      <c r="AG154" t="s">
        <v>44</v>
      </c>
      <c r="AI154" t="s">
        <v>36</v>
      </c>
    </row>
    <row r="155" spans="1:35">
      <c r="A155" t="s">
        <v>59</v>
      </c>
      <c r="B155" s="6" t="s">
        <v>73</v>
      </c>
      <c r="C155" s="11">
        <v>48567.447200000002</v>
      </c>
      <c r="E155">
        <f t="shared" si="30"/>
        <v>327.49760272494439</v>
      </c>
      <c r="F155">
        <f t="shared" si="31"/>
        <v>327.5</v>
      </c>
      <c r="G155">
        <f t="shared" si="32"/>
        <v>-3.5278894647490233E-3</v>
      </c>
      <c r="L155">
        <f>G155</f>
        <v>-3.5278894647490233E-3</v>
      </c>
      <c r="O155">
        <f t="shared" si="33"/>
        <v>-1.3705720921183226E-2</v>
      </c>
      <c r="Q155" s="2">
        <f t="shared" si="34"/>
        <v>33548.947200000002</v>
      </c>
      <c r="R155">
        <f t="shared" si="35"/>
        <v>1.2446004075487149E-5</v>
      </c>
      <c r="AC155" t="s">
        <v>48</v>
      </c>
      <c r="AD155" t="s">
        <v>50</v>
      </c>
      <c r="AI155" t="s">
        <v>33</v>
      </c>
    </row>
    <row r="156" spans="1:35">
      <c r="A156" t="s">
        <v>59</v>
      </c>
      <c r="B156" s="6" t="s">
        <v>73</v>
      </c>
      <c r="C156" s="11">
        <v>48567.448400000001</v>
      </c>
      <c r="E156">
        <f t="shared" si="30"/>
        <v>327.49841815016975</v>
      </c>
      <c r="F156">
        <f t="shared" si="31"/>
        <v>327.5</v>
      </c>
      <c r="G156">
        <f t="shared" si="32"/>
        <v>-2.3278894659597427E-3</v>
      </c>
      <c r="L156">
        <f>G156</f>
        <v>-2.3278894659597427E-3</v>
      </c>
      <c r="O156">
        <f t="shared" si="33"/>
        <v>-1.3705720921183226E-2</v>
      </c>
      <c r="Q156" s="2">
        <f t="shared" si="34"/>
        <v>33548.948400000001</v>
      </c>
      <c r="R156">
        <f t="shared" si="35"/>
        <v>5.4190693657263359E-6</v>
      </c>
      <c r="AC156" t="s">
        <v>48</v>
      </c>
      <c r="AD156" t="s">
        <v>36</v>
      </c>
      <c r="AI156" t="s">
        <v>33</v>
      </c>
    </row>
    <row r="157" spans="1:35">
      <c r="A157" t="s">
        <v>62</v>
      </c>
      <c r="B157" s="6"/>
      <c r="C157" s="11">
        <v>48840.434000000001</v>
      </c>
      <c r="D157">
        <v>7.0000000000000001E-3</v>
      </c>
      <c r="E157">
        <f t="shared" si="30"/>
        <v>512.99787199475236</v>
      </c>
      <c r="F157">
        <f t="shared" si="31"/>
        <v>513</v>
      </c>
      <c r="G157">
        <f t="shared" si="32"/>
        <v>-3.1316253371187486E-3</v>
      </c>
      <c r="I157">
        <f>G157</f>
        <v>-3.1316253371187486E-3</v>
      </c>
      <c r="O157">
        <f t="shared" si="33"/>
        <v>-1.3829602707102569E-2</v>
      </c>
      <c r="Q157" s="2">
        <f t="shared" si="34"/>
        <v>33821.934000000001</v>
      </c>
      <c r="R157">
        <f t="shared" si="35"/>
        <v>9.8070772520841152E-6</v>
      </c>
      <c r="AC157" t="s">
        <v>31</v>
      </c>
      <c r="AE157">
        <v>11</v>
      </c>
      <c r="AG157" t="s">
        <v>44</v>
      </c>
      <c r="AI157" t="s">
        <v>36</v>
      </c>
    </row>
    <row r="158" spans="1:35">
      <c r="A158" t="s">
        <v>62</v>
      </c>
      <c r="B158" s="6"/>
      <c r="C158" s="11">
        <v>48843.394999999997</v>
      </c>
      <c r="D158">
        <v>6.0000000000000001E-3</v>
      </c>
      <c r="E158">
        <f t="shared" si="30"/>
        <v>515.00993374025472</v>
      </c>
      <c r="F158">
        <f t="shared" si="31"/>
        <v>515</v>
      </c>
      <c r="G158">
        <f t="shared" si="32"/>
        <v>1.4618738692661282E-2</v>
      </c>
      <c r="I158">
        <f>G158</f>
        <v>1.4618738692661282E-2</v>
      </c>
      <c r="O158">
        <f t="shared" si="33"/>
        <v>-1.3830938359780946E-2</v>
      </c>
      <c r="Q158" s="2">
        <f t="shared" si="34"/>
        <v>33824.894999999997</v>
      </c>
      <c r="R158">
        <f t="shared" si="35"/>
        <v>2.1370752096431207E-4</v>
      </c>
      <c r="AC158" t="s">
        <v>31</v>
      </c>
      <c r="AE158">
        <v>10</v>
      </c>
      <c r="AG158" t="s">
        <v>44</v>
      </c>
      <c r="AI158" t="s">
        <v>36</v>
      </c>
    </row>
    <row r="159" spans="1:35">
      <c r="A159" t="s">
        <v>62</v>
      </c>
      <c r="B159" s="6"/>
      <c r="C159" s="11">
        <v>48868.404000000002</v>
      </c>
      <c r="D159">
        <v>5.0000000000000001E-3</v>
      </c>
      <c r="E159">
        <f t="shared" si="30"/>
        <v>532.00407497407866</v>
      </c>
      <c r="F159">
        <f t="shared" si="31"/>
        <v>532</v>
      </c>
      <c r="G159">
        <f t="shared" si="32"/>
        <v>5.9968329878756776E-3</v>
      </c>
      <c r="I159">
        <f>G159</f>
        <v>5.9968329878756776E-3</v>
      </c>
      <c r="O159">
        <f t="shared" si="33"/>
        <v>-1.3842291407547138E-2</v>
      </c>
      <c r="Q159" s="2">
        <f t="shared" si="34"/>
        <v>33849.904000000002</v>
      </c>
      <c r="R159">
        <f t="shared" si="35"/>
        <v>3.5962005884473931E-5</v>
      </c>
      <c r="AC159" t="s">
        <v>31</v>
      </c>
      <c r="AE159">
        <v>8</v>
      </c>
      <c r="AG159" t="s">
        <v>44</v>
      </c>
      <c r="AI159" t="s">
        <v>36</v>
      </c>
    </row>
    <row r="160" spans="1:35">
      <c r="A160" t="s">
        <v>62</v>
      </c>
      <c r="B160" s="6"/>
      <c r="C160" s="11">
        <v>48871.351999999999</v>
      </c>
      <c r="D160">
        <v>4.0000000000000001E-3</v>
      </c>
      <c r="E160">
        <f t="shared" si="30"/>
        <v>534.00730294629852</v>
      </c>
      <c r="F160">
        <f t="shared" si="31"/>
        <v>534</v>
      </c>
      <c r="G160">
        <f t="shared" si="32"/>
        <v>1.0747197018645238E-2</v>
      </c>
      <c r="I160">
        <f>G160</f>
        <v>1.0747197018645238E-2</v>
      </c>
      <c r="O160">
        <f t="shared" si="33"/>
        <v>-1.3843627060225515E-2</v>
      </c>
      <c r="Q160" s="2">
        <f t="shared" si="34"/>
        <v>33852.851999999999</v>
      </c>
      <c r="R160">
        <f t="shared" si="35"/>
        <v>1.1550224375757709E-4</v>
      </c>
      <c r="AC160" t="s">
        <v>31</v>
      </c>
      <c r="AE160">
        <v>8</v>
      </c>
      <c r="AG160" t="s">
        <v>44</v>
      </c>
      <c r="AI160" t="s">
        <v>36</v>
      </c>
    </row>
    <row r="161" spans="1:35">
      <c r="A161" t="s">
        <v>63</v>
      </c>
      <c r="B161" s="6"/>
      <c r="C161" s="11">
        <v>48887.530899999998</v>
      </c>
      <c r="E161">
        <f t="shared" si="30"/>
        <v>545.00120560565472</v>
      </c>
      <c r="F161">
        <f t="shared" si="31"/>
        <v>545</v>
      </c>
      <c r="G161">
        <f t="shared" si="32"/>
        <v>1.7741992051014677E-3</v>
      </c>
      <c r="N161">
        <f>G161</f>
        <v>1.7741992051014677E-3</v>
      </c>
      <c r="O161">
        <f t="shared" si="33"/>
        <v>-1.3850973149956581E-2</v>
      </c>
      <c r="Q161" s="2">
        <f t="shared" si="34"/>
        <v>33869.030899999998</v>
      </c>
      <c r="R161">
        <f t="shared" si="35"/>
        <v>3.1477828193826795E-6</v>
      </c>
      <c r="AC161" t="s">
        <v>48</v>
      </c>
      <c r="AD161" t="s">
        <v>50</v>
      </c>
      <c r="AI161" t="s">
        <v>33</v>
      </c>
    </row>
    <row r="162" spans="1:35">
      <c r="A162" t="s">
        <v>63</v>
      </c>
      <c r="B162" s="6"/>
      <c r="C162" s="11">
        <v>48887.531600000002</v>
      </c>
      <c r="E162">
        <f t="shared" si="30"/>
        <v>545.00168127037273</v>
      </c>
      <c r="F162">
        <f t="shared" si="31"/>
        <v>545</v>
      </c>
      <c r="G162">
        <f t="shared" si="32"/>
        <v>2.4741992092458531E-3</v>
      </c>
      <c r="N162">
        <f>G162</f>
        <v>2.4741992092458531E-3</v>
      </c>
      <c r="O162">
        <f t="shared" si="33"/>
        <v>-1.3850973149956581E-2</v>
      </c>
      <c r="Q162" s="2">
        <f t="shared" si="34"/>
        <v>33869.031600000002</v>
      </c>
      <c r="R162">
        <f t="shared" si="35"/>
        <v>6.1216617270328047E-6</v>
      </c>
      <c r="AC162" t="s">
        <v>48</v>
      </c>
      <c r="AD162" t="s">
        <v>36</v>
      </c>
      <c r="AI162" t="s">
        <v>33</v>
      </c>
    </row>
    <row r="163" spans="1:35">
      <c r="A163" t="s">
        <v>64</v>
      </c>
      <c r="B163" s="6"/>
      <c r="C163" s="11">
        <v>49002.309000000001</v>
      </c>
      <c r="D163">
        <v>6.0000000000000001E-3</v>
      </c>
      <c r="E163">
        <f t="shared" si="30"/>
        <v>622.99533739619415</v>
      </c>
      <c r="F163">
        <f t="shared" si="31"/>
        <v>623</v>
      </c>
      <c r="G163">
        <f t="shared" si="32"/>
        <v>-6.8616034768638201E-3</v>
      </c>
      <c r="I163">
        <f t="shared" ref="I163:I168" si="36">G163</f>
        <v>-6.8616034768638201E-3</v>
      </c>
      <c r="O163">
        <f t="shared" si="33"/>
        <v>-1.3903063604413231E-2</v>
      </c>
      <c r="Q163" s="2">
        <f t="shared" si="34"/>
        <v>33983.809000000001</v>
      </c>
      <c r="R163">
        <f t="shared" si="35"/>
        <v>4.7081602273709663E-5</v>
      </c>
      <c r="AC163" t="s">
        <v>31</v>
      </c>
      <c r="AE163">
        <v>8</v>
      </c>
      <c r="AG163" t="s">
        <v>44</v>
      </c>
      <c r="AI163" t="s">
        <v>36</v>
      </c>
    </row>
    <row r="164" spans="1:35">
      <c r="A164" t="s">
        <v>64</v>
      </c>
      <c r="B164" s="6"/>
      <c r="C164" s="11">
        <v>49005.267999999996</v>
      </c>
      <c r="D164">
        <v>6.0000000000000001E-3</v>
      </c>
      <c r="E164">
        <f t="shared" si="30"/>
        <v>625.00604009965264</v>
      </c>
      <c r="F164">
        <f t="shared" si="31"/>
        <v>625</v>
      </c>
      <c r="G164">
        <f t="shared" si="32"/>
        <v>8.8887605525087565E-3</v>
      </c>
      <c r="I164">
        <f t="shared" si="36"/>
        <v>8.8887605525087565E-3</v>
      </c>
      <c r="O164">
        <f t="shared" si="33"/>
        <v>-1.3904399257091608E-2</v>
      </c>
      <c r="Q164" s="2">
        <f t="shared" si="34"/>
        <v>33986.767999999996</v>
      </c>
      <c r="R164">
        <f t="shared" si="35"/>
        <v>7.9010064159835774E-5</v>
      </c>
      <c r="AC164" t="s">
        <v>31</v>
      </c>
      <c r="AE164">
        <v>8</v>
      </c>
      <c r="AG164" t="s">
        <v>44</v>
      </c>
      <c r="AI164" t="s">
        <v>36</v>
      </c>
    </row>
    <row r="165" spans="1:35">
      <c r="A165" t="s">
        <v>65</v>
      </c>
      <c r="B165" s="6"/>
      <c r="C165" s="11">
        <v>49567.427000000003</v>
      </c>
      <c r="D165">
        <v>6.0000000000000001E-3</v>
      </c>
      <c r="E165">
        <f t="shared" si="30"/>
        <v>1007.0048981852733</v>
      </c>
      <c r="F165">
        <f t="shared" si="31"/>
        <v>1007</v>
      </c>
      <c r="G165">
        <f t="shared" si="32"/>
        <v>7.2082910119206645E-3</v>
      </c>
      <c r="I165">
        <f t="shared" si="36"/>
        <v>7.2082910119206645E-3</v>
      </c>
      <c r="O165">
        <f t="shared" si="33"/>
        <v>-1.415950891866136E-2</v>
      </c>
      <c r="Q165" s="2">
        <f t="shared" si="34"/>
        <v>34548.927000000003</v>
      </c>
      <c r="R165">
        <f t="shared" si="35"/>
        <v>5.1959459312536235E-5</v>
      </c>
      <c r="AC165" t="s">
        <v>31</v>
      </c>
      <c r="AE165">
        <v>12</v>
      </c>
      <c r="AG165" t="s">
        <v>44</v>
      </c>
      <c r="AI165" t="s">
        <v>36</v>
      </c>
    </row>
    <row r="166" spans="1:35">
      <c r="A166" t="s">
        <v>66</v>
      </c>
      <c r="B166" s="6"/>
      <c r="C166" s="11">
        <v>49929.45</v>
      </c>
      <c r="D166">
        <v>6.0000000000000001E-3</v>
      </c>
      <c r="E166">
        <f t="shared" si="30"/>
        <v>1253.0071370549288</v>
      </c>
      <c r="F166">
        <f t="shared" si="31"/>
        <v>1253</v>
      </c>
      <c r="G166">
        <f t="shared" si="32"/>
        <v>1.0503067162062507E-2</v>
      </c>
      <c r="I166">
        <f t="shared" si="36"/>
        <v>1.0503067162062507E-2</v>
      </c>
      <c r="O166">
        <f t="shared" si="33"/>
        <v>-1.4323794198101569E-2</v>
      </c>
      <c r="Q166" s="2">
        <f t="shared" si="34"/>
        <v>34910.949999999997</v>
      </c>
      <c r="R166">
        <f t="shared" si="35"/>
        <v>1.1031441981079577E-4</v>
      </c>
      <c r="AC166" t="s">
        <v>31</v>
      </c>
      <c r="AE166">
        <v>8</v>
      </c>
      <c r="AG166" t="s">
        <v>44</v>
      </c>
      <c r="AI166" t="s">
        <v>36</v>
      </c>
    </row>
    <row r="167" spans="1:35">
      <c r="A167" t="s">
        <v>66</v>
      </c>
      <c r="B167" s="6"/>
      <c r="C167" s="11">
        <v>50013.324000000001</v>
      </c>
      <c r="D167">
        <v>5.0000000000000001E-3</v>
      </c>
      <c r="E167">
        <f t="shared" si="30"/>
        <v>1310.0012832361235</v>
      </c>
      <c r="F167">
        <f t="shared" si="31"/>
        <v>1310</v>
      </c>
      <c r="G167">
        <f t="shared" si="32"/>
        <v>1.8884421297116205E-3</v>
      </c>
      <c r="I167">
        <f t="shared" si="36"/>
        <v>1.8884421297116205E-3</v>
      </c>
      <c r="O167">
        <f t="shared" si="33"/>
        <v>-1.4361860299435276E-2</v>
      </c>
      <c r="Q167" s="2">
        <f t="shared" si="34"/>
        <v>34994.824000000001</v>
      </c>
      <c r="R167">
        <f t="shared" si="35"/>
        <v>3.5662136772697607E-6</v>
      </c>
      <c r="AC167" t="s">
        <v>31</v>
      </c>
      <c r="AE167">
        <v>9</v>
      </c>
      <c r="AG167" t="s">
        <v>44</v>
      </c>
      <c r="AI167" t="s">
        <v>36</v>
      </c>
    </row>
    <row r="168" spans="1:35">
      <c r="A168" t="s">
        <v>67</v>
      </c>
      <c r="B168" s="6"/>
      <c r="C168" s="11">
        <v>50681.453999999998</v>
      </c>
      <c r="D168">
        <v>5.0000000000000001E-3</v>
      </c>
      <c r="E168">
        <f t="shared" si="30"/>
        <v>1764.0096635213126</v>
      </c>
      <c r="F168">
        <f t="shared" si="31"/>
        <v>1764</v>
      </c>
      <c r="G168">
        <f t="shared" si="32"/>
        <v>1.4221077792171855E-2</v>
      </c>
      <c r="I168">
        <f t="shared" si="36"/>
        <v>1.4221077792171855E-2</v>
      </c>
      <c r="O168">
        <f t="shared" si="33"/>
        <v>-1.4665053457426554E-2</v>
      </c>
      <c r="Q168" s="2">
        <f t="shared" si="34"/>
        <v>35662.953999999998</v>
      </c>
      <c r="R168">
        <f t="shared" si="35"/>
        <v>2.0223905357100351E-4</v>
      </c>
      <c r="AC168" t="s">
        <v>31</v>
      </c>
      <c r="AE168">
        <v>7</v>
      </c>
      <c r="AG168" t="s">
        <v>44</v>
      </c>
      <c r="AI168" t="s">
        <v>36</v>
      </c>
    </row>
    <row r="169" spans="1:35">
      <c r="A169" t="s">
        <v>71</v>
      </c>
      <c r="B169" s="6" t="s">
        <v>72</v>
      </c>
      <c r="C169">
        <v>52890.3508</v>
      </c>
      <c r="E169">
        <f t="shared" si="30"/>
        <v>3265.0014740748611</v>
      </c>
      <c r="F169">
        <f t="shared" si="31"/>
        <v>3265</v>
      </c>
      <c r="G169">
        <f t="shared" si="32"/>
        <v>2.1692851514671929E-3</v>
      </c>
      <c r="L169">
        <f>G169</f>
        <v>2.1692851514671929E-3</v>
      </c>
      <c r="O169">
        <f t="shared" si="33"/>
        <v>-1.5667460792547497E-2</v>
      </c>
      <c r="Q169" s="2">
        <f t="shared" si="34"/>
        <v>37871.8508</v>
      </c>
      <c r="R169">
        <f t="shared" si="35"/>
        <v>4.7057980683760421E-6</v>
      </c>
    </row>
    <row r="170" spans="1:35">
      <c r="B170" s="6"/>
    </row>
    <row r="171" spans="1:35">
      <c r="A171" s="8"/>
      <c r="B171" s="6"/>
      <c r="D171" t="s">
        <v>95</v>
      </c>
      <c r="E171" s="15" t="s">
        <v>98</v>
      </c>
    </row>
    <row r="172" spans="1:35">
      <c r="A172" t="s">
        <v>94</v>
      </c>
      <c r="B172" s="6"/>
      <c r="C172">
        <v>47387.385000000002</v>
      </c>
      <c r="D172" s="22">
        <f>+(C172-C$7)/C$8-INT((C172-C$7)/C$8)</f>
        <v>0.62053081112657082</v>
      </c>
      <c r="F172" t="s">
        <v>86</v>
      </c>
    </row>
    <row r="173" spans="1:35">
      <c r="A173" t="s">
        <v>94</v>
      </c>
      <c r="B173" s="6"/>
      <c r="C173" s="8">
        <v>47387.597000000002</v>
      </c>
      <c r="D173" s="22">
        <f t="shared" ref="D173:D209" si="37">+(C173-C$7)/C$8-INT((C173-C$7)/C$8)</f>
        <v>0.76458926774466818</v>
      </c>
    </row>
    <row r="174" spans="1:35">
      <c r="A174" t="s">
        <v>94</v>
      </c>
      <c r="B174" s="6"/>
      <c r="C174">
        <v>47388.364000000001</v>
      </c>
      <c r="D174" s="22">
        <f t="shared" si="37"/>
        <v>0.28578189145360966</v>
      </c>
      <c r="F174" t="s">
        <v>87</v>
      </c>
    </row>
    <row r="175" spans="1:35">
      <c r="A175" t="s">
        <v>94</v>
      </c>
      <c r="B175" s="6"/>
      <c r="C175" s="8">
        <v>47388.599000000002</v>
      </c>
      <c r="D175" s="22">
        <f t="shared" si="37"/>
        <v>0.44546933157346302</v>
      </c>
    </row>
    <row r="176" spans="1:35">
      <c r="A176" t="s">
        <v>94</v>
      </c>
      <c r="B176" s="6"/>
      <c r="C176">
        <v>47391.377999999997</v>
      </c>
      <c r="D176" s="22">
        <f t="shared" si="37"/>
        <v>0.33385825111048462</v>
      </c>
      <c r="F176" t="s">
        <v>87</v>
      </c>
    </row>
    <row r="177" spans="1:9">
      <c r="A177" t="s">
        <v>94</v>
      </c>
      <c r="B177" s="6"/>
      <c r="C177" s="8">
        <v>47391.597000000002</v>
      </c>
      <c r="D177" s="22">
        <f t="shared" si="37"/>
        <v>0.48267335488452545</v>
      </c>
    </row>
    <row r="178" spans="1:9">
      <c r="A178" t="s">
        <v>94</v>
      </c>
      <c r="B178" s="6"/>
      <c r="C178">
        <v>47392.381000000001</v>
      </c>
      <c r="D178" s="23">
        <f t="shared" si="37"/>
        <v>1.5417835963717152E-2</v>
      </c>
      <c r="F178" s="8" t="s">
        <v>88</v>
      </c>
    </row>
    <row r="179" spans="1:9">
      <c r="A179" t="s">
        <v>94</v>
      </c>
      <c r="B179" s="6"/>
      <c r="C179" s="8">
        <v>47392.599000000002</v>
      </c>
      <c r="D179" s="23">
        <f t="shared" si="37"/>
        <v>0.1635534187133203</v>
      </c>
    </row>
    <row r="180" spans="1:9">
      <c r="A180" t="s">
        <v>94</v>
      </c>
      <c r="B180" s="6"/>
      <c r="C180">
        <v>47393.383999999998</v>
      </c>
      <c r="D180" s="22">
        <f t="shared" si="37"/>
        <v>0.69697742081194747</v>
      </c>
      <c r="F180" t="s">
        <v>87</v>
      </c>
    </row>
    <row r="181" spans="1:9">
      <c r="A181" t="s">
        <v>94</v>
      </c>
      <c r="B181" s="6"/>
      <c r="C181" s="8">
        <v>47393.531000000003</v>
      </c>
      <c r="D181" s="22">
        <f t="shared" si="37"/>
        <v>0.79686701101741164</v>
      </c>
    </row>
    <row r="182" spans="1:9">
      <c r="A182" t="s">
        <v>94</v>
      </c>
      <c r="B182" s="6"/>
      <c r="C182" s="21">
        <v>47398.538</v>
      </c>
      <c r="D182" s="22">
        <f t="shared" si="37"/>
        <v>0.19922876709324555</v>
      </c>
      <c r="F182" t="s">
        <v>87</v>
      </c>
    </row>
    <row r="183" spans="1:9">
      <c r="A183" t="s">
        <v>94</v>
      </c>
      <c r="B183" s="6"/>
      <c r="C183" s="8">
        <v>47398.593999999997</v>
      </c>
      <c r="D183" s="22">
        <f t="shared" si="37"/>
        <v>0.23728194431106431</v>
      </c>
      <c r="I183" s="8"/>
    </row>
    <row r="184" spans="1:9">
      <c r="A184" t="s">
        <v>94</v>
      </c>
      <c r="B184" s="6"/>
      <c r="C184">
        <v>47401.368000000002</v>
      </c>
      <c r="D184" s="22">
        <f t="shared" si="37"/>
        <v>0.12227325874590633</v>
      </c>
      <c r="F184" t="s">
        <v>87</v>
      </c>
    </row>
    <row r="185" spans="1:9">
      <c r="A185" t="s">
        <v>94</v>
      </c>
      <c r="B185" s="6"/>
      <c r="C185" s="8">
        <v>47401.423999999999</v>
      </c>
      <c r="D185" s="22">
        <f t="shared" si="37"/>
        <v>0.16032643596372509</v>
      </c>
    </row>
    <row r="186" spans="1:9">
      <c r="A186" t="s">
        <v>94</v>
      </c>
      <c r="B186" s="6"/>
      <c r="C186">
        <v>47405.519</v>
      </c>
      <c r="D186" s="22">
        <f t="shared" si="37"/>
        <v>0.94296502017397188</v>
      </c>
      <c r="F186" t="s">
        <v>87</v>
      </c>
    </row>
    <row r="187" spans="1:9">
      <c r="A187" t="s">
        <v>94</v>
      </c>
      <c r="B187" s="6"/>
      <c r="C187" s="8">
        <v>47405.563000000002</v>
      </c>
      <c r="D187" s="22">
        <f t="shared" si="37"/>
        <v>0.97286394513361074</v>
      </c>
    </row>
    <row r="188" spans="1:9">
      <c r="A188" t="s">
        <v>94</v>
      </c>
      <c r="B188" s="6"/>
      <c r="C188">
        <v>47413.394</v>
      </c>
      <c r="D188" s="22">
        <f t="shared" si="37"/>
        <v>0.2941930667305428</v>
      </c>
      <c r="F188" t="s">
        <v>87</v>
      </c>
    </row>
    <row r="189" spans="1:9">
      <c r="A189" t="s">
        <v>94</v>
      </c>
      <c r="B189" s="6"/>
      <c r="C189" s="8">
        <v>47413.415999999997</v>
      </c>
      <c r="D189" s="22">
        <f t="shared" si="37"/>
        <v>0.30914252920791796</v>
      </c>
    </row>
    <row r="190" spans="1:9">
      <c r="A190" t="s">
        <v>94</v>
      </c>
      <c r="B190" s="6"/>
      <c r="C190">
        <v>47414.381999999998</v>
      </c>
      <c r="D190" s="23">
        <f t="shared" si="37"/>
        <v>0.9655598362524529</v>
      </c>
      <c r="F190" s="8" t="s">
        <v>89</v>
      </c>
    </row>
    <row r="191" spans="1:9">
      <c r="A191" t="s">
        <v>94</v>
      </c>
      <c r="B191" s="6"/>
      <c r="C191" s="8">
        <v>47414.535000000003</v>
      </c>
      <c r="D191" s="23">
        <f t="shared" si="37"/>
        <v>6.9526552589422863E-2</v>
      </c>
    </row>
    <row r="192" spans="1:9">
      <c r="A192" t="s">
        <v>94</v>
      </c>
      <c r="B192" s="6"/>
      <c r="C192">
        <v>47431.315999999999</v>
      </c>
      <c r="D192" s="22">
        <f t="shared" si="37"/>
        <v>0.4725688191598465</v>
      </c>
      <c r="F192" t="s">
        <v>87</v>
      </c>
    </row>
    <row r="193" spans="1:6">
      <c r="A193" t="s">
        <v>94</v>
      </c>
      <c r="B193" s="6"/>
      <c r="C193" s="8">
        <v>47431.391000000003</v>
      </c>
      <c r="D193" s="22">
        <f t="shared" si="37"/>
        <v>0.52353289579667717</v>
      </c>
    </row>
    <row r="194" spans="1:6">
      <c r="A194" t="s">
        <v>94</v>
      </c>
      <c r="B194" s="6"/>
      <c r="C194">
        <v>47432.404000000002</v>
      </c>
      <c r="D194" s="22">
        <f t="shared" si="37"/>
        <v>0.21188769086421644</v>
      </c>
      <c r="F194" t="s">
        <v>87</v>
      </c>
    </row>
    <row r="195" spans="1:6">
      <c r="A195" t="s">
        <v>94</v>
      </c>
      <c r="B195" s="6"/>
      <c r="C195" s="8">
        <v>47432.436000000002</v>
      </c>
      <c r="D195" s="22">
        <f t="shared" si="37"/>
        <v>0.23363236356078687</v>
      </c>
    </row>
    <row r="196" spans="1:6">
      <c r="A196" t="s">
        <v>94</v>
      </c>
      <c r="B196" s="6"/>
      <c r="C196">
        <v>47439.457999999999</v>
      </c>
      <c r="D196" s="23">
        <f t="shared" si="37"/>
        <v>5.2289785329548977E-3</v>
      </c>
      <c r="F196" t="s">
        <v>90</v>
      </c>
    </row>
    <row r="197" spans="1:6">
      <c r="A197" t="s">
        <v>94</v>
      </c>
      <c r="B197" s="6"/>
      <c r="C197" s="8">
        <v>47439.495000000003</v>
      </c>
      <c r="D197" s="23">
        <f t="shared" si="37"/>
        <v>3.0371256341652497E-2</v>
      </c>
    </row>
    <row r="198" spans="1:6">
      <c r="A198" t="s">
        <v>94</v>
      </c>
      <c r="B198" s="6"/>
      <c r="C198">
        <v>47451.262999999999</v>
      </c>
      <c r="D198" s="22">
        <f t="shared" si="37"/>
        <v>2.6974640704679587E-2</v>
      </c>
      <c r="F198" t="s">
        <v>87</v>
      </c>
    </row>
    <row r="199" spans="1:6">
      <c r="A199" t="s">
        <v>94</v>
      </c>
      <c r="B199" s="6"/>
      <c r="C199" s="8">
        <v>47451.44</v>
      </c>
      <c r="D199" s="22">
        <f t="shared" si="37"/>
        <v>0.14724986156289788</v>
      </c>
    </row>
    <row r="200" spans="1:6">
      <c r="A200" t="s">
        <v>94</v>
      </c>
      <c r="B200" s="6"/>
      <c r="C200">
        <v>47485.383999999998</v>
      </c>
      <c r="D200" s="22">
        <f t="shared" si="37"/>
        <v>0.21291142502906268</v>
      </c>
      <c r="F200" t="s">
        <v>87</v>
      </c>
    </row>
    <row r="201" spans="1:6">
      <c r="A201" t="s">
        <v>94</v>
      </c>
      <c r="B201" s="6"/>
      <c r="C201" s="8">
        <v>47485.444000000003</v>
      </c>
      <c r="D201" s="22">
        <f t="shared" si="37"/>
        <v>0.25368268633951629</v>
      </c>
    </row>
    <row r="202" spans="1:6">
      <c r="A202" t="s">
        <v>94</v>
      </c>
      <c r="B202" s="6"/>
      <c r="C202">
        <v>47716.440999999999</v>
      </c>
      <c r="D202" s="19">
        <f t="shared" si="37"/>
        <v>0.22100015559894359</v>
      </c>
      <c r="F202" t="s">
        <v>91</v>
      </c>
    </row>
    <row r="203" spans="1:6">
      <c r="A203" t="s">
        <v>94</v>
      </c>
      <c r="B203" s="6"/>
      <c r="C203" s="8">
        <v>47716.572</v>
      </c>
      <c r="D203" s="19">
        <f t="shared" si="37"/>
        <v>0.31001740945362144</v>
      </c>
    </row>
    <row r="204" spans="1:6">
      <c r="A204" t="s">
        <v>94</v>
      </c>
      <c r="B204" s="6"/>
      <c r="C204">
        <v>47729.358999999997</v>
      </c>
      <c r="D204" s="23">
        <f t="shared" si="37"/>
        <v>0.99905271501572201</v>
      </c>
      <c r="F204" s="8" t="s">
        <v>92</v>
      </c>
    </row>
    <row r="205" spans="1:6">
      <c r="A205" t="s">
        <v>94</v>
      </c>
      <c r="B205" s="6"/>
      <c r="C205" s="8">
        <v>47729.453000000001</v>
      </c>
      <c r="D205" s="23">
        <f t="shared" si="37"/>
        <v>6.2927691066619218E-2</v>
      </c>
    </row>
    <row r="206" spans="1:6">
      <c r="A206" t="s">
        <v>94</v>
      </c>
      <c r="B206" s="6"/>
      <c r="C206">
        <v>47770.288</v>
      </c>
      <c r="D206" s="22">
        <f t="shared" si="37"/>
        <v>0.81116861565521958</v>
      </c>
      <c r="F206" t="s">
        <v>87</v>
      </c>
    </row>
    <row r="207" spans="1:6">
      <c r="A207" t="s">
        <v>94</v>
      </c>
      <c r="B207" s="6"/>
      <c r="C207" s="8">
        <v>47770.328000000001</v>
      </c>
      <c r="D207" s="22">
        <f t="shared" si="37"/>
        <v>0.83834945652719739</v>
      </c>
    </row>
    <row r="208" spans="1:6">
      <c r="A208" t="s">
        <v>94</v>
      </c>
      <c r="B208" s="6"/>
      <c r="C208">
        <v>47776.385999999999</v>
      </c>
      <c r="D208" s="23">
        <f t="shared" si="37"/>
        <v>0.95488780649867522</v>
      </c>
      <c r="F208" s="8" t="s">
        <v>93</v>
      </c>
    </row>
    <row r="209" spans="1:4">
      <c r="A209" t="s">
        <v>94</v>
      </c>
      <c r="B209" s="6"/>
      <c r="C209" s="8">
        <v>47776.538</v>
      </c>
      <c r="D209" s="23">
        <f t="shared" si="37"/>
        <v>5.8175001811264337E-2</v>
      </c>
    </row>
    <row r="210" spans="1:4">
      <c r="B210" s="6"/>
    </row>
    <row r="211" spans="1:4">
      <c r="B211" s="6"/>
    </row>
    <row r="212" spans="1:4">
      <c r="B212" s="6"/>
    </row>
    <row r="213" spans="1:4">
      <c r="B213" s="6"/>
    </row>
    <row r="214" spans="1:4">
      <c r="B214" s="6"/>
    </row>
    <row r="215" spans="1:4">
      <c r="B215" s="6"/>
    </row>
    <row r="216" spans="1:4">
      <c r="B216" s="6"/>
    </row>
    <row r="217" spans="1:4">
      <c r="B217" s="6"/>
    </row>
    <row r="218" spans="1:4">
      <c r="B218" s="6"/>
    </row>
    <row r="219" spans="1:4">
      <c r="B219" s="6"/>
    </row>
    <row r="220" spans="1:4">
      <c r="B220" s="6"/>
    </row>
    <row r="221" spans="1:4">
      <c r="B221" s="6"/>
    </row>
    <row r="222" spans="1:4">
      <c r="B222" s="6"/>
    </row>
    <row r="223" spans="1:4">
      <c r="B223" s="6"/>
    </row>
    <row r="224" spans="1:4">
      <c r="B224" s="6"/>
    </row>
    <row r="225" spans="2:2">
      <c r="B225" s="6"/>
    </row>
    <row r="226" spans="2:2">
      <c r="B226" s="6"/>
    </row>
    <row r="227" spans="2:2">
      <c r="B227" s="6"/>
    </row>
    <row r="228" spans="2:2">
      <c r="B228" s="6"/>
    </row>
    <row r="229" spans="2:2">
      <c r="B229" s="6"/>
    </row>
    <row r="230" spans="2:2">
      <c r="B230" s="6"/>
    </row>
    <row r="231" spans="2:2">
      <c r="B231" s="6"/>
    </row>
    <row r="232" spans="2:2">
      <c r="B232" s="6"/>
    </row>
    <row r="233" spans="2:2">
      <c r="B233" s="6"/>
    </row>
    <row r="234" spans="2:2">
      <c r="B234" s="6"/>
    </row>
    <row r="235" spans="2:2">
      <c r="B235" s="6"/>
    </row>
    <row r="236" spans="2:2">
      <c r="B236" s="6"/>
    </row>
    <row r="237" spans="2:2">
      <c r="B237" s="6"/>
    </row>
    <row r="238" spans="2:2">
      <c r="B238" s="6"/>
    </row>
    <row r="239" spans="2:2">
      <c r="B239" s="6"/>
    </row>
    <row r="240" spans="2:2">
      <c r="B240" s="6"/>
    </row>
    <row r="241" spans="2:2">
      <c r="B241" s="6"/>
    </row>
    <row r="242" spans="2:2">
      <c r="B242" s="6"/>
    </row>
    <row r="243" spans="2:2">
      <c r="B243" s="6"/>
    </row>
    <row r="244" spans="2:2">
      <c r="B244" s="6"/>
    </row>
    <row r="245" spans="2:2">
      <c r="B245" s="6"/>
    </row>
    <row r="246" spans="2:2">
      <c r="B246" s="6"/>
    </row>
    <row r="247" spans="2:2">
      <c r="B247" s="6"/>
    </row>
    <row r="248" spans="2:2">
      <c r="B248" s="6"/>
    </row>
    <row r="249" spans="2:2">
      <c r="B249" s="6"/>
    </row>
    <row r="250" spans="2:2">
      <c r="B250" s="6"/>
    </row>
    <row r="251" spans="2:2">
      <c r="B251" s="6"/>
    </row>
    <row r="252" spans="2:2">
      <c r="B252" s="6"/>
    </row>
    <row r="253" spans="2:2">
      <c r="B253" s="6"/>
    </row>
    <row r="254" spans="2:2">
      <c r="B254" s="6"/>
    </row>
    <row r="255" spans="2:2">
      <c r="B255" s="6"/>
    </row>
    <row r="256" spans="2:2">
      <c r="B256" s="6"/>
    </row>
    <row r="257" spans="2:2">
      <c r="B257" s="6"/>
    </row>
    <row r="258" spans="2:2">
      <c r="B258" s="6"/>
    </row>
    <row r="259" spans="2:2">
      <c r="B259" s="6"/>
    </row>
    <row r="260" spans="2:2">
      <c r="B260" s="6"/>
    </row>
    <row r="261" spans="2:2">
      <c r="B261" s="6"/>
    </row>
    <row r="262" spans="2:2">
      <c r="B262" s="6"/>
    </row>
    <row r="263" spans="2:2">
      <c r="B263" s="6"/>
    </row>
    <row r="264" spans="2:2">
      <c r="B264" s="6"/>
    </row>
    <row r="265" spans="2:2">
      <c r="B265" s="6"/>
    </row>
    <row r="266" spans="2:2">
      <c r="B266" s="6"/>
    </row>
    <row r="267" spans="2:2">
      <c r="B267" s="6"/>
    </row>
    <row r="268" spans="2:2">
      <c r="B268" s="6"/>
    </row>
    <row r="269" spans="2:2">
      <c r="B269" s="6"/>
    </row>
    <row r="270" spans="2:2">
      <c r="B270" s="6"/>
    </row>
    <row r="271" spans="2:2">
      <c r="B271" s="6"/>
    </row>
    <row r="272" spans="2:2">
      <c r="B272" s="6"/>
    </row>
    <row r="273" spans="2:2">
      <c r="B273" s="6"/>
    </row>
    <row r="274" spans="2:2">
      <c r="B274" s="6"/>
    </row>
    <row r="275" spans="2:2">
      <c r="B275" s="6"/>
    </row>
    <row r="276" spans="2:2">
      <c r="B276" s="6"/>
    </row>
    <row r="277" spans="2:2">
      <c r="B277" s="6"/>
    </row>
    <row r="278" spans="2:2">
      <c r="B278" s="6"/>
    </row>
    <row r="279" spans="2:2">
      <c r="B279" s="6"/>
    </row>
    <row r="280" spans="2:2">
      <c r="B280" s="6"/>
    </row>
    <row r="281" spans="2:2">
      <c r="B281" s="6"/>
    </row>
    <row r="282" spans="2:2">
      <c r="B282" s="6"/>
    </row>
    <row r="283" spans="2:2">
      <c r="B283" s="6"/>
    </row>
    <row r="284" spans="2:2">
      <c r="B284" s="6"/>
    </row>
    <row r="285" spans="2:2">
      <c r="B285" s="6"/>
    </row>
    <row r="286" spans="2:2">
      <c r="B286" s="6"/>
    </row>
    <row r="287" spans="2:2">
      <c r="B287" s="6"/>
    </row>
    <row r="288" spans="2:2">
      <c r="B288" s="6"/>
    </row>
    <row r="289" spans="2:2">
      <c r="B289" s="6"/>
    </row>
    <row r="290" spans="2:2">
      <c r="B290" s="6"/>
    </row>
    <row r="291" spans="2:2">
      <c r="B291" s="6"/>
    </row>
    <row r="292" spans="2:2">
      <c r="B292" s="6"/>
    </row>
    <row r="293" spans="2:2">
      <c r="B293" s="6"/>
    </row>
    <row r="294" spans="2:2">
      <c r="B294" s="6"/>
    </row>
    <row r="295" spans="2:2">
      <c r="B295" s="6"/>
    </row>
    <row r="296" spans="2:2">
      <c r="B296" s="6"/>
    </row>
    <row r="297" spans="2:2">
      <c r="B297" s="6"/>
    </row>
    <row r="298" spans="2:2">
      <c r="B298" s="6"/>
    </row>
    <row r="299" spans="2:2">
      <c r="B299" s="6"/>
    </row>
    <row r="300" spans="2:2">
      <c r="B300" s="6"/>
    </row>
    <row r="301" spans="2:2">
      <c r="B301" s="6"/>
    </row>
    <row r="302" spans="2:2">
      <c r="B302" s="6"/>
    </row>
    <row r="303" spans="2:2">
      <c r="B303" s="6"/>
    </row>
    <row r="304" spans="2:2">
      <c r="B304" s="6"/>
    </row>
    <row r="305" spans="2:2">
      <c r="B305" s="6"/>
    </row>
    <row r="306" spans="2:2">
      <c r="B306" s="6"/>
    </row>
    <row r="307" spans="2:2">
      <c r="B307" s="6"/>
    </row>
    <row r="308" spans="2:2">
      <c r="B308" s="6"/>
    </row>
    <row r="309" spans="2:2">
      <c r="B309" s="6"/>
    </row>
    <row r="310" spans="2:2">
      <c r="B310" s="6"/>
    </row>
    <row r="311" spans="2:2">
      <c r="B311" s="6"/>
    </row>
    <row r="312" spans="2:2">
      <c r="B312" s="6"/>
    </row>
    <row r="313" spans="2:2">
      <c r="B313" s="6"/>
    </row>
    <row r="314" spans="2:2">
      <c r="B314" s="6"/>
    </row>
    <row r="315" spans="2:2">
      <c r="B315" s="6"/>
    </row>
    <row r="316" spans="2:2">
      <c r="B316" s="6"/>
    </row>
    <row r="317" spans="2:2">
      <c r="B317" s="6"/>
    </row>
    <row r="318" spans="2:2">
      <c r="B318" s="6"/>
    </row>
    <row r="319" spans="2:2">
      <c r="B319" s="6"/>
    </row>
    <row r="320" spans="2:2">
      <c r="B320" s="6"/>
    </row>
    <row r="321" spans="2:2">
      <c r="B321" s="6"/>
    </row>
    <row r="322" spans="2:2">
      <c r="B322" s="6"/>
    </row>
    <row r="323" spans="2:2">
      <c r="B323" s="6"/>
    </row>
    <row r="324" spans="2:2">
      <c r="B324" s="6"/>
    </row>
    <row r="325" spans="2:2">
      <c r="B325" s="6"/>
    </row>
    <row r="326" spans="2:2">
      <c r="B326" s="6"/>
    </row>
    <row r="327" spans="2:2">
      <c r="B327" s="6"/>
    </row>
    <row r="328" spans="2:2">
      <c r="B328" s="6"/>
    </row>
    <row r="329" spans="2:2">
      <c r="B329" s="6"/>
    </row>
    <row r="330" spans="2:2">
      <c r="B330" s="6"/>
    </row>
    <row r="331" spans="2:2">
      <c r="B331" s="6"/>
    </row>
    <row r="332" spans="2:2">
      <c r="B332" s="6"/>
    </row>
    <row r="333" spans="2:2">
      <c r="B333" s="6"/>
    </row>
    <row r="334" spans="2:2">
      <c r="B334" s="6"/>
    </row>
    <row r="335" spans="2:2">
      <c r="B335" s="6"/>
    </row>
    <row r="336" spans="2:2">
      <c r="B336" s="6"/>
    </row>
    <row r="337" spans="2:2">
      <c r="B337" s="6"/>
    </row>
    <row r="338" spans="2:2">
      <c r="B338" s="6"/>
    </row>
    <row r="339" spans="2:2">
      <c r="B339" s="6"/>
    </row>
    <row r="340" spans="2:2">
      <c r="B340" s="6"/>
    </row>
    <row r="341" spans="2:2">
      <c r="B341" s="6"/>
    </row>
    <row r="342" spans="2:2">
      <c r="B342" s="6"/>
    </row>
    <row r="343" spans="2:2">
      <c r="B343" s="6"/>
    </row>
    <row r="344" spans="2:2">
      <c r="B344" s="6"/>
    </row>
    <row r="345" spans="2:2">
      <c r="B345" s="6"/>
    </row>
    <row r="346" spans="2:2">
      <c r="B346" s="6"/>
    </row>
    <row r="347" spans="2:2">
      <c r="B347" s="6"/>
    </row>
    <row r="348" spans="2:2">
      <c r="B348" s="6"/>
    </row>
    <row r="349" spans="2:2">
      <c r="B349" s="6"/>
    </row>
    <row r="350" spans="2:2">
      <c r="B350" s="6"/>
    </row>
    <row r="351" spans="2:2">
      <c r="B351" s="6"/>
    </row>
    <row r="352" spans="2:2">
      <c r="B352" s="6"/>
    </row>
    <row r="353" spans="2:2">
      <c r="B353" s="6"/>
    </row>
    <row r="354" spans="2:2">
      <c r="B354" s="6"/>
    </row>
    <row r="355" spans="2:2">
      <c r="B355" s="6"/>
    </row>
    <row r="356" spans="2:2">
      <c r="B356" s="6"/>
    </row>
    <row r="357" spans="2:2">
      <c r="B357" s="6"/>
    </row>
    <row r="358" spans="2:2">
      <c r="B358" s="6"/>
    </row>
    <row r="359" spans="2:2">
      <c r="B359" s="6"/>
    </row>
    <row r="360" spans="2:2">
      <c r="B360" s="6"/>
    </row>
    <row r="361" spans="2:2">
      <c r="B361" s="6"/>
    </row>
    <row r="362" spans="2:2">
      <c r="B362" s="6"/>
    </row>
    <row r="363" spans="2:2">
      <c r="B363" s="6"/>
    </row>
    <row r="364" spans="2:2">
      <c r="B364" s="6"/>
    </row>
    <row r="365" spans="2:2">
      <c r="B365" s="6"/>
    </row>
    <row r="366" spans="2:2">
      <c r="B366" s="6"/>
    </row>
    <row r="367" spans="2:2">
      <c r="B367" s="6"/>
    </row>
    <row r="368" spans="2:2">
      <c r="B368" s="6"/>
    </row>
    <row r="369" spans="2:2">
      <c r="B369" s="6"/>
    </row>
    <row r="370" spans="2:2">
      <c r="B370" s="6"/>
    </row>
    <row r="371" spans="2:2">
      <c r="B371" s="6"/>
    </row>
    <row r="372" spans="2:2">
      <c r="B372" s="6"/>
    </row>
    <row r="373" spans="2:2">
      <c r="B373" s="6"/>
    </row>
    <row r="374" spans="2:2">
      <c r="B374" s="6"/>
    </row>
    <row r="375" spans="2:2">
      <c r="B375" s="6"/>
    </row>
    <row r="376" spans="2:2">
      <c r="B376" s="6"/>
    </row>
    <row r="377" spans="2:2">
      <c r="B377" s="6"/>
    </row>
    <row r="378" spans="2:2">
      <c r="B378" s="6"/>
    </row>
    <row r="379" spans="2:2">
      <c r="B379" s="6"/>
    </row>
    <row r="380" spans="2:2">
      <c r="B380" s="6"/>
    </row>
    <row r="381" spans="2:2">
      <c r="B381" s="6"/>
    </row>
    <row r="382" spans="2:2">
      <c r="B382" s="6"/>
    </row>
    <row r="383" spans="2:2">
      <c r="B383" s="6"/>
    </row>
    <row r="384" spans="2:2">
      <c r="B384" s="6"/>
    </row>
    <row r="385" spans="2:2">
      <c r="B385" s="6"/>
    </row>
    <row r="386" spans="2:2">
      <c r="B386" s="6"/>
    </row>
    <row r="387" spans="2:2">
      <c r="B387" s="6"/>
    </row>
    <row r="388" spans="2:2">
      <c r="B388" s="6"/>
    </row>
    <row r="389" spans="2:2">
      <c r="B389" s="6"/>
    </row>
    <row r="390" spans="2:2">
      <c r="B390" s="6"/>
    </row>
    <row r="391" spans="2:2">
      <c r="B391" s="6"/>
    </row>
    <row r="392" spans="2:2">
      <c r="B392" s="6"/>
    </row>
    <row r="393" spans="2:2">
      <c r="B393" s="6"/>
    </row>
    <row r="394" spans="2:2">
      <c r="B394" s="6"/>
    </row>
    <row r="395" spans="2:2">
      <c r="B395" s="6"/>
    </row>
    <row r="396" spans="2:2">
      <c r="B396" s="6"/>
    </row>
    <row r="397" spans="2:2">
      <c r="B397" s="6"/>
    </row>
    <row r="398" spans="2:2">
      <c r="B398" s="6"/>
    </row>
    <row r="399" spans="2:2">
      <c r="B399" s="6"/>
    </row>
    <row r="400" spans="2:2">
      <c r="B400" s="6"/>
    </row>
    <row r="401" spans="2:2">
      <c r="B401" s="6"/>
    </row>
    <row r="402" spans="2:2">
      <c r="B402" s="6"/>
    </row>
    <row r="403" spans="2:2">
      <c r="B403" s="6"/>
    </row>
    <row r="404" spans="2:2">
      <c r="B404" s="6"/>
    </row>
    <row r="405" spans="2:2">
      <c r="B405" s="6"/>
    </row>
    <row r="406" spans="2:2">
      <c r="B406" s="6"/>
    </row>
    <row r="407" spans="2:2">
      <c r="B407" s="6"/>
    </row>
    <row r="408" spans="2:2">
      <c r="B408" s="6"/>
    </row>
    <row r="409" spans="2:2">
      <c r="B409" s="6"/>
    </row>
    <row r="410" spans="2:2">
      <c r="B410" s="6"/>
    </row>
    <row r="411" spans="2:2">
      <c r="B411" s="6"/>
    </row>
    <row r="412" spans="2:2">
      <c r="B412" s="6"/>
    </row>
    <row r="413" spans="2:2">
      <c r="B413" s="6"/>
    </row>
    <row r="414" spans="2:2">
      <c r="B414" s="6"/>
    </row>
    <row r="415" spans="2:2">
      <c r="B415" s="6"/>
    </row>
    <row r="416" spans="2:2">
      <c r="B416" s="6"/>
    </row>
    <row r="417" spans="2:2">
      <c r="B417" s="6"/>
    </row>
    <row r="418" spans="2:2">
      <c r="B418" s="6"/>
    </row>
    <row r="419" spans="2:2">
      <c r="B419" s="6"/>
    </row>
    <row r="420" spans="2:2">
      <c r="B420" s="6"/>
    </row>
    <row r="421" spans="2:2">
      <c r="B421" s="6"/>
    </row>
    <row r="422" spans="2:2">
      <c r="B422" s="6"/>
    </row>
    <row r="423" spans="2:2">
      <c r="B423" s="6"/>
    </row>
    <row r="424" spans="2:2">
      <c r="B424" s="6"/>
    </row>
    <row r="425" spans="2:2">
      <c r="B425" s="6"/>
    </row>
    <row r="426" spans="2:2">
      <c r="B426" s="6"/>
    </row>
    <row r="427" spans="2:2">
      <c r="B427" s="6"/>
    </row>
    <row r="428" spans="2:2">
      <c r="B428" s="6"/>
    </row>
    <row r="429" spans="2:2">
      <c r="B429" s="6"/>
    </row>
    <row r="430" spans="2:2">
      <c r="B430" s="6"/>
    </row>
    <row r="431" spans="2:2">
      <c r="B431" s="6"/>
    </row>
    <row r="432" spans="2:2">
      <c r="B432" s="6"/>
    </row>
    <row r="433" spans="2:2">
      <c r="B433" s="6"/>
    </row>
    <row r="434" spans="2:2">
      <c r="B434" s="6"/>
    </row>
    <row r="435" spans="2:2">
      <c r="B435" s="6"/>
    </row>
    <row r="436" spans="2:2">
      <c r="B436" s="6"/>
    </row>
    <row r="437" spans="2:2">
      <c r="B437" s="6"/>
    </row>
    <row r="438" spans="2:2">
      <c r="B438" s="6"/>
    </row>
    <row r="439" spans="2:2">
      <c r="B439" s="6"/>
    </row>
    <row r="440" spans="2:2">
      <c r="B440" s="6"/>
    </row>
    <row r="441" spans="2:2">
      <c r="B441" s="6"/>
    </row>
    <row r="442" spans="2:2">
      <c r="B442" s="6"/>
    </row>
    <row r="443" spans="2:2">
      <c r="B443" s="6"/>
    </row>
    <row r="444" spans="2:2">
      <c r="B444" s="6"/>
    </row>
    <row r="445" spans="2:2">
      <c r="B445" s="6"/>
    </row>
    <row r="446" spans="2:2">
      <c r="B446" s="6"/>
    </row>
    <row r="447" spans="2:2">
      <c r="B447" s="6"/>
    </row>
    <row r="448" spans="2:2">
      <c r="B448" s="6"/>
    </row>
    <row r="449" spans="2:2">
      <c r="B449" s="6"/>
    </row>
    <row r="450" spans="2:2">
      <c r="B450" s="6"/>
    </row>
    <row r="451" spans="2:2">
      <c r="B451" s="6"/>
    </row>
    <row r="452" spans="2:2">
      <c r="B452" s="6"/>
    </row>
    <row r="453" spans="2:2">
      <c r="B453" s="6"/>
    </row>
    <row r="454" spans="2:2">
      <c r="B454" s="6"/>
    </row>
    <row r="455" spans="2:2">
      <c r="B455" s="6"/>
    </row>
    <row r="456" spans="2:2">
      <c r="B456" s="6"/>
    </row>
    <row r="457" spans="2:2">
      <c r="B457" s="6"/>
    </row>
    <row r="458" spans="2:2">
      <c r="B458" s="6"/>
    </row>
    <row r="459" spans="2:2">
      <c r="B459" s="6"/>
    </row>
    <row r="460" spans="2:2">
      <c r="B460" s="6"/>
    </row>
    <row r="461" spans="2:2">
      <c r="B461" s="6"/>
    </row>
    <row r="462" spans="2:2">
      <c r="B462" s="6"/>
    </row>
    <row r="463" spans="2:2">
      <c r="B463" s="6"/>
    </row>
    <row r="464" spans="2:2">
      <c r="B464" s="6"/>
    </row>
    <row r="465" spans="2:2">
      <c r="B465" s="6"/>
    </row>
    <row r="466" spans="2:2">
      <c r="B466" s="6"/>
    </row>
    <row r="467" spans="2:2">
      <c r="B467" s="6"/>
    </row>
    <row r="468" spans="2:2">
      <c r="B468" s="6"/>
    </row>
    <row r="469" spans="2:2">
      <c r="B469" s="6"/>
    </row>
    <row r="470" spans="2:2">
      <c r="B470" s="6"/>
    </row>
    <row r="471" spans="2:2">
      <c r="B471" s="6"/>
    </row>
    <row r="472" spans="2:2">
      <c r="B472" s="6"/>
    </row>
    <row r="473" spans="2:2">
      <c r="B473" s="6"/>
    </row>
    <row r="474" spans="2:2">
      <c r="B474" s="6"/>
    </row>
    <row r="475" spans="2:2">
      <c r="B475" s="6"/>
    </row>
    <row r="476" spans="2:2">
      <c r="B476" s="6"/>
    </row>
    <row r="477" spans="2:2">
      <c r="B477" s="6"/>
    </row>
    <row r="478" spans="2:2">
      <c r="B478" s="6"/>
    </row>
    <row r="479" spans="2:2">
      <c r="B479" s="6"/>
    </row>
    <row r="480" spans="2:2">
      <c r="B480" s="6"/>
    </row>
    <row r="481" spans="2:2">
      <c r="B481" s="6"/>
    </row>
    <row r="482" spans="2:2">
      <c r="B482" s="6"/>
    </row>
    <row r="483" spans="2:2">
      <c r="B483" s="6"/>
    </row>
    <row r="484" spans="2:2">
      <c r="B484" s="6"/>
    </row>
    <row r="485" spans="2:2">
      <c r="B485" s="6"/>
    </row>
    <row r="486" spans="2:2">
      <c r="B486" s="6"/>
    </row>
    <row r="487" spans="2:2">
      <c r="B487" s="6"/>
    </row>
    <row r="488" spans="2:2">
      <c r="B488" s="6"/>
    </row>
    <row r="489" spans="2:2">
      <c r="B489" s="6"/>
    </row>
    <row r="490" spans="2:2">
      <c r="B490" s="6"/>
    </row>
    <row r="491" spans="2:2">
      <c r="B491" s="6"/>
    </row>
    <row r="492" spans="2:2">
      <c r="B492" s="6"/>
    </row>
    <row r="493" spans="2:2">
      <c r="B493" s="6"/>
    </row>
    <row r="494" spans="2:2">
      <c r="B494" s="6"/>
    </row>
    <row r="495" spans="2:2">
      <c r="B495" s="6"/>
    </row>
    <row r="496" spans="2:2">
      <c r="B496" s="6"/>
    </row>
    <row r="497" spans="2:2">
      <c r="B497" s="6"/>
    </row>
    <row r="498" spans="2:2">
      <c r="B498" s="6"/>
    </row>
    <row r="499" spans="2:2">
      <c r="B499" s="6"/>
    </row>
    <row r="500" spans="2:2">
      <c r="B500" s="6"/>
    </row>
    <row r="501" spans="2:2">
      <c r="B501" s="6"/>
    </row>
    <row r="502" spans="2:2">
      <c r="B502" s="6"/>
    </row>
    <row r="503" spans="2:2">
      <c r="B503" s="6"/>
    </row>
    <row r="504" spans="2:2">
      <c r="B504" s="6"/>
    </row>
    <row r="505" spans="2:2">
      <c r="B505" s="6"/>
    </row>
    <row r="506" spans="2:2">
      <c r="B506" s="6"/>
    </row>
    <row r="507" spans="2:2">
      <c r="B507" s="6"/>
    </row>
    <row r="508" spans="2:2">
      <c r="B508" s="6"/>
    </row>
    <row r="509" spans="2:2">
      <c r="B509" s="6"/>
    </row>
    <row r="510" spans="2:2">
      <c r="B510" s="6"/>
    </row>
    <row r="511" spans="2:2">
      <c r="B511" s="6"/>
    </row>
    <row r="512" spans="2:2">
      <c r="B512" s="6"/>
    </row>
    <row r="513" spans="2:2">
      <c r="B513" s="6"/>
    </row>
    <row r="514" spans="2:2">
      <c r="B514" s="6"/>
    </row>
    <row r="515" spans="2:2">
      <c r="B515" s="6"/>
    </row>
    <row r="516" spans="2:2">
      <c r="B516" s="6"/>
    </row>
    <row r="517" spans="2:2">
      <c r="B517" s="6"/>
    </row>
    <row r="518" spans="2:2">
      <c r="B518" s="6"/>
    </row>
    <row r="519" spans="2:2">
      <c r="B519" s="6"/>
    </row>
    <row r="520" spans="2:2">
      <c r="B520" s="6"/>
    </row>
    <row r="521" spans="2:2">
      <c r="B521" s="6"/>
    </row>
    <row r="522" spans="2:2">
      <c r="B522" s="6"/>
    </row>
    <row r="523" spans="2:2">
      <c r="B523" s="6"/>
    </row>
    <row r="524" spans="2:2">
      <c r="B524" s="6"/>
    </row>
    <row r="525" spans="2:2">
      <c r="B525" s="6"/>
    </row>
    <row r="526" spans="2:2">
      <c r="B526" s="6"/>
    </row>
    <row r="527" spans="2:2">
      <c r="B527" s="6"/>
    </row>
  </sheetData>
  <sheetProtection sheet="1" objects="1" scenarios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E406"/>
  <sheetViews>
    <sheetView workbookViewId="0">
      <selection activeCell="Z20" sqref="Z2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7" width="9.42578125" customWidth="1"/>
    <col min="8" max="8" width="13" customWidth="1"/>
    <col min="9" max="10" width="9.42578125" customWidth="1"/>
    <col min="11" max="11" width="11.28515625" customWidth="1"/>
    <col min="12" max="26" width="9.42578125" customWidth="1"/>
    <col min="27" max="28" width="9.140625" customWidth="1"/>
    <col min="29" max="29" width="8.140625" customWidth="1"/>
    <col min="30" max="36" width="8.5703125" customWidth="1"/>
    <col min="37" max="37" width="8" customWidth="1"/>
    <col min="38" max="38" width="7.7109375" customWidth="1"/>
    <col min="39" max="39" width="9.85546875" customWidth="1"/>
  </cols>
  <sheetData>
    <row r="1" spans="1:26" ht="20.25">
      <c r="A1" s="1" t="s">
        <v>30</v>
      </c>
      <c r="H1" s="6" t="s">
        <v>82</v>
      </c>
    </row>
    <row r="2" spans="1:26">
      <c r="A2" t="s">
        <v>27</v>
      </c>
    </row>
    <row r="3" spans="1:26" ht="13.5" thickBot="1">
      <c r="H3" s="8">
        <v>2</v>
      </c>
      <c r="I3" s="8">
        <v>1.4712749999998778</v>
      </c>
    </row>
    <row r="4" spans="1:26" ht="14.25" thickTop="1" thickBot="1">
      <c r="A4" s="8" t="s">
        <v>2</v>
      </c>
      <c r="C4" s="3">
        <v>26350.375</v>
      </c>
      <c r="D4" s="4">
        <v>0.77200199999999997</v>
      </c>
    </row>
    <row r="5" spans="1:26" ht="13.5" thickTop="1"/>
    <row r="6" spans="1:26">
      <c r="A6" s="8" t="s">
        <v>3</v>
      </c>
      <c r="G6">
        <v>2.9425499999997555</v>
      </c>
    </row>
    <row r="7" spans="1:26">
      <c r="A7" t="s">
        <v>4</v>
      </c>
      <c r="C7" s="13">
        <v>48085.493600000002</v>
      </c>
      <c r="H7" s="8"/>
      <c r="I7" s="8"/>
    </row>
    <row r="8" spans="1:26">
      <c r="A8" t="s">
        <v>5</v>
      </c>
      <c r="C8" s="8">
        <v>0.73581261033141321</v>
      </c>
    </row>
    <row r="10" spans="1:26" ht="13.5" thickBot="1">
      <c r="C10" s="7" t="s">
        <v>22</v>
      </c>
      <c r="D10" s="7" t="s">
        <v>23</v>
      </c>
      <c r="E10" s="6"/>
      <c r="F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t="s">
        <v>18</v>
      </c>
      <c r="C11">
        <f>INTERCEPT(AC21:AC48,AB21:AB48)</f>
        <v>1.9608108280081216E-3</v>
      </c>
      <c r="D11" s="6"/>
      <c r="E11" s="6"/>
      <c r="F11" s="6"/>
      <c r="H11" s="8"/>
      <c r="I11" s="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t="s">
        <v>19</v>
      </c>
      <c r="C12">
        <f>SLOPE(AC21:AC48,AB21:AB48)</f>
        <v>-2.0133985780317899E-7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t="s">
        <v>21</v>
      </c>
      <c r="C13" s="6" t="s">
        <v>16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t="s">
        <v>26</v>
      </c>
      <c r="C14" s="8">
        <f>SUM(AN21:AN32)</f>
        <v>9.5681358902816383E-5</v>
      </c>
    </row>
    <row r="15" spans="1:26">
      <c r="A15" s="5" t="s">
        <v>20</v>
      </c>
      <c r="C15">
        <f>+C7+C11</f>
        <v>48085.495560810828</v>
      </c>
    </row>
    <row r="16" spans="1:26">
      <c r="A16" s="8" t="s">
        <v>6</v>
      </c>
      <c r="C16">
        <f>+C8+C12</f>
        <v>0.73581240899155542</v>
      </c>
    </row>
    <row r="17" spans="1:57" ht="13.5" thickBot="1">
      <c r="H17">
        <f>SLOPE(G21:G99,F21:F99)</f>
        <v>3.1928807971021855E-4</v>
      </c>
      <c r="K17">
        <f>SLOPE(J21:J99,I21:I99)</f>
        <v>-1.5534106763261788E-4</v>
      </c>
      <c r="N17">
        <f>SLOPE(M21:M99,L21:L99)</f>
        <v>1.5600359240014397E-5</v>
      </c>
      <c r="Q17">
        <f>SLOPE(P21:P99,O21:O99)</f>
        <v>7.8543640383429616E-7</v>
      </c>
      <c r="T17">
        <f>SLOPE(S21:S99,R21:R99)</f>
        <v>9.0738418481566594E-7</v>
      </c>
      <c r="W17">
        <f>SLOPE(V21:V99,U21:U99)</f>
        <v>-4.191021345420479E-6</v>
      </c>
      <c r="Z17">
        <f>SLOPE(Y21:Y99,X21:X99)</f>
        <v>-1.9388390864673954E-6</v>
      </c>
    </row>
    <row r="18" spans="1:57" ht="14.25" thickTop="1" thickBot="1">
      <c r="A18" s="8" t="s">
        <v>7</v>
      </c>
      <c r="C18" s="3">
        <f>+C15</f>
        <v>48085.495560810828</v>
      </c>
      <c r="D18" s="4">
        <f>+C16</f>
        <v>0.73581240899155542</v>
      </c>
      <c r="E18" s="8">
        <v>0.73563749999993888</v>
      </c>
      <c r="F18" s="8"/>
      <c r="H18">
        <f>+E18+H17</f>
        <v>0.73595678807964915</v>
      </c>
      <c r="K18">
        <f>+H18+K17</f>
        <v>0.73580144701201655</v>
      </c>
      <c r="N18">
        <f>+K18+N17</f>
        <v>0.73581704737125653</v>
      </c>
      <c r="Q18">
        <f>+N18+Q17</f>
        <v>0.73581783280766033</v>
      </c>
      <c r="T18">
        <f>+Q18+T17</f>
        <v>0.73581874019184512</v>
      </c>
      <c r="W18">
        <f>+T18+W17</f>
        <v>0.73581454917049971</v>
      </c>
      <c r="Z18" s="15">
        <f>+W18+Z17</f>
        <v>0.73581261033141321</v>
      </c>
    </row>
    <row r="19" spans="1:57" ht="13.5" thickTop="1"/>
    <row r="20" spans="1:57" ht="13.5" thickBot="1">
      <c r="A20" s="7" t="s">
        <v>8</v>
      </c>
      <c r="B20" s="7" t="s">
        <v>9</v>
      </c>
      <c r="C20" s="7" t="s">
        <v>10</v>
      </c>
      <c r="D20" s="7"/>
      <c r="E20" s="7" t="s">
        <v>11</v>
      </c>
      <c r="F20" s="7" t="s">
        <v>12</v>
      </c>
      <c r="G20" s="7" t="s">
        <v>13</v>
      </c>
      <c r="H20" s="7" t="s">
        <v>11</v>
      </c>
      <c r="I20" s="7" t="s">
        <v>12</v>
      </c>
      <c r="J20" s="7" t="s">
        <v>13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 t="s">
        <v>11</v>
      </c>
      <c r="AB20" s="7" t="s">
        <v>12</v>
      </c>
      <c r="AC20" s="7" t="s">
        <v>13</v>
      </c>
      <c r="AD20" s="10" t="s">
        <v>14</v>
      </c>
      <c r="AE20" s="10" t="s">
        <v>68</v>
      </c>
      <c r="AF20" s="10" t="s">
        <v>69</v>
      </c>
      <c r="AG20" s="10" t="s">
        <v>75</v>
      </c>
      <c r="AH20" s="10" t="s">
        <v>70</v>
      </c>
      <c r="AI20" s="10" t="s">
        <v>28</v>
      </c>
      <c r="AJ20" s="10" t="s">
        <v>29</v>
      </c>
      <c r="AK20" s="10" t="s">
        <v>25</v>
      </c>
      <c r="AL20" s="9" t="s">
        <v>24</v>
      </c>
      <c r="AM20" s="7" t="s">
        <v>17</v>
      </c>
    </row>
    <row r="21" spans="1:57">
      <c r="A21" s="8" t="s">
        <v>78</v>
      </c>
      <c r="B21" s="6"/>
      <c r="C21" s="11">
        <v>47414.435033333335</v>
      </c>
      <c r="AA21">
        <f t="shared" ref="AA21:AA32" si="0">+(C21-C$7)/C$8</f>
        <v>-911.99655624876948</v>
      </c>
      <c r="AB21">
        <f t="shared" ref="AB21:AB32" si="1">ROUND(2*AA21,0)/2</f>
        <v>-912</v>
      </c>
      <c r="AC21">
        <f t="shared" ref="AC21:AC32" si="2">+C21-(C$7+AB21*C$8)</f>
        <v>2.5339555795653723E-3</v>
      </c>
      <c r="AH21">
        <f t="shared" ref="AH21:AH32" si="3">AC21</f>
        <v>2.5339555795653723E-3</v>
      </c>
      <c r="AK21">
        <f t="shared" ref="AK21:AK32" si="4">+C$11+C$12*AB21</f>
        <v>2.1444327783246208E-3</v>
      </c>
      <c r="AM21" s="2">
        <f t="shared" ref="AM21:AM32" si="5">+C21-15018.5</f>
        <v>32395.935033333335</v>
      </c>
      <c r="AN21">
        <f>(AK21-AC21)^2</f>
        <v>1.51728012686442E-7</v>
      </c>
      <c r="AY21" t="s">
        <v>48</v>
      </c>
      <c r="AZ21" t="s">
        <v>36</v>
      </c>
      <c r="BE21" t="s">
        <v>33</v>
      </c>
    </row>
    <row r="22" spans="1:57">
      <c r="A22" s="8" t="s">
        <v>78</v>
      </c>
      <c r="B22" s="6"/>
      <c r="C22" s="11">
        <v>47776.454249999995</v>
      </c>
      <c r="AA22">
        <f t="shared" si="0"/>
        <v>-419.99735484393739</v>
      </c>
      <c r="AB22">
        <f t="shared" si="1"/>
        <v>-420</v>
      </c>
      <c r="AC22">
        <f t="shared" si="2"/>
        <v>1.946339187270496E-3</v>
      </c>
      <c r="AH22">
        <f t="shared" si="3"/>
        <v>1.946339187270496E-3</v>
      </c>
      <c r="AK22">
        <f t="shared" si="4"/>
        <v>2.045373568285457E-3</v>
      </c>
      <c r="AM22" s="2">
        <f t="shared" si="5"/>
        <v>32757.954249999995</v>
      </c>
      <c r="AN22">
        <f t="shared" ref="AN22:AN32" si="6">(AK22-AC22)^2</f>
        <v>9.8078086230164505E-9</v>
      </c>
    </row>
    <row r="23" spans="1:57">
      <c r="A23" s="8" t="s">
        <v>78</v>
      </c>
      <c r="B23" s="6"/>
      <c r="C23" s="11">
        <v>48060.484150000004</v>
      </c>
      <c r="AA23">
        <f t="shared" si="0"/>
        <v>-33.988884736201214</v>
      </c>
      <c r="AB23">
        <f t="shared" si="1"/>
        <v>-34</v>
      </c>
      <c r="AC23">
        <f t="shared" si="2"/>
        <v>8.1787512681330554E-3</v>
      </c>
      <c r="AH23">
        <f t="shared" si="3"/>
        <v>8.1787512681330554E-3</v>
      </c>
      <c r="AK23">
        <f t="shared" si="4"/>
        <v>1.9676563831734295E-3</v>
      </c>
      <c r="AM23" s="2">
        <f t="shared" si="5"/>
        <v>33041.984150000004</v>
      </c>
      <c r="AN23">
        <f t="shared" si="6"/>
        <v>3.8577699669971625E-5</v>
      </c>
    </row>
    <row r="24" spans="1:57">
      <c r="A24" s="8" t="s">
        <v>78</v>
      </c>
      <c r="B24" s="6"/>
      <c r="C24" s="13">
        <v>48085.493600000002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AA24">
        <f t="shared" si="0"/>
        <v>0</v>
      </c>
      <c r="AB24">
        <f t="shared" si="1"/>
        <v>0</v>
      </c>
      <c r="AC24">
        <f t="shared" si="2"/>
        <v>0</v>
      </c>
      <c r="AH24">
        <f t="shared" si="3"/>
        <v>0</v>
      </c>
      <c r="AK24">
        <f t="shared" si="4"/>
        <v>1.9608108280081216E-3</v>
      </c>
      <c r="AM24" s="2">
        <f t="shared" si="5"/>
        <v>33066.993600000002</v>
      </c>
      <c r="AN24">
        <f t="shared" si="6"/>
        <v>3.8447791032338956E-6</v>
      </c>
    </row>
    <row r="25" spans="1:57">
      <c r="A25" s="8" t="s">
        <v>78</v>
      </c>
      <c r="B25" s="6"/>
      <c r="C25" s="11">
        <v>48088.436150000001</v>
      </c>
      <c r="D25">
        <f>+C25-C24</f>
        <v>2.9425499999997555</v>
      </c>
      <c r="E25">
        <f>+$D25/E$18</f>
        <v>4</v>
      </c>
      <c r="F25">
        <f>ROUND(2*E25,0)/2</f>
        <v>4</v>
      </c>
      <c r="G25" s="8">
        <f>+$D25-F25*E$18</f>
        <v>0</v>
      </c>
      <c r="H25">
        <f>+$D25/H$18</f>
        <v>3.9982646368108465</v>
      </c>
      <c r="I25">
        <f>ROUND(2*H25,0)/2</f>
        <v>4</v>
      </c>
      <c r="J25" s="8">
        <f>+$D25-I25*H$18</f>
        <v>-1.2771523188410683E-3</v>
      </c>
      <c r="K25">
        <f>+$D25/K$18</f>
        <v>3.9991087431929175</v>
      </c>
      <c r="L25">
        <f>ROUND(2*K25,0)/2</f>
        <v>4</v>
      </c>
      <c r="M25" s="8">
        <f>+$D25-L25*K$18</f>
        <v>-6.5578804831067927E-4</v>
      </c>
      <c r="N25">
        <f>+$D25/N$18</f>
        <v>3.9990239564470049</v>
      </c>
      <c r="O25">
        <f>ROUND(2*N25,0)/2</f>
        <v>4</v>
      </c>
      <c r="P25" s="8">
        <f>+$D25-O25*N$18</f>
        <v>-7.1818948527058168E-4</v>
      </c>
      <c r="Q25">
        <f t="shared" ref="Q25:Q30" si="7">+$D25/Q$18</f>
        <v>3.9990196877559581</v>
      </c>
      <c r="R25">
        <f t="shared" ref="R25:R30" si="8">ROUND(2*Q25,0)/2</f>
        <v>4</v>
      </c>
      <c r="S25" s="8">
        <f t="shared" ref="S25:S30" si="9">+$D25-R25*Q$18</f>
        <v>-7.213312308858022E-4</v>
      </c>
      <c r="T25">
        <f t="shared" ref="T25:T31" si="10">+$D25/T$18</f>
        <v>3.9990147563142577</v>
      </c>
      <c r="U25">
        <f t="shared" ref="U25:U31" si="11">ROUND(2*T25,0)/2</f>
        <v>4</v>
      </c>
      <c r="V25" s="8">
        <f t="shared" ref="V25:V31" si="12">+$D25-U25*T$18</f>
        <v>-7.2496076762496031E-4</v>
      </c>
      <c r="W25">
        <f t="shared" ref="W25:W32" si="13">+$D25/W$18</f>
        <v>3.9990375337331372</v>
      </c>
      <c r="X25">
        <f t="shared" ref="X25:X32" si="14">ROUND(2*W25,0)/2</f>
        <v>4</v>
      </c>
      <c r="Y25" s="8">
        <f t="shared" ref="Y25:Y32" si="15">+$D25-X25*W$18</f>
        <v>-7.0819668224331167E-4</v>
      </c>
      <c r="Z25" s="8"/>
      <c r="AA25">
        <f t="shared" si="0"/>
        <v>3.9990480710495273</v>
      </c>
      <c r="AB25">
        <f t="shared" si="1"/>
        <v>4</v>
      </c>
      <c r="AC25">
        <f t="shared" si="2"/>
        <v>-7.0044132735347375E-4</v>
      </c>
      <c r="AH25">
        <f t="shared" si="3"/>
        <v>-7.0044132735347375E-4</v>
      </c>
      <c r="AK25">
        <f t="shared" si="4"/>
        <v>1.960005468576909E-3</v>
      </c>
      <c r="AM25" s="2">
        <f t="shared" si="5"/>
        <v>33069.936150000001</v>
      </c>
      <c r="AN25">
        <f t="shared" si="6"/>
        <v>7.0779771539762396E-6</v>
      </c>
    </row>
    <row r="26" spans="1:57">
      <c r="A26" s="8" t="s">
        <v>78</v>
      </c>
      <c r="B26" s="6"/>
      <c r="C26" s="11">
        <v>48102.420150000005</v>
      </c>
      <c r="D26">
        <f t="shared" ref="D26:D32" si="16">+C26-C$24</f>
        <v>16.926550000003772</v>
      </c>
      <c r="E26">
        <f>+$D26/E$18</f>
        <v>23.009362627659925</v>
      </c>
      <c r="F26">
        <f>ROUND(2*E26,0)/2</f>
        <v>23</v>
      </c>
      <c r="G26" s="8">
        <f>+$D26-F26*E$18</f>
        <v>6.8875000051775714E-3</v>
      </c>
      <c r="H26">
        <f>+$D26/H$18</f>
        <v>22.999380227432443</v>
      </c>
      <c r="I26">
        <f>ROUND(2*H26,0)/2</f>
        <v>23</v>
      </c>
      <c r="J26" s="8">
        <f>+$D26-I26*H$18</f>
        <v>-4.5612582815834912E-4</v>
      </c>
      <c r="K26">
        <f>+$D26/K$18</f>
        <v>23.004235814892791</v>
      </c>
      <c r="L26">
        <f>ROUND(2*K26,0)/2</f>
        <v>23</v>
      </c>
      <c r="M26" s="8">
        <f>+$D26-L26*K$18</f>
        <v>3.1167187273908326E-3</v>
      </c>
      <c r="N26">
        <f>+$D26/N$18</f>
        <v>23.003748092647111</v>
      </c>
      <c r="O26">
        <f>ROUND(2*N26,0)/2</f>
        <v>23</v>
      </c>
      <c r="P26" s="8">
        <f>+$D26-O26*N$18</f>
        <v>2.7579104648722819E-3</v>
      </c>
      <c r="Q26">
        <f t="shared" si="7"/>
        <v>23.003723537682049</v>
      </c>
      <c r="R26">
        <f t="shared" si="8"/>
        <v>23</v>
      </c>
      <c r="S26" s="8">
        <f t="shared" si="9"/>
        <v>2.7398454275839867E-3</v>
      </c>
      <c r="T26">
        <f t="shared" si="10"/>
        <v>23.003695170349459</v>
      </c>
      <c r="U26">
        <f t="shared" si="11"/>
        <v>23</v>
      </c>
      <c r="V26" s="8">
        <f t="shared" si="12"/>
        <v>2.7189755913354929E-3</v>
      </c>
      <c r="W26">
        <f t="shared" si="13"/>
        <v>23.003826193822142</v>
      </c>
      <c r="X26">
        <f t="shared" si="14"/>
        <v>23</v>
      </c>
      <c r="Y26" s="8">
        <f t="shared" si="15"/>
        <v>2.8153690822776412E-3</v>
      </c>
      <c r="Z26" s="8"/>
      <c r="AA26">
        <f t="shared" si="0"/>
        <v>23.003886808055626</v>
      </c>
      <c r="AB26">
        <f t="shared" si="1"/>
        <v>23</v>
      </c>
      <c r="AC26">
        <f t="shared" si="2"/>
        <v>2.8599623838090338E-3</v>
      </c>
      <c r="AH26">
        <f t="shared" si="3"/>
        <v>2.8599623838090338E-3</v>
      </c>
      <c r="AK26">
        <f t="shared" si="4"/>
        <v>1.9561800112786487E-3</v>
      </c>
      <c r="AM26" s="2">
        <f t="shared" si="5"/>
        <v>33083.920150000005</v>
      </c>
      <c r="AN26">
        <f t="shared" si="6"/>
        <v>8.1682257689665182E-7</v>
      </c>
    </row>
    <row r="27" spans="1:57">
      <c r="A27" s="8" t="s">
        <v>78</v>
      </c>
      <c r="B27" s="6"/>
      <c r="C27" s="11">
        <v>48205.429650000005</v>
      </c>
      <c r="D27">
        <f t="shared" si="16"/>
        <v>119.93605000000389</v>
      </c>
      <c r="G27" s="8"/>
      <c r="H27">
        <f>+$D27/H$18</f>
        <v>162.96615771824878</v>
      </c>
      <c r="I27">
        <f>ROUND(2*H27,0)/2</f>
        <v>163</v>
      </c>
      <c r="J27" s="8">
        <f>+$D27-I27*H$18</f>
        <v>-2.4906456978925462E-2</v>
      </c>
      <c r="K27">
        <f>+$D27/K$18</f>
        <v>163.00056283804125</v>
      </c>
      <c r="L27">
        <f>ROUND(2*K27,0)/2</f>
        <v>163</v>
      </c>
      <c r="M27" s="8">
        <f>+$D27-L27*K$18</f>
        <v>4.1413704518333816E-4</v>
      </c>
      <c r="N27">
        <f>+$D27/N$18</f>
        <v>162.99710699620439</v>
      </c>
      <c r="O27">
        <f>ROUND(2*N27,0)/2</f>
        <v>163</v>
      </c>
      <c r="P27" s="8">
        <f>+$D27-O27*N$18</f>
        <v>-2.1287215109282442E-3</v>
      </c>
      <c r="Q27">
        <f t="shared" si="7"/>
        <v>162.99693300767646</v>
      </c>
      <c r="R27">
        <f t="shared" si="8"/>
        <v>163</v>
      </c>
      <c r="S27" s="8">
        <f t="shared" si="9"/>
        <v>-2.2567476447505896E-3</v>
      </c>
      <c r="T27">
        <f t="shared" si="10"/>
        <v>162.99673200594722</v>
      </c>
      <c r="U27">
        <f t="shared" si="11"/>
        <v>163</v>
      </c>
      <c r="V27" s="8">
        <f t="shared" si="12"/>
        <v>-2.4046512668718378E-3</v>
      </c>
      <c r="W27">
        <f t="shared" si="13"/>
        <v>162.99766039583002</v>
      </c>
      <c r="X27">
        <f t="shared" si="14"/>
        <v>163</v>
      </c>
      <c r="Y27" s="8">
        <f t="shared" si="15"/>
        <v>-1.7215147875617731E-3</v>
      </c>
      <c r="Z27" s="8"/>
      <c r="AA27">
        <f t="shared" si="0"/>
        <v>162.99808988865271</v>
      </c>
      <c r="AB27">
        <f t="shared" si="1"/>
        <v>163</v>
      </c>
      <c r="AC27">
        <f t="shared" si="2"/>
        <v>-1.4054840139579028E-3</v>
      </c>
      <c r="AH27">
        <f t="shared" si="3"/>
        <v>-1.4054840139579028E-3</v>
      </c>
      <c r="AK27">
        <f t="shared" si="4"/>
        <v>1.9279924311862034E-3</v>
      </c>
      <c r="AM27" s="2">
        <f t="shared" si="5"/>
        <v>33186.929650000005</v>
      </c>
      <c r="AN27">
        <f t="shared" si="6"/>
        <v>1.1112065210330587E-5</v>
      </c>
    </row>
    <row r="28" spans="1:57">
      <c r="A28" s="8" t="s">
        <v>78</v>
      </c>
      <c r="B28" s="6"/>
      <c r="C28" s="11">
        <v>48461.496849999996</v>
      </c>
      <c r="D28">
        <f t="shared" si="16"/>
        <v>376.0032499999943</v>
      </c>
      <c r="G28" s="8"/>
      <c r="K28">
        <f>+$D28/K$18</f>
        <v>511.01183821653137</v>
      </c>
      <c r="L28">
        <f>ROUND(2*K28,0)/2</f>
        <v>511</v>
      </c>
      <c r="M28" s="8">
        <f>+$D28-L28*K$18</f>
        <v>8.7105768538435768E-3</v>
      </c>
      <c r="N28">
        <f>+$D28/N$18</f>
        <v>511.00100404480276</v>
      </c>
      <c r="O28">
        <f>ROUND(2*N28,0)/2</f>
        <v>511</v>
      </c>
      <c r="P28" s="8">
        <f>+$D28-O28*N$18</f>
        <v>7.3879328220982643E-4</v>
      </c>
      <c r="Q28">
        <f t="shared" si="7"/>
        <v>511.00045858535202</v>
      </c>
      <c r="R28">
        <f t="shared" si="8"/>
        <v>511</v>
      </c>
      <c r="S28" s="8">
        <f t="shared" si="9"/>
        <v>3.3743527984597677E-4</v>
      </c>
      <c r="T28">
        <f t="shared" si="10"/>
        <v>510.99982843867429</v>
      </c>
      <c r="U28">
        <f t="shared" si="11"/>
        <v>511</v>
      </c>
      <c r="V28" s="8">
        <f t="shared" si="12"/>
        <v>-1.2623803854694415E-4</v>
      </c>
      <c r="W28">
        <f t="shared" si="13"/>
        <v>511.00273896985487</v>
      </c>
      <c r="X28">
        <f t="shared" si="14"/>
        <v>511</v>
      </c>
      <c r="Y28" s="8">
        <f t="shared" si="15"/>
        <v>2.0153738689714373E-3</v>
      </c>
      <c r="Z28" s="8"/>
      <c r="AA28">
        <f t="shared" si="0"/>
        <v>511.00408544322283</v>
      </c>
      <c r="AB28">
        <f t="shared" si="1"/>
        <v>511</v>
      </c>
      <c r="AC28">
        <f t="shared" si="2"/>
        <v>3.0061206416576169E-3</v>
      </c>
      <c r="AH28">
        <f t="shared" si="3"/>
        <v>3.0061206416576169E-3</v>
      </c>
      <c r="AK28">
        <f t="shared" si="4"/>
        <v>1.8579261606706972E-3</v>
      </c>
      <c r="AM28" s="2">
        <f t="shared" si="5"/>
        <v>33442.996849999996</v>
      </c>
      <c r="AN28">
        <f t="shared" si="6"/>
        <v>1.3183505661688219E-6</v>
      </c>
    </row>
    <row r="29" spans="1:57">
      <c r="A29" s="8" t="s">
        <v>78</v>
      </c>
      <c r="B29" s="6"/>
      <c r="C29" s="11">
        <v>48500.495299999995</v>
      </c>
      <c r="D29">
        <f t="shared" si="16"/>
        <v>415.00169999999343</v>
      </c>
      <c r="N29">
        <f>+$D29/N$18</f>
        <v>564.00120312869603</v>
      </c>
      <c r="O29">
        <f>ROUND(2*N29,0)/2</f>
        <v>564</v>
      </c>
      <c r="P29" s="8">
        <f>+$D29-O29*N$18</f>
        <v>8.852826047700546E-4</v>
      </c>
      <c r="Q29">
        <f t="shared" si="7"/>
        <v>564.00060109507172</v>
      </c>
      <c r="R29">
        <f t="shared" si="8"/>
        <v>564</v>
      </c>
      <c r="S29" s="8">
        <f t="shared" si="9"/>
        <v>4.4229647301108344E-4</v>
      </c>
      <c r="T29">
        <f t="shared" si="10"/>
        <v>563.99990559059802</v>
      </c>
      <c r="U29">
        <f t="shared" si="11"/>
        <v>564</v>
      </c>
      <c r="V29" s="8">
        <f t="shared" si="12"/>
        <v>-6.9468207186673681E-5</v>
      </c>
      <c r="W29">
        <f t="shared" si="13"/>
        <v>564.00311799737335</v>
      </c>
      <c r="X29">
        <f t="shared" si="14"/>
        <v>564</v>
      </c>
      <c r="Y29" s="8">
        <f t="shared" si="15"/>
        <v>2.294267831587149E-3</v>
      </c>
      <c r="AA29">
        <f t="shared" si="0"/>
        <v>564.00460412478503</v>
      </c>
      <c r="AB29">
        <f t="shared" si="1"/>
        <v>564</v>
      </c>
      <c r="AC29">
        <f t="shared" si="2"/>
        <v>3.3877730747917667E-3</v>
      </c>
      <c r="AH29">
        <f t="shared" si="3"/>
        <v>3.3877730747917667E-3</v>
      </c>
      <c r="AK29">
        <f t="shared" si="4"/>
        <v>1.8472551482071285E-3</v>
      </c>
      <c r="AM29" s="2">
        <f t="shared" si="5"/>
        <v>33481.995299999995</v>
      </c>
      <c r="AN29">
        <f t="shared" si="6"/>
        <v>2.3731954821286325E-6</v>
      </c>
    </row>
    <row r="30" spans="1:57">
      <c r="A30" s="8" t="s">
        <v>78</v>
      </c>
      <c r="B30" s="6"/>
      <c r="C30" s="11">
        <v>48503.439550000003</v>
      </c>
      <c r="D30">
        <f t="shared" si="16"/>
        <v>417.94595000000118</v>
      </c>
      <c r="Q30">
        <f t="shared" si="7"/>
        <v>568.00193113728255</v>
      </c>
      <c r="R30">
        <f t="shared" si="8"/>
        <v>568</v>
      </c>
      <c r="S30" s="8">
        <f t="shared" si="9"/>
        <v>1.4209652501335768E-3</v>
      </c>
      <c r="T30">
        <f t="shared" si="10"/>
        <v>568.00123069851816</v>
      </c>
      <c r="U30">
        <f t="shared" si="11"/>
        <v>568</v>
      </c>
      <c r="V30" s="8">
        <f t="shared" si="12"/>
        <v>9.0557103317223664E-4</v>
      </c>
      <c r="W30">
        <f t="shared" si="13"/>
        <v>568.00446589587148</v>
      </c>
      <c r="X30">
        <f t="shared" si="14"/>
        <v>568</v>
      </c>
      <c r="Y30" s="8">
        <f t="shared" si="15"/>
        <v>3.2860711573334811E-3</v>
      </c>
      <c r="AA30">
        <f t="shared" si="0"/>
        <v>568.00596256668734</v>
      </c>
      <c r="AB30">
        <f t="shared" si="1"/>
        <v>568</v>
      </c>
      <c r="AC30">
        <f t="shared" si="2"/>
        <v>4.387331755424384E-3</v>
      </c>
      <c r="AH30">
        <f t="shared" si="3"/>
        <v>4.387331755424384E-3</v>
      </c>
      <c r="AK30">
        <f t="shared" si="4"/>
        <v>1.8464497887759159E-3</v>
      </c>
      <c r="AM30" s="2">
        <f t="shared" si="5"/>
        <v>33484.939550000003</v>
      </c>
      <c r="AN30">
        <f t="shared" si="6"/>
        <v>6.4560811684393858E-6</v>
      </c>
    </row>
    <row r="31" spans="1:57">
      <c r="A31" s="8" t="s">
        <v>78</v>
      </c>
      <c r="B31" s="6"/>
      <c r="C31" s="11">
        <v>48567.447800000002</v>
      </c>
      <c r="D31">
        <f t="shared" si="16"/>
        <v>481.95420000000013</v>
      </c>
      <c r="T31">
        <f t="shared" si="10"/>
        <v>654.99038509720947</v>
      </c>
      <c r="U31">
        <f t="shared" si="11"/>
        <v>655</v>
      </c>
      <c r="V31" s="8">
        <f t="shared" si="12"/>
        <v>-7.0748256584352021E-3</v>
      </c>
      <c r="W31">
        <f t="shared" si="13"/>
        <v>654.99411576370426</v>
      </c>
      <c r="X31">
        <f t="shared" si="14"/>
        <v>655</v>
      </c>
      <c r="Y31" s="8">
        <f t="shared" si="15"/>
        <v>-4.3297066771970094E-3</v>
      </c>
      <c r="AA31">
        <f t="shared" si="0"/>
        <v>654.99584164903865</v>
      </c>
      <c r="AB31">
        <f t="shared" si="1"/>
        <v>655</v>
      </c>
      <c r="AC31">
        <f t="shared" si="2"/>
        <v>-3.0597670775023289E-3</v>
      </c>
      <c r="AH31">
        <f t="shared" si="3"/>
        <v>-3.0597670775023289E-3</v>
      </c>
      <c r="AK31">
        <f t="shared" si="4"/>
        <v>1.8289332211470393E-3</v>
      </c>
      <c r="AM31" s="2">
        <f t="shared" si="5"/>
        <v>33548.947800000002</v>
      </c>
      <c r="AN31">
        <f t="shared" si="6"/>
        <v>2.3899390610014422E-5</v>
      </c>
    </row>
    <row r="32" spans="1:57">
      <c r="A32" s="8" t="s">
        <v>81</v>
      </c>
      <c r="B32" s="6" t="s">
        <v>72</v>
      </c>
      <c r="C32">
        <v>52890.3508</v>
      </c>
      <c r="D32">
        <f t="shared" si="16"/>
        <v>4804.8571999999986</v>
      </c>
      <c r="W32">
        <f t="shared" si="13"/>
        <v>6529.9839550830056</v>
      </c>
      <c r="X32">
        <f t="shared" si="14"/>
        <v>6530</v>
      </c>
      <c r="Y32" s="8">
        <f t="shared" si="15"/>
        <v>-1.1806083364717779E-2</v>
      </c>
      <c r="AA32">
        <f t="shared" si="0"/>
        <v>6530.0011613498573</v>
      </c>
      <c r="AB32">
        <f t="shared" si="1"/>
        <v>6530</v>
      </c>
      <c r="AC32">
        <f t="shared" si="2"/>
        <v>8.5453587234951556E-4</v>
      </c>
      <c r="AH32">
        <f t="shared" si="3"/>
        <v>8.5453587234951556E-4</v>
      </c>
      <c r="AK32">
        <f t="shared" si="4"/>
        <v>6.4606155655336272E-4</v>
      </c>
      <c r="AM32" s="2">
        <f t="shared" si="5"/>
        <v>37871.8508</v>
      </c>
      <c r="AN32">
        <f t="shared" si="6"/>
        <v>4.3461540346674063E-8</v>
      </c>
    </row>
    <row r="33" spans="1:39">
      <c r="A33" s="8"/>
      <c r="B33" s="6"/>
      <c r="C33" s="11"/>
      <c r="AM33" s="2"/>
    </row>
    <row r="34" spans="1:39">
      <c r="A34" s="8"/>
      <c r="B34" s="6"/>
      <c r="C34" s="11"/>
      <c r="AM34" s="2"/>
    </row>
    <row r="35" spans="1:39">
      <c r="A35" s="8"/>
      <c r="B35" s="6"/>
      <c r="C35" s="11"/>
      <c r="AM35" s="2"/>
    </row>
    <row r="36" spans="1:39">
      <c r="A36" s="8"/>
      <c r="B36" s="6"/>
      <c r="C36" s="11"/>
      <c r="AM36" s="2"/>
    </row>
    <row r="37" spans="1:39">
      <c r="A37" s="8"/>
      <c r="B37" s="6"/>
      <c r="C37" s="11"/>
      <c r="AM37" s="2"/>
    </row>
    <row r="38" spans="1:39">
      <c r="A38" s="8"/>
      <c r="B38" s="6"/>
      <c r="C38" s="11"/>
      <c r="AM38" s="2"/>
    </row>
    <row r="39" spans="1:39">
      <c r="A39" s="8"/>
      <c r="B39" s="6"/>
      <c r="C39" s="11"/>
      <c r="AM39" s="2"/>
    </row>
    <row r="40" spans="1:39">
      <c r="A40" s="8"/>
      <c r="B40" s="6"/>
      <c r="C40" s="11"/>
      <c r="AM40" s="2"/>
    </row>
    <row r="41" spans="1:39">
      <c r="A41" s="8"/>
      <c r="B41" s="6"/>
      <c r="C41" s="11"/>
      <c r="AM41" s="2"/>
    </row>
    <row r="42" spans="1:39">
      <c r="A42" s="8"/>
      <c r="B42" s="6"/>
      <c r="C42" s="11"/>
      <c r="AM42" s="2"/>
    </row>
    <row r="43" spans="1:39">
      <c r="A43" s="8"/>
      <c r="B43" s="6"/>
      <c r="C43" s="11"/>
      <c r="AM43" s="2"/>
    </row>
    <row r="44" spans="1:39">
      <c r="A44" s="8"/>
      <c r="B44" s="6"/>
      <c r="C44" s="11"/>
      <c r="AM44" s="2"/>
    </row>
    <row r="45" spans="1:39">
      <c r="A45" s="8"/>
      <c r="B45" s="6"/>
      <c r="C45" s="11"/>
      <c r="AM45" s="2"/>
    </row>
    <row r="46" spans="1:39">
      <c r="A46" s="8"/>
      <c r="B46" s="6"/>
      <c r="C46" s="11"/>
      <c r="AM46" s="2"/>
    </row>
    <row r="47" spans="1:39">
      <c r="A47" s="8"/>
      <c r="B47" s="6"/>
      <c r="C47" s="11"/>
      <c r="AM47" s="2"/>
    </row>
    <row r="48" spans="1:39">
      <c r="A48" s="8"/>
      <c r="B48" s="6"/>
      <c r="C48" s="11"/>
      <c r="AM48" s="2"/>
    </row>
    <row r="49" spans="2:2">
      <c r="B49" s="6"/>
    </row>
    <row r="50" spans="2:2">
      <c r="B50" s="6"/>
    </row>
    <row r="51" spans="2:2">
      <c r="B51" s="6"/>
    </row>
    <row r="52" spans="2:2">
      <c r="B52" s="6"/>
    </row>
    <row r="53" spans="2:2">
      <c r="B53" s="6"/>
    </row>
    <row r="54" spans="2:2">
      <c r="B54" s="6"/>
    </row>
    <row r="55" spans="2:2">
      <c r="B55" s="6"/>
    </row>
    <row r="56" spans="2:2">
      <c r="B56" s="6"/>
    </row>
    <row r="57" spans="2:2">
      <c r="B57" s="6"/>
    </row>
    <row r="58" spans="2:2">
      <c r="B58" s="6"/>
    </row>
    <row r="59" spans="2:2">
      <c r="B59" s="6"/>
    </row>
    <row r="60" spans="2:2">
      <c r="B60" s="6"/>
    </row>
    <row r="61" spans="2:2">
      <c r="B61" s="6"/>
    </row>
    <row r="62" spans="2:2">
      <c r="B62" s="6"/>
    </row>
    <row r="63" spans="2:2">
      <c r="B63" s="6"/>
    </row>
    <row r="64" spans="2:2">
      <c r="B64" s="6"/>
    </row>
    <row r="65" spans="2:2">
      <c r="B65" s="6"/>
    </row>
    <row r="66" spans="2:2">
      <c r="B66" s="6"/>
    </row>
    <row r="67" spans="2:2">
      <c r="B67" s="6"/>
    </row>
    <row r="68" spans="2:2">
      <c r="B68" s="6"/>
    </row>
    <row r="69" spans="2:2">
      <c r="B69" s="6"/>
    </row>
    <row r="70" spans="2:2">
      <c r="B70" s="6"/>
    </row>
    <row r="71" spans="2:2">
      <c r="B71" s="6"/>
    </row>
    <row r="72" spans="2:2">
      <c r="B72" s="6"/>
    </row>
    <row r="73" spans="2:2">
      <c r="B73" s="6"/>
    </row>
    <row r="74" spans="2:2">
      <c r="B74" s="6"/>
    </row>
    <row r="75" spans="2:2">
      <c r="B75" s="6"/>
    </row>
    <row r="76" spans="2:2">
      <c r="B76" s="6"/>
    </row>
    <row r="77" spans="2:2">
      <c r="B77" s="6"/>
    </row>
    <row r="78" spans="2:2">
      <c r="B78" s="6"/>
    </row>
    <row r="79" spans="2:2">
      <c r="B79" s="6"/>
    </row>
    <row r="80" spans="2:2">
      <c r="B80" s="6"/>
    </row>
    <row r="81" spans="2:2">
      <c r="B81" s="6"/>
    </row>
    <row r="82" spans="2:2">
      <c r="B82" s="6"/>
    </row>
    <row r="83" spans="2:2">
      <c r="B83" s="6"/>
    </row>
    <row r="84" spans="2:2">
      <c r="B84" s="6"/>
    </row>
    <row r="85" spans="2:2">
      <c r="B85" s="6"/>
    </row>
    <row r="86" spans="2:2">
      <c r="B86" s="6"/>
    </row>
    <row r="87" spans="2:2">
      <c r="B87" s="6"/>
    </row>
    <row r="88" spans="2:2">
      <c r="B88" s="6"/>
    </row>
    <row r="89" spans="2:2">
      <c r="B89" s="6"/>
    </row>
    <row r="90" spans="2:2">
      <c r="B90" s="6"/>
    </row>
    <row r="91" spans="2:2">
      <c r="B91" s="6"/>
    </row>
    <row r="92" spans="2:2">
      <c r="B92" s="6"/>
    </row>
    <row r="93" spans="2:2">
      <c r="B93" s="6"/>
    </row>
    <row r="94" spans="2:2">
      <c r="B94" s="6"/>
    </row>
    <row r="95" spans="2:2">
      <c r="B95" s="6"/>
    </row>
    <row r="96" spans="2:2">
      <c r="B96" s="6"/>
    </row>
    <row r="97" spans="2:2">
      <c r="B97" s="6"/>
    </row>
    <row r="98" spans="2:2">
      <c r="B98" s="6"/>
    </row>
    <row r="99" spans="2:2">
      <c r="B99" s="6"/>
    </row>
    <row r="100" spans="2:2">
      <c r="B100" s="6"/>
    </row>
    <row r="101" spans="2:2">
      <c r="B101" s="6"/>
    </row>
    <row r="102" spans="2:2">
      <c r="B102" s="6"/>
    </row>
    <row r="103" spans="2:2">
      <c r="B103" s="6"/>
    </row>
    <row r="104" spans="2:2">
      <c r="B104" s="6"/>
    </row>
    <row r="105" spans="2:2">
      <c r="B105" s="6"/>
    </row>
    <row r="106" spans="2:2">
      <c r="B106" s="6"/>
    </row>
    <row r="107" spans="2:2">
      <c r="B107" s="6"/>
    </row>
    <row r="108" spans="2:2">
      <c r="B108" s="6"/>
    </row>
    <row r="109" spans="2:2">
      <c r="B109" s="6"/>
    </row>
    <row r="110" spans="2:2">
      <c r="B110" s="6"/>
    </row>
    <row r="111" spans="2:2">
      <c r="B111" s="6"/>
    </row>
    <row r="112" spans="2:2">
      <c r="B112" s="6"/>
    </row>
    <row r="113" spans="2:2">
      <c r="B113" s="6"/>
    </row>
    <row r="114" spans="2:2">
      <c r="B114" s="6"/>
    </row>
    <row r="115" spans="2:2">
      <c r="B115" s="6"/>
    </row>
    <row r="116" spans="2:2">
      <c r="B116" s="6"/>
    </row>
    <row r="117" spans="2:2">
      <c r="B117" s="6"/>
    </row>
    <row r="118" spans="2:2">
      <c r="B118" s="6"/>
    </row>
    <row r="119" spans="2:2">
      <c r="B119" s="6"/>
    </row>
    <row r="120" spans="2:2">
      <c r="B120" s="6"/>
    </row>
    <row r="121" spans="2:2">
      <c r="B121" s="6"/>
    </row>
    <row r="122" spans="2:2">
      <c r="B122" s="6"/>
    </row>
    <row r="123" spans="2:2">
      <c r="B123" s="6"/>
    </row>
    <row r="124" spans="2:2">
      <c r="B124" s="6"/>
    </row>
    <row r="125" spans="2:2">
      <c r="B125" s="6"/>
    </row>
    <row r="126" spans="2:2">
      <c r="B126" s="6"/>
    </row>
    <row r="127" spans="2:2">
      <c r="B127" s="6"/>
    </row>
    <row r="128" spans="2:2">
      <c r="B128" s="6"/>
    </row>
    <row r="129" spans="2:2">
      <c r="B129" s="6"/>
    </row>
    <row r="130" spans="2:2">
      <c r="B130" s="6"/>
    </row>
    <row r="131" spans="2:2">
      <c r="B131" s="6"/>
    </row>
    <row r="132" spans="2:2">
      <c r="B132" s="6"/>
    </row>
    <row r="133" spans="2:2">
      <c r="B133" s="6"/>
    </row>
    <row r="134" spans="2:2">
      <c r="B134" s="6"/>
    </row>
    <row r="135" spans="2:2">
      <c r="B135" s="6"/>
    </row>
    <row r="136" spans="2:2">
      <c r="B136" s="6"/>
    </row>
    <row r="137" spans="2:2">
      <c r="B137" s="6"/>
    </row>
    <row r="138" spans="2:2">
      <c r="B138" s="6"/>
    </row>
    <row r="139" spans="2:2">
      <c r="B139" s="6"/>
    </row>
    <row r="140" spans="2:2">
      <c r="B140" s="6"/>
    </row>
    <row r="141" spans="2:2">
      <c r="B141" s="6"/>
    </row>
    <row r="142" spans="2:2">
      <c r="B142" s="6"/>
    </row>
    <row r="143" spans="2:2">
      <c r="B143" s="6"/>
    </row>
    <row r="144" spans="2:2">
      <c r="B144" s="6"/>
    </row>
    <row r="145" spans="2:2">
      <c r="B145" s="6"/>
    </row>
    <row r="146" spans="2:2">
      <c r="B146" s="6"/>
    </row>
    <row r="147" spans="2:2">
      <c r="B147" s="6"/>
    </row>
    <row r="148" spans="2:2">
      <c r="B148" s="6"/>
    </row>
    <row r="149" spans="2:2">
      <c r="B149" s="6"/>
    </row>
    <row r="150" spans="2:2">
      <c r="B150" s="6"/>
    </row>
    <row r="151" spans="2:2">
      <c r="B151" s="6"/>
    </row>
    <row r="152" spans="2:2">
      <c r="B152" s="6"/>
    </row>
    <row r="153" spans="2:2">
      <c r="B153" s="6"/>
    </row>
    <row r="154" spans="2:2">
      <c r="B154" s="6"/>
    </row>
    <row r="155" spans="2:2">
      <c r="B155" s="6"/>
    </row>
    <row r="156" spans="2:2">
      <c r="B156" s="6"/>
    </row>
    <row r="157" spans="2:2">
      <c r="B157" s="6"/>
    </row>
    <row r="158" spans="2:2">
      <c r="B158" s="6"/>
    </row>
    <row r="159" spans="2:2">
      <c r="B159" s="6"/>
    </row>
    <row r="160" spans="2:2">
      <c r="B160" s="6"/>
    </row>
    <row r="161" spans="2:2">
      <c r="B161" s="6"/>
    </row>
    <row r="162" spans="2:2">
      <c r="B162" s="6"/>
    </row>
    <row r="163" spans="2:2">
      <c r="B163" s="6"/>
    </row>
    <row r="164" spans="2:2">
      <c r="B164" s="6"/>
    </row>
    <row r="165" spans="2:2">
      <c r="B165" s="6"/>
    </row>
    <row r="166" spans="2:2">
      <c r="B166" s="6"/>
    </row>
    <row r="167" spans="2:2">
      <c r="B167" s="6"/>
    </row>
    <row r="168" spans="2:2">
      <c r="B168" s="6"/>
    </row>
    <row r="169" spans="2:2">
      <c r="B169" s="6"/>
    </row>
    <row r="170" spans="2:2">
      <c r="B170" s="6"/>
    </row>
    <row r="171" spans="2:2">
      <c r="B171" s="6"/>
    </row>
    <row r="172" spans="2:2">
      <c r="B172" s="6"/>
    </row>
    <row r="173" spans="2:2">
      <c r="B173" s="6"/>
    </row>
    <row r="174" spans="2:2">
      <c r="B174" s="6"/>
    </row>
    <row r="175" spans="2:2">
      <c r="B175" s="6"/>
    </row>
    <row r="176" spans="2:2">
      <c r="B176" s="6"/>
    </row>
    <row r="177" spans="2:2">
      <c r="B177" s="6"/>
    </row>
    <row r="178" spans="2:2">
      <c r="B178" s="6"/>
    </row>
    <row r="179" spans="2:2">
      <c r="B179" s="6"/>
    </row>
    <row r="180" spans="2:2">
      <c r="B180" s="6"/>
    </row>
    <row r="181" spans="2:2">
      <c r="B181" s="6"/>
    </row>
    <row r="182" spans="2:2">
      <c r="B182" s="6"/>
    </row>
    <row r="183" spans="2:2">
      <c r="B183" s="6"/>
    </row>
    <row r="184" spans="2:2">
      <c r="B184" s="6"/>
    </row>
    <row r="185" spans="2:2">
      <c r="B185" s="6"/>
    </row>
    <row r="186" spans="2:2">
      <c r="B186" s="6"/>
    </row>
    <row r="187" spans="2:2">
      <c r="B187" s="6"/>
    </row>
    <row r="188" spans="2:2">
      <c r="B188" s="6"/>
    </row>
    <row r="189" spans="2:2">
      <c r="B189" s="6"/>
    </row>
    <row r="190" spans="2:2">
      <c r="B190" s="6"/>
    </row>
    <row r="191" spans="2:2">
      <c r="B191" s="6"/>
    </row>
    <row r="192" spans="2:2">
      <c r="B192" s="6"/>
    </row>
    <row r="193" spans="2:2">
      <c r="B193" s="6"/>
    </row>
    <row r="194" spans="2:2">
      <c r="B194" s="6"/>
    </row>
    <row r="195" spans="2:2">
      <c r="B195" s="6"/>
    </row>
    <row r="196" spans="2:2">
      <c r="B196" s="6"/>
    </row>
    <row r="197" spans="2:2">
      <c r="B197" s="6"/>
    </row>
    <row r="198" spans="2:2">
      <c r="B198" s="6"/>
    </row>
    <row r="199" spans="2:2">
      <c r="B199" s="6"/>
    </row>
    <row r="200" spans="2:2">
      <c r="B200" s="6"/>
    </row>
    <row r="201" spans="2:2">
      <c r="B201" s="6"/>
    </row>
    <row r="202" spans="2:2">
      <c r="B202" s="6"/>
    </row>
    <row r="203" spans="2:2">
      <c r="B203" s="6"/>
    </row>
    <row r="204" spans="2:2">
      <c r="B204" s="6"/>
    </row>
    <row r="205" spans="2:2">
      <c r="B205" s="6"/>
    </row>
    <row r="206" spans="2:2">
      <c r="B206" s="6"/>
    </row>
    <row r="207" spans="2:2">
      <c r="B207" s="6"/>
    </row>
    <row r="208" spans="2:2">
      <c r="B208" s="6"/>
    </row>
    <row r="209" spans="2:2">
      <c r="B209" s="6"/>
    </row>
    <row r="210" spans="2:2">
      <c r="B210" s="6"/>
    </row>
    <row r="211" spans="2:2">
      <c r="B211" s="6"/>
    </row>
    <row r="212" spans="2:2">
      <c r="B212" s="6"/>
    </row>
    <row r="213" spans="2:2">
      <c r="B213" s="6"/>
    </row>
    <row r="214" spans="2:2">
      <c r="B214" s="6"/>
    </row>
    <row r="215" spans="2:2">
      <c r="B215" s="6"/>
    </row>
    <row r="216" spans="2:2">
      <c r="B216" s="6"/>
    </row>
    <row r="217" spans="2:2">
      <c r="B217" s="6"/>
    </row>
    <row r="218" spans="2:2">
      <c r="B218" s="6"/>
    </row>
    <row r="219" spans="2:2">
      <c r="B219" s="6"/>
    </row>
    <row r="220" spans="2:2">
      <c r="B220" s="6"/>
    </row>
    <row r="221" spans="2:2">
      <c r="B221" s="6"/>
    </row>
    <row r="222" spans="2:2">
      <c r="B222" s="6"/>
    </row>
    <row r="223" spans="2:2">
      <c r="B223" s="6"/>
    </row>
    <row r="224" spans="2:2">
      <c r="B224" s="6"/>
    </row>
    <row r="225" spans="2:2">
      <c r="B225" s="6"/>
    </row>
    <row r="226" spans="2:2">
      <c r="B226" s="6"/>
    </row>
    <row r="227" spans="2:2">
      <c r="B227" s="6"/>
    </row>
    <row r="228" spans="2:2">
      <c r="B228" s="6"/>
    </row>
    <row r="229" spans="2:2">
      <c r="B229" s="6"/>
    </row>
    <row r="230" spans="2:2">
      <c r="B230" s="6"/>
    </row>
    <row r="231" spans="2:2">
      <c r="B231" s="6"/>
    </row>
    <row r="232" spans="2:2">
      <c r="B232" s="6"/>
    </row>
    <row r="233" spans="2:2">
      <c r="B233" s="6"/>
    </row>
    <row r="234" spans="2:2">
      <c r="B234" s="6"/>
    </row>
    <row r="235" spans="2:2">
      <c r="B235" s="6"/>
    </row>
    <row r="236" spans="2:2">
      <c r="B236" s="6"/>
    </row>
    <row r="237" spans="2:2">
      <c r="B237" s="6"/>
    </row>
    <row r="238" spans="2:2">
      <c r="B238" s="6"/>
    </row>
    <row r="239" spans="2:2">
      <c r="B239" s="6"/>
    </row>
    <row r="240" spans="2:2">
      <c r="B240" s="6"/>
    </row>
    <row r="241" spans="2:2">
      <c r="B241" s="6"/>
    </row>
    <row r="242" spans="2:2">
      <c r="B242" s="6"/>
    </row>
    <row r="243" spans="2:2">
      <c r="B243" s="6"/>
    </row>
    <row r="244" spans="2:2">
      <c r="B244" s="6"/>
    </row>
    <row r="245" spans="2:2">
      <c r="B245" s="6"/>
    </row>
    <row r="246" spans="2:2">
      <c r="B246" s="6"/>
    </row>
    <row r="247" spans="2:2">
      <c r="B247" s="6"/>
    </row>
    <row r="248" spans="2:2">
      <c r="B248" s="6"/>
    </row>
    <row r="249" spans="2:2">
      <c r="B249" s="6"/>
    </row>
    <row r="250" spans="2:2">
      <c r="B250" s="6"/>
    </row>
    <row r="251" spans="2:2">
      <c r="B251" s="6"/>
    </row>
    <row r="252" spans="2:2">
      <c r="B252" s="6"/>
    </row>
    <row r="253" spans="2:2">
      <c r="B253" s="6"/>
    </row>
    <row r="254" spans="2:2">
      <c r="B254" s="6"/>
    </row>
    <row r="255" spans="2:2">
      <c r="B255" s="6"/>
    </row>
    <row r="256" spans="2:2">
      <c r="B256" s="6"/>
    </row>
    <row r="257" spans="2:2">
      <c r="B257" s="6"/>
    </row>
    <row r="258" spans="2:2">
      <c r="B258" s="6"/>
    </row>
    <row r="259" spans="2:2">
      <c r="B259" s="6"/>
    </row>
    <row r="260" spans="2:2">
      <c r="B260" s="6"/>
    </row>
    <row r="261" spans="2:2">
      <c r="B261" s="6"/>
    </row>
    <row r="262" spans="2:2">
      <c r="B262" s="6"/>
    </row>
    <row r="263" spans="2:2">
      <c r="B263" s="6"/>
    </row>
    <row r="264" spans="2:2">
      <c r="B264" s="6"/>
    </row>
    <row r="265" spans="2:2">
      <c r="B265" s="6"/>
    </row>
    <row r="266" spans="2:2">
      <c r="B266" s="6"/>
    </row>
    <row r="267" spans="2:2">
      <c r="B267" s="6"/>
    </row>
    <row r="268" spans="2:2">
      <c r="B268" s="6"/>
    </row>
    <row r="269" spans="2:2">
      <c r="B269" s="6"/>
    </row>
    <row r="270" spans="2:2">
      <c r="B270" s="6"/>
    </row>
    <row r="271" spans="2:2">
      <c r="B271" s="6"/>
    </row>
    <row r="272" spans="2:2">
      <c r="B272" s="6"/>
    </row>
    <row r="273" spans="2:2">
      <c r="B273" s="6"/>
    </row>
    <row r="274" spans="2:2">
      <c r="B274" s="6"/>
    </row>
    <row r="275" spans="2:2">
      <c r="B275" s="6"/>
    </row>
    <row r="276" spans="2:2">
      <c r="B276" s="6"/>
    </row>
    <row r="277" spans="2:2">
      <c r="B277" s="6"/>
    </row>
    <row r="278" spans="2:2">
      <c r="B278" s="6"/>
    </row>
    <row r="279" spans="2:2">
      <c r="B279" s="6"/>
    </row>
    <row r="280" spans="2:2">
      <c r="B280" s="6"/>
    </row>
    <row r="281" spans="2:2">
      <c r="B281" s="6"/>
    </row>
    <row r="282" spans="2:2">
      <c r="B282" s="6"/>
    </row>
    <row r="283" spans="2:2">
      <c r="B283" s="6"/>
    </row>
    <row r="284" spans="2:2">
      <c r="B284" s="6"/>
    </row>
    <row r="285" spans="2:2">
      <c r="B285" s="6"/>
    </row>
    <row r="286" spans="2:2">
      <c r="B286" s="6"/>
    </row>
    <row r="287" spans="2:2">
      <c r="B287" s="6"/>
    </row>
    <row r="288" spans="2:2">
      <c r="B288" s="6"/>
    </row>
    <row r="289" spans="2:2">
      <c r="B289" s="6"/>
    </row>
    <row r="290" spans="2:2">
      <c r="B290" s="6"/>
    </row>
    <row r="291" spans="2:2">
      <c r="B291" s="6"/>
    </row>
    <row r="292" spans="2:2">
      <c r="B292" s="6"/>
    </row>
    <row r="293" spans="2:2">
      <c r="B293" s="6"/>
    </row>
    <row r="294" spans="2:2">
      <c r="B294" s="6"/>
    </row>
    <row r="295" spans="2:2">
      <c r="B295" s="6"/>
    </row>
    <row r="296" spans="2:2">
      <c r="B296" s="6"/>
    </row>
    <row r="297" spans="2:2">
      <c r="B297" s="6"/>
    </row>
    <row r="298" spans="2:2">
      <c r="B298" s="6"/>
    </row>
    <row r="299" spans="2:2">
      <c r="B299" s="6"/>
    </row>
    <row r="300" spans="2:2">
      <c r="B300" s="6"/>
    </row>
    <row r="301" spans="2:2">
      <c r="B301" s="6"/>
    </row>
    <row r="302" spans="2:2">
      <c r="B302" s="6"/>
    </row>
    <row r="303" spans="2:2">
      <c r="B303" s="6"/>
    </row>
    <row r="304" spans="2:2">
      <c r="B304" s="6"/>
    </row>
    <row r="305" spans="2:2">
      <c r="B305" s="6"/>
    </row>
    <row r="306" spans="2:2">
      <c r="B306" s="6"/>
    </row>
    <row r="307" spans="2:2">
      <c r="B307" s="6"/>
    </row>
    <row r="308" spans="2:2">
      <c r="B308" s="6"/>
    </row>
    <row r="309" spans="2:2">
      <c r="B309" s="6"/>
    </row>
    <row r="310" spans="2:2">
      <c r="B310" s="6"/>
    </row>
    <row r="311" spans="2:2">
      <c r="B311" s="6"/>
    </row>
    <row r="312" spans="2:2">
      <c r="B312" s="6"/>
    </row>
    <row r="313" spans="2:2">
      <c r="B313" s="6"/>
    </row>
    <row r="314" spans="2:2">
      <c r="B314" s="6"/>
    </row>
    <row r="315" spans="2:2">
      <c r="B315" s="6"/>
    </row>
    <row r="316" spans="2:2">
      <c r="B316" s="6"/>
    </row>
    <row r="317" spans="2:2">
      <c r="B317" s="6"/>
    </row>
    <row r="318" spans="2:2">
      <c r="B318" s="6"/>
    </row>
    <row r="319" spans="2:2">
      <c r="B319" s="6"/>
    </row>
    <row r="320" spans="2:2">
      <c r="B320" s="6"/>
    </row>
    <row r="321" spans="2:2">
      <c r="B321" s="6"/>
    </row>
    <row r="322" spans="2:2">
      <c r="B322" s="6"/>
    </row>
    <row r="323" spans="2:2">
      <c r="B323" s="6"/>
    </row>
    <row r="324" spans="2:2">
      <c r="B324" s="6"/>
    </row>
    <row r="325" spans="2:2">
      <c r="B325" s="6"/>
    </row>
    <row r="326" spans="2:2">
      <c r="B326" s="6"/>
    </row>
    <row r="327" spans="2:2">
      <c r="B327" s="6"/>
    </row>
    <row r="328" spans="2:2">
      <c r="B328" s="6"/>
    </row>
    <row r="329" spans="2:2">
      <c r="B329" s="6"/>
    </row>
    <row r="330" spans="2:2">
      <c r="B330" s="6"/>
    </row>
    <row r="331" spans="2:2">
      <c r="B331" s="6"/>
    </row>
    <row r="332" spans="2:2">
      <c r="B332" s="6"/>
    </row>
    <row r="333" spans="2:2">
      <c r="B333" s="6"/>
    </row>
    <row r="334" spans="2:2">
      <c r="B334" s="6"/>
    </row>
    <row r="335" spans="2:2">
      <c r="B335" s="6"/>
    </row>
    <row r="336" spans="2:2">
      <c r="B336" s="6"/>
    </row>
    <row r="337" spans="2:2">
      <c r="B337" s="6"/>
    </row>
    <row r="338" spans="2:2">
      <c r="B338" s="6"/>
    </row>
    <row r="339" spans="2:2">
      <c r="B339" s="6"/>
    </row>
    <row r="340" spans="2:2">
      <c r="B340" s="6"/>
    </row>
    <row r="341" spans="2:2">
      <c r="B341" s="6"/>
    </row>
    <row r="342" spans="2:2">
      <c r="B342" s="6"/>
    </row>
    <row r="343" spans="2:2">
      <c r="B343" s="6"/>
    </row>
    <row r="344" spans="2:2">
      <c r="B344" s="6"/>
    </row>
    <row r="345" spans="2:2">
      <c r="B345" s="6"/>
    </row>
    <row r="346" spans="2:2">
      <c r="B346" s="6"/>
    </row>
    <row r="347" spans="2:2">
      <c r="B347" s="6"/>
    </row>
    <row r="348" spans="2:2">
      <c r="B348" s="6"/>
    </row>
    <row r="349" spans="2:2">
      <c r="B349" s="6"/>
    </row>
    <row r="350" spans="2:2">
      <c r="B350" s="6"/>
    </row>
    <row r="351" spans="2:2">
      <c r="B351" s="6"/>
    </row>
    <row r="352" spans="2:2">
      <c r="B352" s="6"/>
    </row>
    <row r="353" spans="2:2">
      <c r="B353" s="6"/>
    </row>
    <row r="354" spans="2:2">
      <c r="B354" s="6"/>
    </row>
    <row r="355" spans="2:2">
      <c r="B355" s="6"/>
    </row>
    <row r="356" spans="2:2">
      <c r="B356" s="6"/>
    </row>
    <row r="357" spans="2:2">
      <c r="B357" s="6"/>
    </row>
    <row r="358" spans="2:2">
      <c r="B358" s="6"/>
    </row>
    <row r="359" spans="2:2">
      <c r="B359" s="6"/>
    </row>
    <row r="360" spans="2:2">
      <c r="B360" s="6"/>
    </row>
    <row r="361" spans="2:2">
      <c r="B361" s="6"/>
    </row>
    <row r="362" spans="2:2">
      <c r="B362" s="6"/>
    </row>
    <row r="363" spans="2:2">
      <c r="B363" s="6"/>
    </row>
    <row r="364" spans="2:2">
      <c r="B364" s="6"/>
    </row>
    <row r="365" spans="2:2">
      <c r="B365" s="6"/>
    </row>
    <row r="366" spans="2:2">
      <c r="B366" s="6"/>
    </row>
    <row r="367" spans="2:2">
      <c r="B367" s="6"/>
    </row>
    <row r="368" spans="2:2">
      <c r="B368" s="6"/>
    </row>
    <row r="369" spans="2:2">
      <c r="B369" s="6"/>
    </row>
    <row r="370" spans="2:2">
      <c r="B370" s="6"/>
    </row>
    <row r="371" spans="2:2">
      <c r="B371" s="6"/>
    </row>
    <row r="372" spans="2:2">
      <c r="B372" s="6"/>
    </row>
    <row r="373" spans="2:2">
      <c r="B373" s="6"/>
    </row>
    <row r="374" spans="2:2">
      <c r="B374" s="6"/>
    </row>
    <row r="375" spans="2:2">
      <c r="B375" s="6"/>
    </row>
    <row r="376" spans="2:2">
      <c r="B376" s="6"/>
    </row>
    <row r="377" spans="2:2">
      <c r="B377" s="6"/>
    </row>
    <row r="378" spans="2:2">
      <c r="B378" s="6"/>
    </row>
    <row r="379" spans="2:2">
      <c r="B379" s="6"/>
    </row>
    <row r="380" spans="2:2">
      <c r="B380" s="6"/>
    </row>
    <row r="381" spans="2:2">
      <c r="B381" s="6"/>
    </row>
    <row r="382" spans="2:2">
      <c r="B382" s="6"/>
    </row>
    <row r="383" spans="2:2">
      <c r="B383" s="6"/>
    </row>
    <row r="384" spans="2:2">
      <c r="B384" s="6"/>
    </row>
    <row r="385" spans="2:2">
      <c r="B385" s="6"/>
    </row>
    <row r="386" spans="2:2">
      <c r="B386" s="6"/>
    </row>
    <row r="387" spans="2:2">
      <c r="B387" s="6"/>
    </row>
    <row r="388" spans="2:2">
      <c r="B388" s="6"/>
    </row>
    <row r="389" spans="2:2">
      <c r="B389" s="6"/>
    </row>
    <row r="390" spans="2:2">
      <c r="B390" s="6"/>
    </row>
    <row r="391" spans="2:2">
      <c r="B391" s="6"/>
    </row>
    <row r="392" spans="2:2">
      <c r="B392" s="6"/>
    </row>
    <row r="393" spans="2:2">
      <c r="B393" s="6"/>
    </row>
    <row r="394" spans="2:2">
      <c r="B394" s="6"/>
    </row>
    <row r="395" spans="2:2">
      <c r="B395" s="6"/>
    </row>
    <row r="396" spans="2:2">
      <c r="B396" s="6"/>
    </row>
    <row r="397" spans="2:2">
      <c r="B397" s="6"/>
    </row>
    <row r="398" spans="2:2">
      <c r="B398" s="6"/>
    </row>
    <row r="399" spans="2:2">
      <c r="B399" s="6"/>
    </row>
    <row r="400" spans="2:2">
      <c r="B400" s="6"/>
    </row>
    <row r="401" spans="2:2">
      <c r="B401" s="6"/>
    </row>
    <row r="402" spans="2:2">
      <c r="B402" s="6"/>
    </row>
    <row r="403" spans="2:2">
      <c r="B403" s="6"/>
    </row>
    <row r="404" spans="2:2">
      <c r="B404" s="6"/>
    </row>
    <row r="405" spans="2:2">
      <c r="B405" s="6"/>
    </row>
    <row r="406" spans="2:2">
      <c r="B406" s="6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I527"/>
  <sheetViews>
    <sheetView workbookViewId="0">
      <selection activeCell="C4" sqref="C4:D4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30</v>
      </c>
      <c r="C1" s="15" t="s">
        <v>96</v>
      </c>
    </row>
    <row r="2" spans="1:4">
      <c r="A2" t="s">
        <v>27</v>
      </c>
    </row>
    <row r="4" spans="1:4">
      <c r="A4" s="8" t="s">
        <v>2</v>
      </c>
      <c r="C4" s="16">
        <v>26350.375</v>
      </c>
      <c r="D4" s="17">
        <v>0.77200199999999997</v>
      </c>
    </row>
    <row r="6" spans="1:4">
      <c r="A6" s="8" t="s">
        <v>3</v>
      </c>
    </row>
    <row r="7" spans="1:4">
      <c r="A7" t="s">
        <v>4</v>
      </c>
      <c r="C7">
        <f>+C4</f>
        <v>26350.375</v>
      </c>
    </row>
    <row r="8" spans="1:4">
      <c r="A8" t="s">
        <v>5</v>
      </c>
      <c r="C8" s="15">
        <f>+D4</f>
        <v>0.77200199999999997</v>
      </c>
    </row>
    <row r="10" spans="1:4" ht="13.5" thickBot="1">
      <c r="C10" s="7" t="s">
        <v>22</v>
      </c>
      <c r="D10" s="7" t="s">
        <v>23</v>
      </c>
    </row>
    <row r="11" spans="1:4">
      <c r="A11" t="s">
        <v>18</v>
      </c>
      <c r="C11">
        <f>INTERCEPT(G21:G93,F21:F93)</f>
        <v>-2.3469354240344086E-2</v>
      </c>
      <c r="D11" s="6"/>
    </row>
    <row r="12" spans="1:4">
      <c r="A12" t="s">
        <v>19</v>
      </c>
      <c r="C12">
        <f>SLOPE(G21:G93,F21:F93)</f>
        <v>4.9455109160989732E-7</v>
      </c>
      <c r="D12" s="6"/>
    </row>
    <row r="13" spans="1:4">
      <c r="A13" t="s">
        <v>21</v>
      </c>
      <c r="C13" s="6" t="s">
        <v>16</v>
      </c>
      <c r="D13" s="6"/>
    </row>
    <row r="14" spans="1:4">
      <c r="A14" t="s">
        <v>26</v>
      </c>
    </row>
    <row r="15" spans="1:4">
      <c r="A15" s="5" t="s">
        <v>20</v>
      </c>
      <c r="C15">
        <f>+C7+C11</f>
        <v>26350.351530645759</v>
      </c>
    </row>
    <row r="16" spans="1:4">
      <c r="A16" s="8" t="s">
        <v>6</v>
      </c>
      <c r="C16">
        <f>+C8+C12</f>
        <v>0.7720024945510916</v>
      </c>
    </row>
    <row r="17" spans="1:35" ht="13.5" thickBot="1"/>
    <row r="18" spans="1:35">
      <c r="A18" s="8" t="s">
        <v>7</v>
      </c>
      <c r="C18" s="3">
        <f>+C15</f>
        <v>26350.351530645759</v>
      </c>
      <c r="D18" s="4">
        <f>+C16</f>
        <v>0.7720024945510916</v>
      </c>
    </row>
    <row r="19" spans="1:35" ht="13.5" thickTop="1"/>
    <row r="20" spans="1:35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68</v>
      </c>
      <c r="J20" s="10" t="s">
        <v>69</v>
      </c>
      <c r="K20" s="10" t="s">
        <v>75</v>
      </c>
      <c r="L20" s="10" t="s">
        <v>70</v>
      </c>
      <c r="M20" s="10" t="s">
        <v>28</v>
      </c>
      <c r="N20" s="10" t="s">
        <v>29</v>
      </c>
      <c r="O20" s="10" t="s">
        <v>25</v>
      </c>
      <c r="P20" s="9" t="s">
        <v>24</v>
      </c>
      <c r="Q20" s="7" t="s">
        <v>17</v>
      </c>
    </row>
    <row r="21" spans="1:35">
      <c r="A21" t="s">
        <v>47</v>
      </c>
      <c r="B21" s="6" t="s">
        <v>73</v>
      </c>
      <c r="C21" s="11">
        <v>47411.485000000001</v>
      </c>
      <c r="E21">
        <f t="shared" ref="E21:E52" si="0">+(C21-C$7)/C$8</f>
        <v>27281.159893368153</v>
      </c>
      <c r="F21">
        <f t="shared" ref="F21:F52" si="1">ROUND(2*E21,0)/2</f>
        <v>27281</v>
      </c>
      <c r="G21">
        <f t="shared" ref="G21:G52" si="2">+C21-(C$7+F21*C$8)</f>
        <v>0.12343800000235206</v>
      </c>
      <c r="N21">
        <f>G21</f>
        <v>0.12343800000235206</v>
      </c>
      <c r="O21">
        <f t="shared" ref="O21:O52" si="3">+C$11+C$12*F21</f>
        <v>-9.9775059101344776E-3</v>
      </c>
      <c r="Q21" s="2">
        <f t="shared" ref="Q21:Q52" si="4">+C21-15018.5</f>
        <v>32392.985000000001</v>
      </c>
      <c r="AC21" t="s">
        <v>46</v>
      </c>
      <c r="AI21" t="s">
        <v>33</v>
      </c>
    </row>
    <row r="22" spans="1:35">
      <c r="A22" t="s">
        <v>47</v>
      </c>
      <c r="B22" s="6" t="s">
        <v>73</v>
      </c>
      <c r="C22" s="11">
        <v>47415.548999999999</v>
      </c>
      <c r="E22">
        <f t="shared" si="0"/>
        <v>27286.424128434901</v>
      </c>
      <c r="F22">
        <f t="shared" si="1"/>
        <v>27286.5</v>
      </c>
      <c r="G22">
        <f t="shared" si="2"/>
        <v>-5.857300000207033E-2</v>
      </c>
      <c r="N22">
        <f>G22</f>
        <v>-5.857300000207033E-2</v>
      </c>
      <c r="O22">
        <f t="shared" si="3"/>
        <v>-9.9747858791306224E-3</v>
      </c>
      <c r="Q22" s="2">
        <f t="shared" si="4"/>
        <v>32397.048999999999</v>
      </c>
      <c r="AC22" t="s">
        <v>46</v>
      </c>
      <c r="AI22" t="s">
        <v>33</v>
      </c>
    </row>
    <row r="23" spans="1:35">
      <c r="A23" t="s">
        <v>63</v>
      </c>
      <c r="B23" s="6"/>
      <c r="C23" s="11">
        <v>48887.530899999998</v>
      </c>
      <c r="E23">
        <f t="shared" si="0"/>
        <v>29193.131494477992</v>
      </c>
      <c r="F23">
        <f t="shared" si="1"/>
        <v>29193</v>
      </c>
      <c r="G23">
        <f t="shared" si="2"/>
        <v>0.10151399999449495</v>
      </c>
      <c r="N23">
        <f>G23</f>
        <v>0.10151399999449495</v>
      </c>
      <c r="O23">
        <f t="shared" si="3"/>
        <v>-9.0319242229763546E-3</v>
      </c>
      <c r="Q23" s="2">
        <f t="shared" si="4"/>
        <v>33869.030899999998</v>
      </c>
      <c r="AC23" t="s">
        <v>48</v>
      </c>
      <c r="AD23" t="s">
        <v>50</v>
      </c>
      <c r="AI23" t="s">
        <v>33</v>
      </c>
    </row>
    <row r="24" spans="1:35">
      <c r="A24" t="s">
        <v>63</v>
      </c>
      <c r="B24" s="6"/>
      <c r="C24" s="11">
        <v>48887.531600000002</v>
      </c>
      <c r="E24">
        <f t="shared" si="0"/>
        <v>29193.132401211398</v>
      </c>
      <c r="F24">
        <f t="shared" si="1"/>
        <v>29193</v>
      </c>
      <c r="G24">
        <f t="shared" si="2"/>
        <v>0.10221399999863934</v>
      </c>
      <c r="N24">
        <f>G24</f>
        <v>0.10221399999863934</v>
      </c>
      <c r="O24">
        <f t="shared" si="3"/>
        <v>-9.0319242229763546E-3</v>
      </c>
      <c r="Q24" s="2">
        <f t="shared" si="4"/>
        <v>33869.031600000002</v>
      </c>
      <c r="AC24" t="s">
        <v>48</v>
      </c>
      <c r="AD24" t="s">
        <v>36</v>
      </c>
      <c r="AI24" t="s">
        <v>33</v>
      </c>
    </row>
    <row r="25" spans="1:35">
      <c r="A25" t="s">
        <v>62</v>
      </c>
      <c r="B25" s="6"/>
      <c r="C25" s="11">
        <v>48840.434000000001</v>
      </c>
      <c r="D25">
        <v>7.0000000000000001E-3</v>
      </c>
      <c r="E25">
        <f t="shared" si="0"/>
        <v>29132.125305374859</v>
      </c>
      <c r="F25">
        <f t="shared" si="1"/>
        <v>29132</v>
      </c>
      <c r="G25">
        <f t="shared" si="2"/>
        <v>9.6735999999509659E-2</v>
      </c>
      <c r="I25">
        <f t="shared" ref="I25:I62" si="5">G25</f>
        <v>9.6735999999509659E-2</v>
      </c>
      <c r="O25">
        <f t="shared" si="3"/>
        <v>-9.062091839564558E-3</v>
      </c>
      <c r="Q25" s="2">
        <f t="shared" si="4"/>
        <v>33821.934000000001</v>
      </c>
      <c r="AC25" t="s">
        <v>31</v>
      </c>
      <c r="AE25">
        <v>11</v>
      </c>
      <c r="AG25" t="s">
        <v>44</v>
      </c>
      <c r="AI25" t="s">
        <v>36</v>
      </c>
    </row>
    <row r="26" spans="1:35">
      <c r="A26" t="s">
        <v>62</v>
      </c>
      <c r="B26" s="6"/>
      <c r="C26" s="11">
        <v>48843.394999999997</v>
      </c>
      <c r="D26">
        <v>6.0000000000000001E-3</v>
      </c>
      <c r="E26">
        <f t="shared" si="0"/>
        <v>29135.96078766635</v>
      </c>
      <c r="F26">
        <f t="shared" si="1"/>
        <v>29136</v>
      </c>
      <c r="G26">
        <f t="shared" si="2"/>
        <v>-3.0272000003606081E-2</v>
      </c>
      <c r="I26">
        <f t="shared" si="5"/>
        <v>-3.0272000003606081E-2</v>
      </c>
      <c r="O26">
        <f t="shared" si="3"/>
        <v>-9.0601136351981179E-3</v>
      </c>
      <c r="Q26" s="2">
        <f t="shared" si="4"/>
        <v>33824.894999999997</v>
      </c>
      <c r="AC26" t="s">
        <v>31</v>
      </c>
      <c r="AE26">
        <v>10</v>
      </c>
      <c r="AG26" t="s">
        <v>44</v>
      </c>
      <c r="AI26" t="s">
        <v>36</v>
      </c>
    </row>
    <row r="27" spans="1:35">
      <c r="A27" t="s">
        <v>62</v>
      </c>
      <c r="B27" s="6"/>
      <c r="C27" s="11">
        <v>48868.404000000002</v>
      </c>
      <c r="D27">
        <v>5.0000000000000001E-3</v>
      </c>
      <c r="E27">
        <f t="shared" si="0"/>
        <v>29168.355781461709</v>
      </c>
      <c r="F27">
        <f t="shared" si="1"/>
        <v>29168.5</v>
      </c>
      <c r="G27">
        <f t="shared" si="2"/>
        <v>-0.11133700000209501</v>
      </c>
      <c r="I27">
        <f t="shared" si="5"/>
        <v>-0.11133700000209501</v>
      </c>
      <c r="O27">
        <f t="shared" si="3"/>
        <v>-9.044040724720797E-3</v>
      </c>
      <c r="Q27" s="2">
        <f t="shared" si="4"/>
        <v>33849.904000000002</v>
      </c>
      <c r="AC27" t="s">
        <v>31</v>
      </c>
      <c r="AE27">
        <v>8</v>
      </c>
      <c r="AG27" t="s">
        <v>44</v>
      </c>
      <c r="AI27" t="s">
        <v>36</v>
      </c>
    </row>
    <row r="28" spans="1:35">
      <c r="A28" t="s">
        <v>62</v>
      </c>
      <c r="B28" s="6"/>
      <c r="C28" s="11">
        <v>48871.351999999999</v>
      </c>
      <c r="D28">
        <v>4.0000000000000001E-3</v>
      </c>
      <c r="E28">
        <f t="shared" si="0"/>
        <v>29172.17442441859</v>
      </c>
      <c r="F28">
        <f t="shared" si="1"/>
        <v>29172</v>
      </c>
      <c r="G28">
        <f t="shared" si="2"/>
        <v>0.13465599999472033</v>
      </c>
      <c r="I28">
        <f t="shared" si="5"/>
        <v>0.13465599999472033</v>
      </c>
      <c r="O28">
        <f t="shared" si="3"/>
        <v>-9.0423097959001619E-3</v>
      </c>
      <c r="Q28" s="2">
        <f t="shared" si="4"/>
        <v>33852.851999999999</v>
      </c>
      <c r="AC28" t="s">
        <v>31</v>
      </c>
      <c r="AE28">
        <v>8</v>
      </c>
      <c r="AG28" t="s">
        <v>44</v>
      </c>
      <c r="AI28" t="s">
        <v>36</v>
      </c>
    </row>
    <row r="29" spans="1:35">
      <c r="A29" t="s">
        <v>64</v>
      </c>
      <c r="B29" s="6"/>
      <c r="C29" s="11">
        <v>49002.309000000001</v>
      </c>
      <c r="D29">
        <v>6.0000000000000001E-3</v>
      </c>
      <c r="E29">
        <f t="shared" si="0"/>
        <v>29341.807404644031</v>
      </c>
      <c r="F29">
        <f t="shared" si="1"/>
        <v>29342</v>
      </c>
      <c r="G29">
        <f t="shared" si="2"/>
        <v>-0.14868399999249959</v>
      </c>
      <c r="I29">
        <f t="shared" si="5"/>
        <v>-0.14868399999249959</v>
      </c>
      <c r="O29">
        <f t="shared" si="3"/>
        <v>-8.9582361103264785E-3</v>
      </c>
      <c r="Q29" s="2">
        <f t="shared" si="4"/>
        <v>33983.809000000001</v>
      </c>
      <c r="AC29" t="s">
        <v>31</v>
      </c>
      <c r="AE29">
        <v>8</v>
      </c>
      <c r="AG29" t="s">
        <v>44</v>
      </c>
      <c r="AI29" t="s">
        <v>36</v>
      </c>
    </row>
    <row r="30" spans="1:35">
      <c r="A30" t="s">
        <v>64</v>
      </c>
      <c r="B30" s="6"/>
      <c r="C30" s="11">
        <v>49005.267999999996</v>
      </c>
      <c r="D30">
        <v>6.0000000000000001E-3</v>
      </c>
      <c r="E30">
        <f t="shared" si="0"/>
        <v>29345.640296268659</v>
      </c>
      <c r="F30">
        <f t="shared" si="1"/>
        <v>29345.5</v>
      </c>
      <c r="G30">
        <f t="shared" si="2"/>
        <v>0.10830899999564281</v>
      </c>
      <c r="I30">
        <f t="shared" si="5"/>
        <v>0.10830899999564281</v>
      </c>
      <c r="O30">
        <f t="shared" si="3"/>
        <v>-8.9565051815058451E-3</v>
      </c>
      <c r="Q30" s="2">
        <f t="shared" si="4"/>
        <v>33986.767999999996</v>
      </c>
      <c r="AC30" t="s">
        <v>31</v>
      </c>
      <c r="AE30">
        <v>8</v>
      </c>
      <c r="AG30" t="s">
        <v>44</v>
      </c>
      <c r="AI30" t="s">
        <v>36</v>
      </c>
    </row>
    <row r="31" spans="1:35">
      <c r="A31" t="s">
        <v>65</v>
      </c>
      <c r="B31" s="6"/>
      <c r="C31" s="11">
        <v>49567.427000000003</v>
      </c>
      <c r="D31">
        <v>6.0000000000000001E-3</v>
      </c>
      <c r="E31">
        <f t="shared" si="0"/>
        <v>30073.823642943935</v>
      </c>
      <c r="F31">
        <f t="shared" si="1"/>
        <v>30074</v>
      </c>
      <c r="G31">
        <f t="shared" si="2"/>
        <v>-0.1361479999977746</v>
      </c>
      <c r="I31">
        <f t="shared" si="5"/>
        <v>-0.1361479999977746</v>
      </c>
      <c r="O31">
        <f t="shared" si="3"/>
        <v>-8.5962247112680336E-3</v>
      </c>
      <c r="Q31" s="2">
        <f t="shared" si="4"/>
        <v>34548.927000000003</v>
      </c>
      <c r="AC31" t="s">
        <v>31</v>
      </c>
      <c r="AE31">
        <v>12</v>
      </c>
      <c r="AG31" t="s">
        <v>44</v>
      </c>
      <c r="AI31" t="s">
        <v>36</v>
      </c>
    </row>
    <row r="32" spans="1:35">
      <c r="A32" t="s">
        <v>66</v>
      </c>
      <c r="B32" s="6"/>
      <c r="C32" s="11">
        <v>49929.45</v>
      </c>
      <c r="D32">
        <v>6.0000000000000001E-3</v>
      </c>
      <c r="E32">
        <f t="shared" si="0"/>
        <v>30542.76413791674</v>
      </c>
      <c r="F32">
        <f t="shared" si="1"/>
        <v>30543</v>
      </c>
      <c r="G32">
        <f t="shared" si="2"/>
        <v>-0.18208600000070874</v>
      </c>
      <c r="I32">
        <f t="shared" si="5"/>
        <v>-0.18208600000070874</v>
      </c>
      <c r="O32">
        <f t="shared" si="3"/>
        <v>-8.3642802493029932E-3</v>
      </c>
      <c r="Q32" s="2">
        <f t="shared" si="4"/>
        <v>34910.949999999997</v>
      </c>
      <c r="AC32" t="s">
        <v>31</v>
      </c>
      <c r="AE32">
        <v>8</v>
      </c>
      <c r="AG32" t="s">
        <v>44</v>
      </c>
      <c r="AI32" t="s">
        <v>36</v>
      </c>
    </row>
    <row r="33" spans="1:35">
      <c r="A33" t="s">
        <v>66</v>
      </c>
      <c r="B33" s="6"/>
      <c r="C33" s="11">
        <v>50013.324000000001</v>
      </c>
      <c r="D33">
        <v>5.0000000000000001E-3</v>
      </c>
      <c r="E33">
        <f t="shared" si="0"/>
        <v>30651.408934173749</v>
      </c>
      <c r="F33">
        <f t="shared" si="1"/>
        <v>30651.5</v>
      </c>
      <c r="G33">
        <f t="shared" si="2"/>
        <v>-7.0302999993145932E-2</v>
      </c>
      <c r="I33">
        <f t="shared" si="5"/>
        <v>-7.0302999993145932E-2</v>
      </c>
      <c r="O33">
        <f t="shared" si="3"/>
        <v>-8.3106214558633183E-3</v>
      </c>
      <c r="Q33" s="2">
        <f t="shared" si="4"/>
        <v>34994.824000000001</v>
      </c>
      <c r="AC33" t="s">
        <v>31</v>
      </c>
      <c r="AE33">
        <v>9</v>
      </c>
      <c r="AG33" t="s">
        <v>44</v>
      </c>
      <c r="AI33" t="s">
        <v>36</v>
      </c>
    </row>
    <row r="34" spans="1:35">
      <c r="A34" t="s">
        <v>67</v>
      </c>
      <c r="B34" s="6"/>
      <c r="C34" s="11">
        <v>50681.453999999998</v>
      </c>
      <c r="D34">
        <v>5.0000000000000001E-3</v>
      </c>
      <c r="E34">
        <f t="shared" si="0"/>
        <v>31516.860059948031</v>
      </c>
      <c r="F34">
        <f t="shared" si="1"/>
        <v>31517</v>
      </c>
      <c r="G34">
        <f t="shared" si="2"/>
        <v>-0.10803400000440888</v>
      </c>
      <c r="I34">
        <f t="shared" si="5"/>
        <v>-0.10803400000440888</v>
      </c>
      <c r="O34">
        <f t="shared" si="3"/>
        <v>-7.8825874860749528E-3</v>
      </c>
      <c r="Q34" s="2">
        <f t="shared" si="4"/>
        <v>35662.953999999998</v>
      </c>
      <c r="AC34" t="s">
        <v>31</v>
      </c>
      <c r="AE34">
        <v>7</v>
      </c>
      <c r="AG34" t="s">
        <v>44</v>
      </c>
      <c r="AI34" t="s">
        <v>36</v>
      </c>
    </row>
    <row r="35" spans="1:35">
      <c r="A35" t="s">
        <v>35</v>
      </c>
      <c r="B35" s="6"/>
      <c r="C35" s="11">
        <v>42623.353999999999</v>
      </c>
      <c r="D35" s="6"/>
      <c r="E35">
        <f t="shared" si="0"/>
        <v>21078.933733332298</v>
      </c>
      <c r="F35">
        <f t="shared" si="1"/>
        <v>21079</v>
      </c>
      <c r="G35">
        <f t="shared" si="2"/>
        <v>-5.1158000002033077E-2</v>
      </c>
      <c r="I35">
        <f t="shared" si="5"/>
        <v>-5.1158000002033077E-2</v>
      </c>
      <c r="O35">
        <f t="shared" si="3"/>
        <v>-1.304471178029906E-2</v>
      </c>
      <c r="Q35" s="2">
        <f t="shared" si="4"/>
        <v>27604.853999999999</v>
      </c>
      <c r="AC35" t="s">
        <v>31</v>
      </c>
      <c r="AE35">
        <v>6</v>
      </c>
      <c r="AG35" t="s">
        <v>34</v>
      </c>
      <c r="AI35" t="s">
        <v>36</v>
      </c>
    </row>
    <row r="36" spans="1:35">
      <c r="A36" t="s">
        <v>35</v>
      </c>
      <c r="B36" s="6"/>
      <c r="C36" s="11">
        <v>42633.372000000003</v>
      </c>
      <c r="D36" s="6"/>
      <c r="E36">
        <f t="shared" si="0"/>
        <v>21091.910383651859</v>
      </c>
      <c r="F36">
        <f t="shared" si="1"/>
        <v>21092</v>
      </c>
      <c r="G36">
        <f t="shared" si="2"/>
        <v>-6.9183999992674217E-2</v>
      </c>
      <c r="I36">
        <f t="shared" si="5"/>
        <v>-6.9183999992674217E-2</v>
      </c>
      <c r="O36">
        <f t="shared" si="3"/>
        <v>-1.3038282616108132E-2</v>
      </c>
      <c r="Q36" s="2">
        <f t="shared" si="4"/>
        <v>27614.872000000003</v>
      </c>
      <c r="AC36" t="s">
        <v>31</v>
      </c>
      <c r="AE36">
        <v>6</v>
      </c>
      <c r="AG36" t="s">
        <v>34</v>
      </c>
      <c r="AI36" t="s">
        <v>36</v>
      </c>
    </row>
    <row r="37" spans="1:35">
      <c r="A37" t="s">
        <v>42</v>
      </c>
      <c r="B37" s="6" t="s">
        <v>73</v>
      </c>
      <c r="C37" s="11">
        <v>46033.319000000003</v>
      </c>
      <c r="D37" s="6"/>
      <c r="E37">
        <f t="shared" si="0"/>
        <v>25495.975399027469</v>
      </c>
      <c r="F37">
        <f t="shared" si="1"/>
        <v>25496</v>
      </c>
      <c r="G37">
        <f t="shared" si="2"/>
        <v>-1.8991999997524545E-2</v>
      </c>
      <c r="I37">
        <f t="shared" si="5"/>
        <v>-1.8991999997524545E-2</v>
      </c>
      <c r="O37">
        <f t="shared" si="3"/>
        <v>-1.0860279608658143E-2</v>
      </c>
      <c r="Q37" s="2">
        <f t="shared" si="4"/>
        <v>31014.819000000003</v>
      </c>
      <c r="AC37" t="s">
        <v>31</v>
      </c>
      <c r="AE37">
        <v>15</v>
      </c>
      <c r="AG37" t="s">
        <v>41</v>
      </c>
      <c r="AI37" t="s">
        <v>36</v>
      </c>
    </row>
    <row r="38" spans="1:35">
      <c r="A38" t="s">
        <v>45</v>
      </c>
      <c r="B38" s="6"/>
      <c r="C38" s="11">
        <v>47363.453000000001</v>
      </c>
      <c r="E38">
        <f t="shared" si="0"/>
        <v>27218.942437972961</v>
      </c>
      <c r="F38">
        <f t="shared" si="1"/>
        <v>27219</v>
      </c>
      <c r="G38">
        <f t="shared" si="2"/>
        <v>-4.4437999997171573E-2</v>
      </c>
      <c r="I38">
        <f t="shared" si="5"/>
        <v>-4.4437999997171573E-2</v>
      </c>
      <c r="O38">
        <f t="shared" si="3"/>
        <v>-1.0008168077814291E-2</v>
      </c>
      <c r="Q38" s="2">
        <f t="shared" si="4"/>
        <v>32344.953000000001</v>
      </c>
      <c r="AC38" t="s">
        <v>31</v>
      </c>
      <c r="AE38">
        <v>7</v>
      </c>
      <c r="AG38" t="s">
        <v>44</v>
      </c>
      <c r="AI38" t="s">
        <v>36</v>
      </c>
    </row>
    <row r="39" spans="1:35">
      <c r="A39" t="s">
        <v>45</v>
      </c>
      <c r="B39" s="6"/>
      <c r="C39" s="11">
        <v>47390.37</v>
      </c>
      <c r="E39">
        <f t="shared" si="0"/>
        <v>27253.80892795615</v>
      </c>
      <c r="F39">
        <f t="shared" si="1"/>
        <v>27254</v>
      </c>
      <c r="G39">
        <f t="shared" si="2"/>
        <v>-0.14750800000183517</v>
      </c>
      <c r="I39">
        <f t="shared" si="5"/>
        <v>-0.14750800000183517</v>
      </c>
      <c r="O39">
        <f t="shared" si="3"/>
        <v>-9.990858789607945E-3</v>
      </c>
      <c r="Q39" s="2">
        <f t="shared" si="4"/>
        <v>32371.870000000003</v>
      </c>
      <c r="AC39" t="s">
        <v>31</v>
      </c>
      <c r="AE39">
        <v>7</v>
      </c>
      <c r="AG39" t="s">
        <v>44</v>
      </c>
      <c r="AI39" t="s">
        <v>36</v>
      </c>
    </row>
    <row r="40" spans="1:35">
      <c r="A40" t="s">
        <v>45</v>
      </c>
      <c r="B40" s="6"/>
      <c r="C40" s="11">
        <v>47400.427000000003</v>
      </c>
      <c r="E40">
        <f t="shared" si="0"/>
        <v>27266.836096279549</v>
      </c>
      <c r="F40">
        <f t="shared" si="1"/>
        <v>27267</v>
      </c>
      <c r="G40">
        <f t="shared" si="2"/>
        <v>-0.1265339999954449</v>
      </c>
      <c r="I40">
        <f t="shared" si="5"/>
        <v>-0.1265339999954449</v>
      </c>
      <c r="O40">
        <f t="shared" si="3"/>
        <v>-9.9844296254170163E-3</v>
      </c>
      <c r="Q40" s="2">
        <f t="shared" si="4"/>
        <v>32381.927000000003</v>
      </c>
      <c r="AC40" t="s">
        <v>31</v>
      </c>
      <c r="AE40">
        <v>13</v>
      </c>
      <c r="AG40" t="s">
        <v>44</v>
      </c>
      <c r="AI40" t="s">
        <v>36</v>
      </c>
    </row>
    <row r="41" spans="1:35">
      <c r="A41" t="s">
        <v>45</v>
      </c>
      <c r="B41" s="6" t="s">
        <v>73</v>
      </c>
      <c r="C41" s="11">
        <v>47431.35</v>
      </c>
      <c r="E41">
        <f t="shared" si="0"/>
        <v>27306.891691990433</v>
      </c>
      <c r="F41">
        <f t="shared" si="1"/>
        <v>27307</v>
      </c>
      <c r="G41">
        <f t="shared" si="2"/>
        <v>-8.3613999995577615E-2</v>
      </c>
      <c r="I41">
        <f t="shared" si="5"/>
        <v>-8.3613999995577615E-2</v>
      </c>
      <c r="O41">
        <f t="shared" si="3"/>
        <v>-9.9646475817526201E-3</v>
      </c>
      <c r="Q41" s="2">
        <f t="shared" si="4"/>
        <v>32412.85</v>
      </c>
      <c r="AC41" t="s">
        <v>31</v>
      </c>
      <c r="AE41">
        <v>11</v>
      </c>
      <c r="AG41" t="s">
        <v>44</v>
      </c>
      <c r="AI41" t="s">
        <v>36</v>
      </c>
    </row>
    <row r="42" spans="1:35">
      <c r="A42" t="s">
        <v>53</v>
      </c>
      <c r="B42" s="6"/>
      <c r="C42" s="11">
        <v>47468.402999999998</v>
      </c>
      <c r="E42">
        <f t="shared" si="0"/>
        <v>27354.887681638131</v>
      </c>
      <c r="F42">
        <f t="shared" si="1"/>
        <v>27355</v>
      </c>
      <c r="G42">
        <f t="shared" si="2"/>
        <v>-8.6709999995946418E-2</v>
      </c>
      <c r="I42">
        <f t="shared" si="5"/>
        <v>-8.6709999995946418E-2</v>
      </c>
      <c r="O42">
        <f t="shared" si="3"/>
        <v>-9.9409091293553454E-3</v>
      </c>
      <c r="Q42" s="2">
        <f t="shared" si="4"/>
        <v>32449.902999999998</v>
      </c>
      <c r="AC42" t="s">
        <v>31</v>
      </c>
      <c r="AE42">
        <v>8</v>
      </c>
      <c r="AG42" t="s">
        <v>44</v>
      </c>
      <c r="AI42" t="s">
        <v>36</v>
      </c>
    </row>
    <row r="43" spans="1:35">
      <c r="A43" t="s">
        <v>53</v>
      </c>
      <c r="B43" s="6"/>
      <c r="C43" s="11">
        <v>47472.31</v>
      </c>
      <c r="E43">
        <f t="shared" si="0"/>
        <v>27359.94854935609</v>
      </c>
      <c r="F43">
        <f t="shared" si="1"/>
        <v>27360</v>
      </c>
      <c r="G43">
        <f t="shared" si="2"/>
        <v>-3.9720000000670552E-2</v>
      </c>
      <c r="I43">
        <f t="shared" si="5"/>
        <v>-3.9720000000670552E-2</v>
      </c>
      <c r="O43">
        <f t="shared" si="3"/>
        <v>-9.9384363738972952E-3</v>
      </c>
      <c r="Q43" s="2">
        <f t="shared" si="4"/>
        <v>32453.809999999998</v>
      </c>
      <c r="AC43" t="s">
        <v>31</v>
      </c>
      <c r="AE43">
        <v>7</v>
      </c>
      <c r="AG43" t="s">
        <v>44</v>
      </c>
      <c r="AI43" t="s">
        <v>36</v>
      </c>
    </row>
    <row r="44" spans="1:35">
      <c r="A44" t="s">
        <v>54</v>
      </c>
      <c r="B44" s="6"/>
      <c r="C44" s="11">
        <v>47536.341999999997</v>
      </c>
      <c r="E44">
        <f t="shared" si="0"/>
        <v>27442.891339659738</v>
      </c>
      <c r="F44">
        <f t="shared" si="1"/>
        <v>27443</v>
      </c>
      <c r="G44">
        <f t="shared" si="2"/>
        <v>-8.3886000000347849E-2</v>
      </c>
      <c r="I44">
        <f t="shared" si="5"/>
        <v>-8.3886000000347849E-2</v>
      </c>
      <c r="O44">
        <f t="shared" si="3"/>
        <v>-9.8973886332936745E-3</v>
      </c>
      <c r="Q44" s="2">
        <f t="shared" si="4"/>
        <v>32517.841999999997</v>
      </c>
      <c r="AC44" t="s">
        <v>31</v>
      </c>
      <c r="AE44">
        <v>10</v>
      </c>
      <c r="AG44" t="s">
        <v>44</v>
      </c>
      <c r="AI44" t="s">
        <v>36</v>
      </c>
    </row>
    <row r="45" spans="1:35">
      <c r="A45" t="s">
        <v>55</v>
      </c>
      <c r="B45" s="6"/>
      <c r="C45" s="11">
        <v>47748.512999999999</v>
      </c>
      <c r="E45">
        <f t="shared" si="0"/>
        <v>27717.723529213654</v>
      </c>
      <c r="F45">
        <f t="shared" si="1"/>
        <v>27717.5</v>
      </c>
      <c r="G45">
        <f t="shared" si="2"/>
        <v>0.17256500000075903</v>
      </c>
      <c r="I45">
        <f t="shared" si="5"/>
        <v>0.17256500000075903</v>
      </c>
      <c r="O45">
        <f t="shared" si="3"/>
        <v>-9.7616343586467581E-3</v>
      </c>
      <c r="Q45" s="2">
        <f t="shared" si="4"/>
        <v>32730.012999999999</v>
      </c>
      <c r="AC45" t="s">
        <v>31</v>
      </c>
      <c r="AE45">
        <v>9</v>
      </c>
      <c r="AG45" t="s">
        <v>44</v>
      </c>
      <c r="AI45" t="s">
        <v>36</v>
      </c>
    </row>
    <row r="46" spans="1:35">
      <c r="A46" t="s">
        <v>55</v>
      </c>
      <c r="B46" s="6"/>
      <c r="C46" s="11">
        <v>47757.334000000003</v>
      </c>
      <c r="E46">
        <f t="shared" si="0"/>
        <v>27729.149665415378</v>
      </c>
      <c r="F46">
        <f t="shared" si="1"/>
        <v>27729</v>
      </c>
      <c r="G46">
        <f t="shared" si="2"/>
        <v>0.11554199999955017</v>
      </c>
      <c r="I46">
        <f t="shared" si="5"/>
        <v>0.11554199999955017</v>
      </c>
      <c r="O46">
        <f t="shared" si="3"/>
        <v>-9.7559470210932427E-3</v>
      </c>
      <c r="Q46" s="2">
        <f t="shared" si="4"/>
        <v>32738.834000000003</v>
      </c>
      <c r="AC46" t="s">
        <v>31</v>
      </c>
      <c r="AE46">
        <v>10</v>
      </c>
      <c r="AG46" t="s">
        <v>44</v>
      </c>
      <c r="AI46" t="s">
        <v>36</v>
      </c>
    </row>
    <row r="47" spans="1:35">
      <c r="A47" t="s">
        <v>55</v>
      </c>
      <c r="B47" s="6" t="s">
        <v>73</v>
      </c>
      <c r="C47" s="11">
        <v>47768.37</v>
      </c>
      <c r="E47">
        <f t="shared" si="0"/>
        <v>27743.444965168488</v>
      </c>
      <c r="F47">
        <f t="shared" si="1"/>
        <v>27743.5</v>
      </c>
      <c r="G47">
        <f t="shared" si="2"/>
        <v>-4.2486999991524499E-2</v>
      </c>
      <c r="I47">
        <f t="shared" si="5"/>
        <v>-4.2486999991524499E-2</v>
      </c>
      <c r="O47">
        <f t="shared" si="3"/>
        <v>-9.7487760302649006E-3</v>
      </c>
      <c r="Q47" s="2">
        <f t="shared" si="4"/>
        <v>32749.870000000003</v>
      </c>
      <c r="AC47" t="s">
        <v>31</v>
      </c>
      <c r="AE47">
        <v>12</v>
      </c>
      <c r="AG47" t="s">
        <v>44</v>
      </c>
      <c r="AI47" t="s">
        <v>36</v>
      </c>
    </row>
    <row r="48" spans="1:35">
      <c r="A48" t="s">
        <v>55</v>
      </c>
      <c r="B48" s="6"/>
      <c r="C48" s="11">
        <v>47782.345999999998</v>
      </c>
      <c r="E48">
        <f t="shared" si="0"/>
        <v>27761.548545211022</v>
      </c>
      <c r="F48">
        <f t="shared" si="1"/>
        <v>27761.5</v>
      </c>
      <c r="G48">
        <f t="shared" si="2"/>
        <v>3.7476999998034444E-2</v>
      </c>
      <c r="I48">
        <f t="shared" si="5"/>
        <v>3.7476999998034444E-2</v>
      </c>
      <c r="O48">
        <f t="shared" si="3"/>
        <v>-9.7398741106159217E-3</v>
      </c>
      <c r="Q48" s="2">
        <f t="shared" si="4"/>
        <v>32763.845999999998</v>
      </c>
      <c r="AC48" t="s">
        <v>31</v>
      </c>
      <c r="AE48">
        <v>14</v>
      </c>
      <c r="AG48" t="s">
        <v>44</v>
      </c>
      <c r="AI48" t="s">
        <v>36</v>
      </c>
    </row>
    <row r="49" spans="1:35">
      <c r="A49" t="s">
        <v>56</v>
      </c>
      <c r="B49" s="6"/>
      <c r="C49" s="11">
        <v>47804.428</v>
      </c>
      <c r="E49">
        <f t="shared" si="0"/>
        <v>27790.15209805156</v>
      </c>
      <c r="F49">
        <f t="shared" si="1"/>
        <v>27790</v>
      </c>
      <c r="G49">
        <f t="shared" si="2"/>
        <v>0.11742000000231201</v>
      </c>
      <c r="I49">
        <f t="shared" si="5"/>
        <v>0.11742000000231201</v>
      </c>
      <c r="O49">
        <f t="shared" si="3"/>
        <v>-9.7257794045050392E-3</v>
      </c>
      <c r="Q49" s="2">
        <f t="shared" si="4"/>
        <v>32785.928</v>
      </c>
      <c r="AC49" t="s">
        <v>31</v>
      </c>
      <c r="AE49">
        <v>11</v>
      </c>
      <c r="AG49" t="s">
        <v>44</v>
      </c>
      <c r="AI49" t="s">
        <v>36</v>
      </c>
    </row>
    <row r="50" spans="1:35">
      <c r="A50" t="s">
        <v>56</v>
      </c>
      <c r="B50" s="6"/>
      <c r="C50" s="11">
        <v>47812.396999999997</v>
      </c>
      <c r="E50">
        <f t="shared" si="0"/>
        <v>27800.4746101694</v>
      </c>
      <c r="F50">
        <f t="shared" si="1"/>
        <v>27800.5</v>
      </c>
      <c r="G50">
        <f t="shared" si="2"/>
        <v>-1.9601000007241964E-2</v>
      </c>
      <c r="I50">
        <f t="shared" si="5"/>
        <v>-1.9601000007241964E-2</v>
      </c>
      <c r="O50">
        <f t="shared" si="3"/>
        <v>-9.7205866180431356E-3</v>
      </c>
      <c r="Q50" s="2">
        <f t="shared" si="4"/>
        <v>32793.896999999997</v>
      </c>
      <c r="AC50" t="s">
        <v>31</v>
      </c>
      <c r="AE50">
        <v>7</v>
      </c>
      <c r="AG50" t="s">
        <v>44</v>
      </c>
      <c r="AI50" t="s">
        <v>36</v>
      </c>
    </row>
    <row r="51" spans="1:35">
      <c r="A51" t="s">
        <v>56</v>
      </c>
      <c r="B51" s="6"/>
      <c r="C51" s="11">
        <v>47817.370999999999</v>
      </c>
      <c r="E51">
        <f t="shared" si="0"/>
        <v>27806.917598659071</v>
      </c>
      <c r="F51">
        <f t="shared" si="1"/>
        <v>27807</v>
      </c>
      <c r="G51">
        <f t="shared" si="2"/>
        <v>-6.3613999998779036E-2</v>
      </c>
      <c r="I51">
        <f t="shared" si="5"/>
        <v>-6.3613999998779036E-2</v>
      </c>
      <c r="O51">
        <f t="shared" si="3"/>
        <v>-9.7173720359476721E-3</v>
      </c>
      <c r="Q51" s="2">
        <f t="shared" si="4"/>
        <v>32798.870999999999</v>
      </c>
      <c r="AC51" t="s">
        <v>31</v>
      </c>
      <c r="AE51">
        <v>15</v>
      </c>
      <c r="AG51" t="s">
        <v>44</v>
      </c>
      <c r="AI51" t="s">
        <v>36</v>
      </c>
    </row>
    <row r="52" spans="1:35">
      <c r="A52" t="s">
        <v>56</v>
      </c>
      <c r="B52" s="6" t="s">
        <v>73</v>
      </c>
      <c r="C52" s="11">
        <v>47824.292999999998</v>
      </c>
      <c r="E52">
        <f t="shared" si="0"/>
        <v>27815.88389667384</v>
      </c>
      <c r="F52">
        <f t="shared" si="1"/>
        <v>27816</v>
      </c>
      <c r="G52">
        <f t="shared" si="2"/>
        <v>-8.9632000002893619E-2</v>
      </c>
      <c r="I52">
        <f t="shared" si="5"/>
        <v>-8.9632000002893619E-2</v>
      </c>
      <c r="O52">
        <f t="shared" si="3"/>
        <v>-9.7129210761231818E-3</v>
      </c>
      <c r="Q52" s="2">
        <f t="shared" si="4"/>
        <v>32805.792999999998</v>
      </c>
      <c r="AC52" t="s">
        <v>31</v>
      </c>
      <c r="AE52">
        <v>10</v>
      </c>
      <c r="AG52" t="s">
        <v>44</v>
      </c>
      <c r="AI52" t="s">
        <v>36</v>
      </c>
    </row>
    <row r="53" spans="1:35">
      <c r="A53" t="s">
        <v>56</v>
      </c>
      <c r="B53" s="6"/>
      <c r="C53" s="11">
        <v>47840.33</v>
      </c>
      <c r="E53">
        <f t="shared" ref="E53:E84" si="6">+(C53-C$7)/C$8</f>
        <v>27836.657158919283</v>
      </c>
      <c r="F53">
        <f t="shared" ref="F53:F84" si="7">ROUND(2*E53,0)/2</f>
        <v>27836.5</v>
      </c>
      <c r="G53">
        <f t="shared" ref="G53:G84" si="8">+C53-(C$7+F53*C$8)</f>
        <v>0.12132700000074692</v>
      </c>
      <c r="I53">
        <f t="shared" si="5"/>
        <v>0.12132700000074692</v>
      </c>
      <c r="O53">
        <f t="shared" ref="O53:O84" si="9">+C$11+C$12*F53</f>
        <v>-9.7027827787451795E-3</v>
      </c>
      <c r="Q53" s="2">
        <f t="shared" ref="Q53:Q84" si="10">+C53-15018.5</f>
        <v>32821.83</v>
      </c>
      <c r="AC53" t="s">
        <v>31</v>
      </c>
      <c r="AE53">
        <v>7</v>
      </c>
      <c r="AG53" t="s">
        <v>44</v>
      </c>
      <c r="AI53" t="s">
        <v>36</v>
      </c>
    </row>
    <row r="54" spans="1:35">
      <c r="A54" t="s">
        <v>56</v>
      </c>
      <c r="B54" s="6"/>
      <c r="C54" s="11">
        <v>47858.315999999999</v>
      </c>
      <c r="E54">
        <f t="shared" si="6"/>
        <v>27859.95502602325</v>
      </c>
      <c r="F54">
        <f t="shared" si="7"/>
        <v>27860</v>
      </c>
      <c r="G54">
        <f t="shared" si="8"/>
        <v>-3.4720000003289897E-2</v>
      </c>
      <c r="I54">
        <f t="shared" si="5"/>
        <v>-3.4720000003289897E-2</v>
      </c>
      <c r="O54">
        <f t="shared" si="9"/>
        <v>-9.6911608280923472E-3</v>
      </c>
      <c r="Q54" s="2">
        <f t="shared" si="10"/>
        <v>32839.815999999999</v>
      </c>
      <c r="AC54" t="s">
        <v>31</v>
      </c>
      <c r="AE54">
        <v>7</v>
      </c>
      <c r="AG54" t="s">
        <v>44</v>
      </c>
      <c r="AI54" t="s">
        <v>36</v>
      </c>
    </row>
    <row r="55" spans="1:35">
      <c r="A55" t="s">
        <v>56</v>
      </c>
      <c r="B55" s="6"/>
      <c r="C55" s="11">
        <v>47862.294000000002</v>
      </c>
      <c r="E55">
        <f t="shared" si="6"/>
        <v>27865.107862414869</v>
      </c>
      <c r="F55">
        <f t="shared" si="7"/>
        <v>27865</v>
      </c>
      <c r="G55">
        <f t="shared" si="8"/>
        <v>8.3270000002812594E-2</v>
      </c>
      <c r="I55">
        <f t="shared" si="5"/>
        <v>8.3270000002812594E-2</v>
      </c>
      <c r="O55">
        <f t="shared" si="9"/>
        <v>-9.688688072634297E-3</v>
      </c>
      <c r="Q55" s="2">
        <f t="shared" si="10"/>
        <v>32843.794000000002</v>
      </c>
      <c r="AC55" t="s">
        <v>31</v>
      </c>
      <c r="AE55">
        <v>8</v>
      </c>
      <c r="AG55" t="s">
        <v>44</v>
      </c>
      <c r="AI55" t="s">
        <v>36</v>
      </c>
    </row>
    <row r="56" spans="1:35">
      <c r="A56" t="s">
        <v>57</v>
      </c>
      <c r="B56" s="6"/>
      <c r="C56" s="11">
        <v>47897.366999999998</v>
      </c>
      <c r="E56">
        <f t="shared" si="6"/>
        <v>27910.539091867638</v>
      </c>
      <c r="F56">
        <f t="shared" si="7"/>
        <v>27910.5</v>
      </c>
      <c r="G56">
        <f t="shared" si="8"/>
        <v>3.0178999993950129E-2</v>
      </c>
      <c r="I56">
        <f t="shared" si="5"/>
        <v>3.0178999993950129E-2</v>
      </c>
      <c r="O56">
        <f t="shared" si="9"/>
        <v>-9.6661859979660474E-3</v>
      </c>
      <c r="Q56" s="2">
        <f t="shared" si="10"/>
        <v>32878.866999999998</v>
      </c>
      <c r="AC56" t="s">
        <v>31</v>
      </c>
      <c r="AE56">
        <v>9</v>
      </c>
      <c r="AG56" t="s">
        <v>44</v>
      </c>
      <c r="AI56" t="s">
        <v>36</v>
      </c>
    </row>
    <row r="57" spans="1:35">
      <c r="A57" t="s">
        <v>57</v>
      </c>
      <c r="B57" s="6"/>
      <c r="C57" s="11">
        <v>47905.269</v>
      </c>
      <c r="E57">
        <f t="shared" si="6"/>
        <v>27920.774816645553</v>
      </c>
      <c r="F57">
        <f t="shared" si="7"/>
        <v>27921</v>
      </c>
      <c r="G57">
        <f t="shared" si="8"/>
        <v>-0.17384200000378769</v>
      </c>
      <c r="I57">
        <f t="shared" si="5"/>
        <v>-0.17384200000378769</v>
      </c>
      <c r="O57">
        <f t="shared" si="9"/>
        <v>-9.6609932115041437E-3</v>
      </c>
      <c r="Q57" s="2">
        <f t="shared" si="10"/>
        <v>32886.769</v>
      </c>
      <c r="AC57" t="s">
        <v>31</v>
      </c>
      <c r="AE57">
        <v>9</v>
      </c>
      <c r="AG57" t="s">
        <v>44</v>
      </c>
      <c r="AI57" t="s">
        <v>36</v>
      </c>
    </row>
    <row r="58" spans="1:35">
      <c r="A58" t="s">
        <v>57</v>
      </c>
      <c r="B58" s="6"/>
      <c r="C58" s="11">
        <v>47913.332999999999</v>
      </c>
      <c r="E58">
        <f t="shared" si="6"/>
        <v>27931.220385439414</v>
      </c>
      <c r="F58">
        <f t="shared" si="7"/>
        <v>27931</v>
      </c>
      <c r="G58">
        <f t="shared" si="8"/>
        <v>0.17013800000131596</v>
      </c>
      <c r="I58">
        <f t="shared" si="5"/>
        <v>0.17013800000131596</v>
      </c>
      <c r="O58">
        <f t="shared" si="9"/>
        <v>-9.6560477005880434E-3</v>
      </c>
      <c r="Q58" s="2">
        <f t="shared" si="10"/>
        <v>32894.832999999999</v>
      </c>
      <c r="AC58" t="s">
        <v>31</v>
      </c>
      <c r="AE58">
        <v>8</v>
      </c>
      <c r="AG58" t="s">
        <v>44</v>
      </c>
      <c r="AI58" t="s">
        <v>36</v>
      </c>
    </row>
    <row r="59" spans="1:35">
      <c r="A59" t="s">
        <v>60</v>
      </c>
      <c r="B59" s="6" t="s">
        <v>73</v>
      </c>
      <c r="C59" s="11">
        <v>48467.383999999998</v>
      </c>
      <c r="D59">
        <v>4.0000000000000001E-3</v>
      </c>
      <c r="E59">
        <f t="shared" si="6"/>
        <v>28648.90116864982</v>
      </c>
      <c r="F59">
        <f t="shared" si="7"/>
        <v>28649</v>
      </c>
      <c r="G59">
        <f t="shared" si="8"/>
        <v>-7.6297999999951571E-2</v>
      </c>
      <c r="I59">
        <f t="shared" si="5"/>
        <v>-7.6297999999951571E-2</v>
      </c>
      <c r="O59">
        <f t="shared" si="9"/>
        <v>-9.3009600168121372E-3</v>
      </c>
      <c r="Q59" s="2">
        <f t="shared" si="10"/>
        <v>33448.883999999998</v>
      </c>
      <c r="AC59" t="s">
        <v>48</v>
      </c>
      <c r="AE59">
        <v>22</v>
      </c>
      <c r="AG59" t="s">
        <v>34</v>
      </c>
      <c r="AI59" t="s">
        <v>36</v>
      </c>
    </row>
    <row r="60" spans="1:35">
      <c r="A60" t="s">
        <v>61</v>
      </c>
      <c r="B60" s="6"/>
      <c r="C60" s="11">
        <v>48503.447999999997</v>
      </c>
      <c r="D60">
        <v>7.0000000000000001E-3</v>
      </c>
      <c r="E60">
        <f t="shared" si="6"/>
        <v>28695.616073533485</v>
      </c>
      <c r="F60">
        <f t="shared" si="7"/>
        <v>28695.5</v>
      </c>
      <c r="G60">
        <f t="shared" si="8"/>
        <v>8.9608999995107297E-2</v>
      </c>
      <c r="I60">
        <f t="shared" si="5"/>
        <v>8.9608999995107297E-2</v>
      </c>
      <c r="O60">
        <f t="shared" si="9"/>
        <v>-9.2779633910522775E-3</v>
      </c>
      <c r="Q60" s="2">
        <f t="shared" si="10"/>
        <v>33484.947999999997</v>
      </c>
      <c r="AC60" t="s">
        <v>31</v>
      </c>
      <c r="AE60">
        <v>9</v>
      </c>
      <c r="AG60" t="s">
        <v>44</v>
      </c>
      <c r="AI60" t="s">
        <v>36</v>
      </c>
    </row>
    <row r="61" spans="1:35">
      <c r="A61" t="s">
        <v>61</v>
      </c>
      <c r="B61" s="6"/>
      <c r="C61" s="11">
        <v>48506.383000000002</v>
      </c>
      <c r="D61">
        <v>6.0000000000000001E-3</v>
      </c>
      <c r="E61">
        <f t="shared" si="6"/>
        <v>28699.417877155764</v>
      </c>
      <c r="F61">
        <f t="shared" si="7"/>
        <v>28699.5</v>
      </c>
      <c r="G61">
        <f t="shared" si="8"/>
        <v>-6.3398999998753425E-2</v>
      </c>
      <c r="I61">
        <f t="shared" si="5"/>
        <v>-6.3398999998753425E-2</v>
      </c>
      <c r="O61">
        <f t="shared" si="9"/>
        <v>-9.2759851866858374E-3</v>
      </c>
      <c r="Q61" s="2">
        <f t="shared" si="10"/>
        <v>33487.883000000002</v>
      </c>
      <c r="AC61" t="s">
        <v>31</v>
      </c>
      <c r="AE61">
        <v>10</v>
      </c>
      <c r="AG61" t="s">
        <v>44</v>
      </c>
      <c r="AI61" t="s">
        <v>36</v>
      </c>
    </row>
    <row r="62" spans="1:35">
      <c r="A62" t="s">
        <v>61</v>
      </c>
      <c r="B62" s="6"/>
      <c r="C62" s="11">
        <v>48534.345000000001</v>
      </c>
      <c r="D62">
        <v>5.0000000000000001E-3</v>
      </c>
      <c r="E62">
        <f t="shared" si="6"/>
        <v>28735.637990575156</v>
      </c>
      <c r="F62">
        <f t="shared" si="7"/>
        <v>28735.5</v>
      </c>
      <c r="G62">
        <f t="shared" si="8"/>
        <v>0.10652899999695364</v>
      </c>
      <c r="I62">
        <f t="shared" si="5"/>
        <v>0.10652899999695364</v>
      </c>
      <c r="O62">
        <f t="shared" si="9"/>
        <v>-9.2581813473878814E-3</v>
      </c>
      <c r="Q62" s="2">
        <f t="shared" si="10"/>
        <v>33515.845000000001</v>
      </c>
      <c r="AC62" t="s">
        <v>31</v>
      </c>
      <c r="AE62">
        <v>10</v>
      </c>
      <c r="AG62" t="s">
        <v>44</v>
      </c>
      <c r="AI62" t="s">
        <v>36</v>
      </c>
    </row>
    <row r="63" spans="1:35">
      <c r="A63" t="s">
        <v>32</v>
      </c>
      <c r="B63" s="6"/>
      <c r="C63" s="11">
        <v>42454.322</v>
      </c>
      <c r="D63" s="6"/>
      <c r="E63">
        <f t="shared" si="6"/>
        <v>20859.980932691884</v>
      </c>
      <c r="F63">
        <f t="shared" si="7"/>
        <v>20860</v>
      </c>
      <c r="G63">
        <f t="shared" si="8"/>
        <v>-1.4719999999215361E-2</v>
      </c>
      <c r="J63">
        <f t="shared" ref="J63:J86" si="11">G63</f>
        <v>-1.4719999999215361E-2</v>
      </c>
      <c r="O63">
        <f t="shared" si="9"/>
        <v>-1.3153018469361628E-2</v>
      </c>
      <c r="Q63" s="2">
        <f t="shared" si="10"/>
        <v>27435.822</v>
      </c>
      <c r="AC63" t="s">
        <v>31</v>
      </c>
      <c r="AI63" t="s">
        <v>33</v>
      </c>
    </row>
    <row r="64" spans="1:35">
      <c r="A64" t="s">
        <v>32</v>
      </c>
      <c r="B64" s="6"/>
      <c r="C64" s="11">
        <v>42454.330999999998</v>
      </c>
      <c r="D64" s="6"/>
      <c r="E64">
        <f t="shared" si="6"/>
        <v>20859.992590692767</v>
      </c>
      <c r="F64">
        <f t="shared" si="7"/>
        <v>20860</v>
      </c>
      <c r="G64">
        <f t="shared" si="8"/>
        <v>-5.7200000010197982E-3</v>
      </c>
      <c r="J64">
        <f t="shared" si="11"/>
        <v>-5.7200000010197982E-3</v>
      </c>
      <c r="O64">
        <f t="shared" si="9"/>
        <v>-1.3153018469361628E-2</v>
      </c>
      <c r="Q64" s="2">
        <f t="shared" si="10"/>
        <v>27435.830999999998</v>
      </c>
      <c r="AC64" t="s">
        <v>31</v>
      </c>
      <c r="AI64" t="s">
        <v>33</v>
      </c>
    </row>
    <row r="65" spans="1:35">
      <c r="A65" t="s">
        <v>38</v>
      </c>
      <c r="B65" s="6"/>
      <c r="C65" s="11">
        <v>42958.447</v>
      </c>
      <c r="D65" s="6"/>
      <c r="E65">
        <f t="shared" si="6"/>
        <v>21512.990898987311</v>
      </c>
      <c r="F65">
        <f t="shared" si="7"/>
        <v>21513</v>
      </c>
      <c r="G65">
        <f t="shared" si="8"/>
        <v>-7.0259999993140809E-3</v>
      </c>
      <c r="J65">
        <f t="shared" si="11"/>
        <v>-7.0259999993140809E-3</v>
      </c>
      <c r="O65">
        <f t="shared" si="9"/>
        <v>-1.2830076606540366E-2</v>
      </c>
      <c r="Q65" s="2">
        <f t="shared" si="10"/>
        <v>27939.947</v>
      </c>
      <c r="AC65" t="s">
        <v>31</v>
      </c>
      <c r="AI65" t="s">
        <v>33</v>
      </c>
    </row>
    <row r="66" spans="1:35">
      <c r="A66" t="s">
        <v>38</v>
      </c>
      <c r="B66" s="6"/>
      <c r="C66" s="11">
        <v>42965.404000000002</v>
      </c>
      <c r="D66" s="6"/>
      <c r="E66">
        <f t="shared" si="6"/>
        <v>21522.002533672196</v>
      </c>
      <c r="F66">
        <f t="shared" si="7"/>
        <v>21522</v>
      </c>
      <c r="G66">
        <f t="shared" si="8"/>
        <v>1.9560000000637956E-3</v>
      </c>
      <c r="J66">
        <f t="shared" si="11"/>
        <v>1.9560000000637956E-3</v>
      </c>
      <c r="O66">
        <f t="shared" si="9"/>
        <v>-1.2825625646715876E-2</v>
      </c>
      <c r="Q66" s="2">
        <f t="shared" si="10"/>
        <v>27946.904000000002</v>
      </c>
      <c r="AC66" t="s">
        <v>31</v>
      </c>
      <c r="AI66" t="s">
        <v>33</v>
      </c>
    </row>
    <row r="67" spans="1:35">
      <c r="A67" t="s">
        <v>39</v>
      </c>
      <c r="B67" s="6"/>
      <c r="C67" s="11">
        <v>44817.464</v>
      </c>
      <c r="D67" s="6"/>
      <c r="E67">
        <f t="shared" si="6"/>
        <v>23921.037769332204</v>
      </c>
      <c r="F67">
        <f t="shared" si="7"/>
        <v>23921</v>
      </c>
      <c r="G67">
        <f t="shared" si="8"/>
        <v>2.9157999997551087E-2</v>
      </c>
      <c r="J67">
        <f t="shared" si="11"/>
        <v>2.9157999997551087E-2</v>
      </c>
      <c r="O67">
        <f t="shared" si="9"/>
        <v>-1.1639197577943733E-2</v>
      </c>
      <c r="Q67" s="2">
        <f t="shared" si="10"/>
        <v>29798.964</v>
      </c>
      <c r="AC67" t="s">
        <v>31</v>
      </c>
      <c r="AI67" t="s">
        <v>33</v>
      </c>
    </row>
    <row r="68" spans="1:35">
      <c r="A68" t="s">
        <v>39</v>
      </c>
      <c r="B68" s="6"/>
      <c r="C68" s="11">
        <v>44817.464999999997</v>
      </c>
      <c r="D68" s="6"/>
      <c r="E68">
        <f t="shared" si="6"/>
        <v>23921.039064665631</v>
      </c>
      <c r="F68">
        <f t="shared" si="7"/>
        <v>23921</v>
      </c>
      <c r="G68">
        <f t="shared" si="8"/>
        <v>3.0157999994116835E-2</v>
      </c>
      <c r="J68">
        <f t="shared" si="11"/>
        <v>3.0157999994116835E-2</v>
      </c>
      <c r="O68">
        <f t="shared" si="9"/>
        <v>-1.1639197577943733E-2</v>
      </c>
      <c r="Q68" s="2">
        <f t="shared" si="10"/>
        <v>29798.964999999997</v>
      </c>
      <c r="AC68" t="s">
        <v>31</v>
      </c>
      <c r="AI68" t="s">
        <v>33</v>
      </c>
    </row>
    <row r="69" spans="1:35">
      <c r="A69" t="s">
        <v>39</v>
      </c>
      <c r="B69" s="6"/>
      <c r="C69" s="11">
        <v>45521.495000000003</v>
      </c>
      <c r="D69" s="6"/>
      <c r="E69">
        <f t="shared" si="6"/>
        <v>24832.992660640779</v>
      </c>
      <c r="F69">
        <f t="shared" si="7"/>
        <v>24833</v>
      </c>
      <c r="G69">
        <f t="shared" si="8"/>
        <v>-5.6659999972907826E-3</v>
      </c>
      <c r="J69">
        <f t="shared" si="11"/>
        <v>-5.6659999972907826E-3</v>
      </c>
      <c r="O69">
        <f t="shared" si="9"/>
        <v>-1.1188166982395506E-2</v>
      </c>
      <c r="Q69" s="2">
        <f t="shared" si="10"/>
        <v>30502.995000000003</v>
      </c>
      <c r="AC69" t="s">
        <v>31</v>
      </c>
      <c r="AI69" t="s">
        <v>33</v>
      </c>
    </row>
    <row r="70" spans="1:35">
      <c r="A70" t="s">
        <v>39</v>
      </c>
      <c r="B70" s="6"/>
      <c r="C70" s="11">
        <v>45565.464999999997</v>
      </c>
      <c r="D70" s="6"/>
      <c r="E70">
        <f t="shared" si="6"/>
        <v>24889.948471636082</v>
      </c>
      <c r="F70">
        <f t="shared" si="7"/>
        <v>24890</v>
      </c>
      <c r="G70">
        <f t="shared" si="8"/>
        <v>-3.9780000006430782E-2</v>
      </c>
      <c r="J70">
        <f t="shared" si="11"/>
        <v>-3.9780000006430782E-2</v>
      </c>
      <c r="O70">
        <f t="shared" si="9"/>
        <v>-1.1159977570173741E-2</v>
      </c>
      <c r="Q70" s="2">
        <f t="shared" si="10"/>
        <v>30546.964999999997</v>
      </c>
      <c r="AC70" t="s">
        <v>31</v>
      </c>
      <c r="AI70" t="s">
        <v>33</v>
      </c>
    </row>
    <row r="71" spans="1:35">
      <c r="A71" t="s">
        <v>39</v>
      </c>
      <c r="B71" s="6"/>
      <c r="C71" s="11">
        <v>45569.358999999997</v>
      </c>
      <c r="D71" s="6"/>
      <c r="E71">
        <f t="shared" si="6"/>
        <v>24894.992500019427</v>
      </c>
      <c r="F71">
        <f t="shared" si="7"/>
        <v>24895</v>
      </c>
      <c r="G71">
        <f t="shared" si="8"/>
        <v>-5.7900000028894283E-3</v>
      </c>
      <c r="J71">
        <f t="shared" si="11"/>
        <v>-5.7900000028894283E-3</v>
      </c>
      <c r="O71">
        <f t="shared" si="9"/>
        <v>-1.1157504814715693E-2</v>
      </c>
      <c r="Q71" s="2">
        <f t="shared" si="10"/>
        <v>30550.858999999997</v>
      </c>
      <c r="AC71" t="s">
        <v>31</v>
      </c>
      <c r="AI71" t="s">
        <v>33</v>
      </c>
    </row>
    <row r="72" spans="1:35">
      <c r="A72" t="s">
        <v>39</v>
      </c>
      <c r="B72" s="6"/>
      <c r="C72" s="11">
        <v>45586.355000000003</v>
      </c>
      <c r="D72" s="6"/>
      <c r="E72">
        <f t="shared" si="6"/>
        <v>24917.007987025947</v>
      </c>
      <c r="F72">
        <f t="shared" si="7"/>
        <v>24917</v>
      </c>
      <c r="G72">
        <f t="shared" si="8"/>
        <v>6.1659999992116354E-3</v>
      </c>
      <c r="J72">
        <f t="shared" si="11"/>
        <v>6.1659999992116354E-3</v>
      </c>
      <c r="O72">
        <f t="shared" si="9"/>
        <v>-1.1146624690700276E-2</v>
      </c>
      <c r="Q72" s="2">
        <f t="shared" si="10"/>
        <v>30567.855000000003</v>
      </c>
      <c r="AC72" t="s">
        <v>31</v>
      </c>
      <c r="AI72" t="s">
        <v>33</v>
      </c>
    </row>
    <row r="73" spans="1:35">
      <c r="A73" t="s">
        <v>39</v>
      </c>
      <c r="B73" s="6"/>
      <c r="C73" s="11">
        <v>45671.267</v>
      </c>
      <c r="D73" s="6"/>
      <c r="E73">
        <f t="shared" si="6"/>
        <v>25026.997339385132</v>
      </c>
      <c r="F73">
        <f t="shared" si="7"/>
        <v>25027</v>
      </c>
      <c r="G73">
        <f t="shared" si="8"/>
        <v>-2.0540000041364692E-3</v>
      </c>
      <c r="J73">
        <f t="shared" si="11"/>
        <v>-2.0540000041364692E-3</v>
      </c>
      <c r="O73">
        <f t="shared" si="9"/>
        <v>-1.1092224070623186E-2</v>
      </c>
      <c r="Q73" s="2">
        <f t="shared" si="10"/>
        <v>30652.767</v>
      </c>
      <c r="AC73" t="s">
        <v>31</v>
      </c>
      <c r="AI73" t="s">
        <v>33</v>
      </c>
    </row>
    <row r="74" spans="1:35">
      <c r="A74" t="s">
        <v>39</v>
      </c>
      <c r="B74" s="6"/>
      <c r="C74" s="11">
        <v>45701.372000000003</v>
      </c>
      <c r="D74" s="6"/>
      <c r="E74">
        <f t="shared" si="6"/>
        <v>25065.993352348833</v>
      </c>
      <c r="F74">
        <f t="shared" si="7"/>
        <v>25066</v>
      </c>
      <c r="G74">
        <f t="shared" si="8"/>
        <v>-5.1319999911356717E-3</v>
      </c>
      <c r="J74">
        <f t="shared" si="11"/>
        <v>-5.1319999911356717E-3</v>
      </c>
      <c r="O74">
        <f t="shared" si="9"/>
        <v>-1.1072936578050399E-2</v>
      </c>
      <c r="Q74" s="2">
        <f t="shared" si="10"/>
        <v>30682.872000000003</v>
      </c>
      <c r="AC74" t="s">
        <v>31</v>
      </c>
      <c r="AI74" t="s">
        <v>33</v>
      </c>
    </row>
    <row r="75" spans="1:35">
      <c r="A75" t="s">
        <v>39</v>
      </c>
      <c r="B75" s="6"/>
      <c r="C75" s="11">
        <v>45701.375</v>
      </c>
      <c r="D75" s="6"/>
      <c r="E75">
        <f t="shared" si="6"/>
        <v>25065.997238349126</v>
      </c>
      <c r="F75">
        <f t="shared" si="7"/>
        <v>25066</v>
      </c>
      <c r="G75">
        <f t="shared" si="8"/>
        <v>-2.1319999941624701E-3</v>
      </c>
      <c r="J75">
        <f t="shared" si="11"/>
        <v>-2.1319999941624701E-3</v>
      </c>
      <c r="O75">
        <f t="shared" si="9"/>
        <v>-1.1072936578050399E-2</v>
      </c>
      <c r="Q75" s="2">
        <f t="shared" si="10"/>
        <v>30682.875</v>
      </c>
      <c r="AC75" t="s">
        <v>31</v>
      </c>
      <c r="AI75" t="s">
        <v>33</v>
      </c>
    </row>
    <row r="76" spans="1:35">
      <c r="A76" t="s">
        <v>40</v>
      </c>
      <c r="B76" s="6"/>
      <c r="C76" s="11">
        <v>46002.43</v>
      </c>
      <c r="D76" s="6"/>
      <c r="E76">
        <f t="shared" si="6"/>
        <v>25455.963844653255</v>
      </c>
      <c r="F76">
        <f t="shared" si="7"/>
        <v>25456</v>
      </c>
      <c r="G76">
        <f t="shared" si="8"/>
        <v>-2.7911999997741077E-2</v>
      </c>
      <c r="J76">
        <f t="shared" si="11"/>
        <v>-2.7911999997741077E-2</v>
      </c>
      <c r="O76">
        <f t="shared" si="9"/>
        <v>-1.088006165232254E-2</v>
      </c>
      <c r="Q76" s="2">
        <f t="shared" si="10"/>
        <v>30983.93</v>
      </c>
      <c r="AC76" t="s">
        <v>31</v>
      </c>
      <c r="AI76" t="s">
        <v>33</v>
      </c>
    </row>
    <row r="77" spans="1:35">
      <c r="A77" t="s">
        <v>40</v>
      </c>
      <c r="B77" s="6"/>
      <c r="C77" s="11">
        <v>46280.374000000003</v>
      </c>
      <c r="D77" s="6"/>
      <c r="E77">
        <f t="shared" si="6"/>
        <v>25815.994000015551</v>
      </c>
      <c r="F77">
        <f t="shared" si="7"/>
        <v>25816</v>
      </c>
      <c r="G77">
        <f t="shared" si="8"/>
        <v>-4.6319999964907765E-3</v>
      </c>
      <c r="J77">
        <f t="shared" si="11"/>
        <v>-4.6319999964907765E-3</v>
      </c>
      <c r="O77">
        <f t="shared" si="9"/>
        <v>-1.0702023259342977E-2</v>
      </c>
      <c r="Q77" s="2">
        <f t="shared" si="10"/>
        <v>31261.874000000003</v>
      </c>
      <c r="AC77" t="s">
        <v>31</v>
      </c>
      <c r="AI77" t="s">
        <v>33</v>
      </c>
    </row>
    <row r="78" spans="1:35">
      <c r="A78" t="s">
        <v>40</v>
      </c>
      <c r="B78" s="6"/>
      <c r="C78" s="11">
        <v>46290.387999999999</v>
      </c>
      <c r="D78" s="6"/>
      <c r="E78">
        <f t="shared" si="6"/>
        <v>25828.965469001374</v>
      </c>
      <c r="F78">
        <f t="shared" si="7"/>
        <v>25829</v>
      </c>
      <c r="G78">
        <f t="shared" si="8"/>
        <v>-2.6657999995222781E-2</v>
      </c>
      <c r="J78">
        <f t="shared" si="11"/>
        <v>-2.6657999995222781E-2</v>
      </c>
      <c r="O78">
        <f t="shared" si="9"/>
        <v>-1.0695594095152049E-2</v>
      </c>
      <c r="Q78" s="2">
        <f t="shared" si="10"/>
        <v>31271.887999999999</v>
      </c>
      <c r="AC78" t="s">
        <v>31</v>
      </c>
      <c r="AI78" t="s">
        <v>33</v>
      </c>
    </row>
    <row r="79" spans="1:35">
      <c r="A79" t="s">
        <v>40</v>
      </c>
      <c r="B79" s="6"/>
      <c r="C79" s="11">
        <v>46290.417999999998</v>
      </c>
      <c r="D79" s="6"/>
      <c r="E79">
        <f t="shared" si="6"/>
        <v>25829.004329004329</v>
      </c>
      <c r="F79">
        <f t="shared" si="7"/>
        <v>25829</v>
      </c>
      <c r="G79">
        <f t="shared" si="8"/>
        <v>3.3420000036130659E-3</v>
      </c>
      <c r="J79">
        <f t="shared" si="11"/>
        <v>3.3420000036130659E-3</v>
      </c>
      <c r="O79">
        <f t="shared" si="9"/>
        <v>-1.0695594095152049E-2</v>
      </c>
      <c r="Q79" s="2">
        <f t="shared" si="10"/>
        <v>31271.917999999998</v>
      </c>
      <c r="AC79" t="s">
        <v>31</v>
      </c>
      <c r="AI79" t="s">
        <v>33</v>
      </c>
    </row>
    <row r="80" spans="1:35">
      <c r="A80" t="s">
        <v>40</v>
      </c>
      <c r="B80" s="6"/>
      <c r="C80" s="11">
        <v>46293.483</v>
      </c>
      <c r="D80" s="6"/>
      <c r="E80">
        <f t="shared" si="6"/>
        <v>25832.974525972731</v>
      </c>
      <c r="F80">
        <f t="shared" si="7"/>
        <v>25833</v>
      </c>
      <c r="G80">
        <f t="shared" si="8"/>
        <v>-1.9666000000142958E-2</v>
      </c>
      <c r="J80">
        <f t="shared" si="11"/>
        <v>-1.9666000000142958E-2</v>
      </c>
      <c r="O80">
        <f t="shared" si="9"/>
        <v>-1.0693615890785609E-2</v>
      </c>
      <c r="Q80" s="2">
        <f t="shared" si="10"/>
        <v>31274.983</v>
      </c>
      <c r="AC80" t="s">
        <v>31</v>
      </c>
      <c r="AI80" t="s">
        <v>33</v>
      </c>
    </row>
    <row r="81" spans="1:35">
      <c r="A81" t="s">
        <v>40</v>
      </c>
      <c r="B81" s="6"/>
      <c r="C81" s="11">
        <v>46300.44</v>
      </c>
      <c r="D81" s="6"/>
      <c r="E81">
        <f t="shared" si="6"/>
        <v>25841.98616065762</v>
      </c>
      <c r="F81">
        <f t="shared" si="7"/>
        <v>25842</v>
      </c>
      <c r="G81">
        <f t="shared" si="8"/>
        <v>-1.0683999993489124E-2</v>
      </c>
      <c r="J81">
        <f t="shared" si="11"/>
        <v>-1.0683999993489124E-2</v>
      </c>
      <c r="O81">
        <f t="shared" si="9"/>
        <v>-1.068916493096112E-2</v>
      </c>
      <c r="Q81" s="2">
        <f t="shared" si="10"/>
        <v>31281.940000000002</v>
      </c>
      <c r="AC81" t="s">
        <v>31</v>
      </c>
      <c r="AI81" t="s">
        <v>33</v>
      </c>
    </row>
    <row r="82" spans="1:35">
      <c r="A82" t="s">
        <v>40</v>
      </c>
      <c r="B82" s="6"/>
      <c r="C82" s="11">
        <v>46358.362999999998</v>
      </c>
      <c r="D82" s="6"/>
      <c r="E82">
        <f t="shared" si="6"/>
        <v>25917.01575902653</v>
      </c>
      <c r="F82">
        <f t="shared" si="7"/>
        <v>25917</v>
      </c>
      <c r="G82">
        <f t="shared" si="8"/>
        <v>1.2166000000433996E-2</v>
      </c>
      <c r="J82">
        <f t="shared" si="11"/>
        <v>1.2166000000433996E-2</v>
      </c>
      <c r="O82">
        <f t="shared" si="9"/>
        <v>-1.0652073599090378E-2</v>
      </c>
      <c r="Q82" s="2">
        <f t="shared" si="10"/>
        <v>31339.862999999998</v>
      </c>
      <c r="AC82" t="s">
        <v>31</v>
      </c>
      <c r="AI82" t="s">
        <v>33</v>
      </c>
    </row>
    <row r="83" spans="1:35">
      <c r="A83" t="s">
        <v>40</v>
      </c>
      <c r="B83" s="6"/>
      <c r="C83" s="11">
        <v>46358.364000000001</v>
      </c>
      <c r="D83" s="6"/>
      <c r="E83">
        <f t="shared" si="6"/>
        <v>25917.017054359967</v>
      </c>
      <c r="F83">
        <f t="shared" si="7"/>
        <v>25917</v>
      </c>
      <c r="G83">
        <f t="shared" si="8"/>
        <v>1.3166000004275702E-2</v>
      </c>
      <c r="J83">
        <f t="shared" si="11"/>
        <v>1.3166000004275702E-2</v>
      </c>
      <c r="O83">
        <f t="shared" si="9"/>
        <v>-1.0652073599090378E-2</v>
      </c>
      <c r="Q83" s="2">
        <f t="shared" si="10"/>
        <v>31339.864000000001</v>
      </c>
      <c r="AC83" t="s">
        <v>31</v>
      </c>
      <c r="AI83" t="s">
        <v>33</v>
      </c>
    </row>
    <row r="84" spans="1:35">
      <c r="A84" t="s">
        <v>43</v>
      </c>
      <c r="B84" s="6"/>
      <c r="C84" s="11">
        <v>46608.481</v>
      </c>
      <c r="E84">
        <f t="shared" si="6"/>
        <v>26241.001966316151</v>
      </c>
      <c r="F84">
        <f t="shared" si="7"/>
        <v>26241</v>
      </c>
      <c r="G84">
        <f t="shared" si="8"/>
        <v>1.5180000045802444E-3</v>
      </c>
      <c r="J84">
        <f t="shared" si="11"/>
        <v>1.5180000045802444E-3</v>
      </c>
      <c r="O84">
        <f t="shared" si="9"/>
        <v>-1.0491839045408772E-2</v>
      </c>
      <c r="Q84" s="2">
        <f t="shared" si="10"/>
        <v>31589.981</v>
      </c>
      <c r="AC84" t="s">
        <v>31</v>
      </c>
      <c r="AI84" t="s">
        <v>33</v>
      </c>
    </row>
    <row r="85" spans="1:35">
      <c r="A85" t="s">
        <v>43</v>
      </c>
      <c r="B85" s="6"/>
      <c r="C85" s="11">
        <v>46649.387000000002</v>
      </c>
      <c r="E85">
        <f t="shared" ref="E85:E116" si="12">+(C85-C$7)/C$8</f>
        <v>26293.988875676492</v>
      </c>
      <c r="F85">
        <f t="shared" ref="F85:F116" si="13">ROUND(2*E85,0)/2</f>
        <v>26294</v>
      </c>
      <c r="G85">
        <f t="shared" ref="G85:G116" si="14">+C85-(C$7+F85*C$8)</f>
        <v>-8.5879999969620258E-3</v>
      </c>
      <c r="J85">
        <f t="shared" si="11"/>
        <v>-8.5879999969620258E-3</v>
      </c>
      <c r="O85">
        <f t="shared" ref="O85:O116" si="15">+C$11+C$12*F85</f>
        <v>-1.0465627837553447E-2</v>
      </c>
      <c r="Q85" s="2">
        <f t="shared" ref="Q85:Q116" si="16">+C85-15018.5</f>
        <v>31630.887000000002</v>
      </c>
      <c r="AC85" t="s">
        <v>31</v>
      </c>
      <c r="AI85" t="s">
        <v>33</v>
      </c>
    </row>
    <row r="86" spans="1:35">
      <c r="A86" t="s">
        <v>52</v>
      </c>
      <c r="B86" s="6"/>
      <c r="C86" s="11">
        <v>47414.446000000004</v>
      </c>
      <c r="E86">
        <f t="shared" si="12"/>
        <v>27284.995375659655</v>
      </c>
      <c r="F86">
        <f t="shared" si="13"/>
        <v>27285</v>
      </c>
      <c r="G86">
        <f t="shared" si="14"/>
        <v>-3.5699999934877269E-3</v>
      </c>
      <c r="J86">
        <f t="shared" si="11"/>
        <v>-3.5699999934877269E-3</v>
      </c>
      <c r="O86">
        <f t="shared" si="15"/>
        <v>-9.9755277057680374E-3</v>
      </c>
      <c r="Q86" s="2">
        <f t="shared" si="16"/>
        <v>32395.946000000004</v>
      </c>
      <c r="AC86" t="s">
        <v>31</v>
      </c>
      <c r="AI86" t="s">
        <v>33</v>
      </c>
    </row>
    <row r="87" spans="1:35">
      <c r="A87" t="s">
        <v>14</v>
      </c>
      <c r="B87" s="6"/>
      <c r="C87">
        <v>26350.375</v>
      </c>
      <c r="D87" s="6" t="s">
        <v>16</v>
      </c>
      <c r="E87">
        <f t="shared" si="12"/>
        <v>0</v>
      </c>
      <c r="F87">
        <f t="shared" si="13"/>
        <v>0</v>
      </c>
      <c r="G87">
        <f t="shared" si="14"/>
        <v>0</v>
      </c>
      <c r="O87">
        <f t="shared" si="15"/>
        <v>-2.3469354240344086E-2</v>
      </c>
      <c r="Q87" s="2">
        <f t="shared" si="16"/>
        <v>11331.875</v>
      </c>
    </row>
    <row r="88" spans="1:35">
      <c r="A88" t="s">
        <v>49</v>
      </c>
      <c r="B88" s="6"/>
      <c r="C88" s="11">
        <v>47414.434600000001</v>
      </c>
      <c r="E88">
        <f t="shared" si="12"/>
        <v>27284.980608858528</v>
      </c>
      <c r="F88">
        <f t="shared" si="13"/>
        <v>27285</v>
      </c>
      <c r="G88">
        <f t="shared" si="14"/>
        <v>-1.4969999996537808E-2</v>
      </c>
      <c r="K88">
        <f t="shared" ref="K88:K119" si="17">G88</f>
        <v>-1.4969999996537808E-2</v>
      </c>
      <c r="O88">
        <f t="shared" si="15"/>
        <v>-9.9755277057680374E-3</v>
      </c>
      <c r="Q88" s="2">
        <f t="shared" si="16"/>
        <v>32395.934600000001</v>
      </c>
    </row>
    <row r="89" spans="1:35">
      <c r="A89" t="s">
        <v>49</v>
      </c>
      <c r="B89" s="6"/>
      <c r="C89" s="11">
        <v>47776.454299999998</v>
      </c>
      <c r="E89">
        <f t="shared" si="12"/>
        <v>27753.91682923101</v>
      </c>
      <c r="F89">
        <f t="shared" si="13"/>
        <v>27754</v>
      </c>
      <c r="G89">
        <f t="shared" si="14"/>
        <v>-6.4207999996142462E-2</v>
      </c>
      <c r="K89">
        <f t="shared" si="17"/>
        <v>-6.4207999996142462E-2</v>
      </c>
      <c r="O89">
        <f t="shared" si="15"/>
        <v>-9.7435832438029953E-3</v>
      </c>
      <c r="Q89" s="2">
        <f t="shared" si="16"/>
        <v>32757.954299999998</v>
      </c>
    </row>
    <row r="90" spans="1:35">
      <c r="A90" t="s">
        <v>76</v>
      </c>
      <c r="B90" s="6"/>
      <c r="C90" s="11">
        <v>38242.523999999998</v>
      </c>
      <c r="E90">
        <f t="shared" si="12"/>
        <v>15404.298175393325</v>
      </c>
      <c r="F90">
        <f t="shared" si="13"/>
        <v>15404.5</v>
      </c>
      <c r="G90">
        <f t="shared" si="14"/>
        <v>-0.15580900000350084</v>
      </c>
      <c r="K90">
        <f t="shared" si="17"/>
        <v>-0.15580900000350084</v>
      </c>
      <c r="O90">
        <f t="shared" si="15"/>
        <v>-1.5851041949639422E-2</v>
      </c>
      <c r="Q90" s="2">
        <f t="shared" si="16"/>
        <v>23224.023999999998</v>
      </c>
    </row>
    <row r="91" spans="1:35">
      <c r="A91" t="s">
        <v>76</v>
      </c>
      <c r="B91" s="6"/>
      <c r="C91" s="11">
        <v>38371.271000000001</v>
      </c>
      <c r="E91">
        <f t="shared" si="12"/>
        <v>15571.068468734538</v>
      </c>
      <c r="F91">
        <f t="shared" si="13"/>
        <v>15571</v>
      </c>
      <c r="G91">
        <f t="shared" si="14"/>
        <v>5.2858000002743211E-2</v>
      </c>
      <c r="K91">
        <f t="shared" si="17"/>
        <v>5.2858000002743211E-2</v>
      </c>
      <c r="O91">
        <f t="shared" si="15"/>
        <v>-1.5768699192886374E-2</v>
      </c>
      <c r="Q91" s="2">
        <f t="shared" si="16"/>
        <v>23352.771000000001</v>
      </c>
    </row>
    <row r="92" spans="1:35">
      <c r="A92" t="s">
        <v>76</v>
      </c>
      <c r="B92" s="6"/>
      <c r="C92" s="11">
        <v>38410.296999999999</v>
      </c>
      <c r="E92">
        <f t="shared" si="12"/>
        <v>15621.620151243131</v>
      </c>
      <c r="F92">
        <f t="shared" si="13"/>
        <v>15621.5</v>
      </c>
      <c r="G92">
        <f t="shared" si="14"/>
        <v>9.2756999998528045E-2</v>
      </c>
      <c r="K92">
        <f t="shared" si="17"/>
        <v>9.2756999998528045E-2</v>
      </c>
      <c r="O92">
        <f t="shared" si="15"/>
        <v>-1.5743724362760076E-2</v>
      </c>
      <c r="Q92" s="2">
        <f t="shared" si="16"/>
        <v>23391.796999999999</v>
      </c>
    </row>
    <row r="93" spans="1:35">
      <c r="A93" t="s">
        <v>76</v>
      </c>
      <c r="B93" s="6"/>
      <c r="C93" s="11">
        <v>38557.506999999998</v>
      </c>
      <c r="E93">
        <f t="shared" si="12"/>
        <v>15812.306185735268</v>
      </c>
      <c r="F93">
        <f t="shared" si="13"/>
        <v>15812.5</v>
      </c>
      <c r="G93">
        <f t="shared" si="14"/>
        <v>-0.14962500000547152</v>
      </c>
      <c r="K93">
        <f t="shared" si="17"/>
        <v>-0.14962500000547152</v>
      </c>
      <c r="O93">
        <f t="shared" si="15"/>
        <v>-1.5649265104262587E-2</v>
      </c>
      <c r="Q93" s="2">
        <f t="shared" si="16"/>
        <v>23539.006999999998</v>
      </c>
    </row>
    <row r="94" spans="1:35">
      <c r="A94" t="s">
        <v>76</v>
      </c>
      <c r="B94" s="6"/>
      <c r="C94" s="11">
        <v>38579.531000000003</v>
      </c>
      <c r="E94">
        <f t="shared" si="12"/>
        <v>15840.834609236768</v>
      </c>
      <c r="F94">
        <f t="shared" si="13"/>
        <v>15841</v>
      </c>
      <c r="G94">
        <f t="shared" si="14"/>
        <v>-0.1276819999984582</v>
      </c>
      <c r="K94">
        <f t="shared" si="17"/>
        <v>-0.1276819999984582</v>
      </c>
      <c r="O94">
        <f t="shared" si="15"/>
        <v>-1.5635170398151703E-2</v>
      </c>
      <c r="Q94" s="2">
        <f t="shared" si="16"/>
        <v>23561.031000000003</v>
      </c>
    </row>
    <row r="95" spans="1:35">
      <c r="A95" t="s">
        <v>76</v>
      </c>
      <c r="B95" s="6"/>
      <c r="C95" s="11">
        <v>38649.375</v>
      </c>
      <c r="E95">
        <f t="shared" si="12"/>
        <v>15931.305877445913</v>
      </c>
      <c r="F95">
        <f t="shared" si="13"/>
        <v>15931.5</v>
      </c>
      <c r="G95">
        <f t="shared" si="14"/>
        <v>-0.14986299999873154</v>
      </c>
      <c r="K95">
        <f t="shared" si="17"/>
        <v>-0.14986299999873154</v>
      </c>
      <c r="O95">
        <f t="shared" si="15"/>
        <v>-1.5590413524361007E-2</v>
      </c>
      <c r="Q95" s="2">
        <f t="shared" si="16"/>
        <v>23630.875</v>
      </c>
    </row>
    <row r="96" spans="1:35">
      <c r="A96" t="s">
        <v>76</v>
      </c>
      <c r="B96" s="6"/>
      <c r="C96" s="11">
        <v>38813.271999999997</v>
      </c>
      <c r="E96">
        <f t="shared" si="12"/>
        <v>16143.60714091414</v>
      </c>
      <c r="F96">
        <f t="shared" si="13"/>
        <v>16143.5</v>
      </c>
      <c r="G96">
        <f t="shared" si="14"/>
        <v>8.2712999996147119E-2</v>
      </c>
      <c r="K96">
        <f t="shared" si="17"/>
        <v>8.2712999996147119E-2</v>
      </c>
      <c r="O96">
        <f t="shared" si="15"/>
        <v>-1.5485568692939709E-2</v>
      </c>
      <c r="Q96" s="2">
        <f t="shared" si="16"/>
        <v>23794.771999999997</v>
      </c>
    </row>
    <row r="97" spans="1:17">
      <c r="A97" t="s">
        <v>76</v>
      </c>
      <c r="B97" s="6"/>
      <c r="C97" s="11">
        <v>39025.440999999999</v>
      </c>
      <c r="E97">
        <f t="shared" si="12"/>
        <v>16418.436739801193</v>
      </c>
      <c r="F97">
        <f t="shared" si="13"/>
        <v>16418.5</v>
      </c>
      <c r="G97">
        <f t="shared" si="14"/>
        <v>-4.883700000209501E-2</v>
      </c>
      <c r="K97">
        <f t="shared" si="17"/>
        <v>-4.883700000209501E-2</v>
      </c>
      <c r="O97">
        <f t="shared" si="15"/>
        <v>-1.5349567142746988E-2</v>
      </c>
      <c r="Q97" s="2">
        <f t="shared" si="16"/>
        <v>24006.940999999999</v>
      </c>
    </row>
    <row r="98" spans="1:17">
      <c r="A98" t="s">
        <v>76</v>
      </c>
      <c r="B98" s="6"/>
      <c r="C98" s="11">
        <v>39053.389000000003</v>
      </c>
      <c r="E98">
        <f t="shared" si="12"/>
        <v>16454.638718552545</v>
      </c>
      <c r="F98">
        <f t="shared" si="13"/>
        <v>16454.5</v>
      </c>
      <c r="G98">
        <f t="shared" si="14"/>
        <v>0.1070910000053118</v>
      </c>
      <c r="K98">
        <f t="shared" si="17"/>
        <v>0.1070910000053118</v>
      </c>
      <c r="O98">
        <f t="shared" si="15"/>
        <v>-1.5331763303449032E-2</v>
      </c>
      <c r="Q98" s="2">
        <f t="shared" si="16"/>
        <v>24034.889000000003</v>
      </c>
    </row>
    <row r="99" spans="1:17">
      <c r="A99" t="s">
        <v>76</v>
      </c>
      <c r="B99" s="6"/>
      <c r="C99" s="11">
        <v>39059.377999999997</v>
      </c>
      <c r="E99">
        <f t="shared" si="12"/>
        <v>16462.396470475462</v>
      </c>
      <c r="F99">
        <f t="shared" si="13"/>
        <v>16462.5</v>
      </c>
      <c r="G99">
        <f t="shared" si="14"/>
        <v>-7.9924999998183921E-2</v>
      </c>
      <c r="K99">
        <f t="shared" si="17"/>
        <v>-7.9924999998183921E-2</v>
      </c>
      <c r="O99">
        <f t="shared" si="15"/>
        <v>-1.5327806894716151E-2</v>
      </c>
      <c r="Q99" s="2">
        <f t="shared" si="16"/>
        <v>24040.877999999997</v>
      </c>
    </row>
    <row r="100" spans="1:17">
      <c r="A100" t="s">
        <v>76</v>
      </c>
      <c r="B100" s="6"/>
      <c r="C100" s="11">
        <v>39063.394999999997</v>
      </c>
      <c r="E100">
        <f t="shared" si="12"/>
        <v>16467.599824870918</v>
      </c>
      <c r="F100">
        <f t="shared" si="13"/>
        <v>16467.5</v>
      </c>
      <c r="G100">
        <f t="shared" si="14"/>
        <v>7.7064999997674022E-2</v>
      </c>
      <c r="K100">
        <f t="shared" si="17"/>
        <v>7.7064999997674022E-2</v>
      </c>
      <c r="O100">
        <f t="shared" si="15"/>
        <v>-1.5325334139258103E-2</v>
      </c>
      <c r="Q100" s="2">
        <f t="shared" si="16"/>
        <v>24044.894999999997</v>
      </c>
    </row>
    <row r="101" spans="1:17">
      <c r="A101" t="s">
        <v>76</v>
      </c>
      <c r="B101" s="6"/>
      <c r="C101" s="11">
        <v>39145.368000000002</v>
      </c>
      <c r="E101">
        <f t="shared" si="12"/>
        <v>16573.782192274117</v>
      </c>
      <c r="F101">
        <f t="shared" si="13"/>
        <v>16574</v>
      </c>
      <c r="G101">
        <f t="shared" si="14"/>
        <v>-0.16814799999701791</v>
      </c>
      <c r="K101">
        <f t="shared" si="17"/>
        <v>-0.16814799999701791</v>
      </c>
      <c r="O101">
        <f t="shared" si="15"/>
        <v>-1.5272664448001648E-2</v>
      </c>
      <c r="Q101" s="2">
        <f t="shared" si="16"/>
        <v>24126.868000000002</v>
      </c>
    </row>
    <row r="102" spans="1:17">
      <c r="A102" t="s">
        <v>76</v>
      </c>
      <c r="B102" s="6"/>
      <c r="C102" s="11">
        <v>39331.534</v>
      </c>
      <c r="E102">
        <f t="shared" si="12"/>
        <v>16814.929235934622</v>
      </c>
      <c r="F102">
        <f t="shared" si="13"/>
        <v>16815</v>
      </c>
      <c r="G102">
        <f t="shared" si="14"/>
        <v>-5.4629999998724088E-2</v>
      </c>
      <c r="K102">
        <f t="shared" si="17"/>
        <v>-5.4629999998724088E-2</v>
      </c>
      <c r="O102">
        <f t="shared" si="15"/>
        <v>-1.5153477634923663E-2</v>
      </c>
      <c r="Q102" s="2">
        <f t="shared" si="16"/>
        <v>24313.034</v>
      </c>
    </row>
    <row r="103" spans="1:17">
      <c r="A103" t="s">
        <v>76</v>
      </c>
      <c r="B103" s="6"/>
      <c r="C103" s="11">
        <v>39359.468999999997</v>
      </c>
      <c r="E103">
        <f t="shared" si="12"/>
        <v>16851.114375351357</v>
      </c>
      <c r="F103">
        <f t="shared" si="13"/>
        <v>16851</v>
      </c>
      <c r="G103">
        <f t="shared" si="14"/>
        <v>8.8298000002396293E-2</v>
      </c>
      <c r="K103">
        <f t="shared" si="17"/>
        <v>8.8298000002396293E-2</v>
      </c>
      <c r="O103">
        <f t="shared" si="15"/>
        <v>-1.5135673795625706E-2</v>
      </c>
      <c r="Q103" s="2">
        <f t="shared" si="16"/>
        <v>24340.968999999997</v>
      </c>
    </row>
    <row r="104" spans="1:17">
      <c r="A104" t="s">
        <v>76</v>
      </c>
      <c r="B104" s="6"/>
      <c r="C104" s="11">
        <v>39443.362999999998</v>
      </c>
      <c r="E104">
        <f t="shared" si="12"/>
        <v>16959.785078276997</v>
      </c>
      <c r="F104">
        <f t="shared" si="13"/>
        <v>16960</v>
      </c>
      <c r="G104">
        <f t="shared" si="14"/>
        <v>-0.16591999999945983</v>
      </c>
      <c r="K104">
        <f t="shared" si="17"/>
        <v>-0.16591999999945983</v>
      </c>
      <c r="O104">
        <f t="shared" si="15"/>
        <v>-1.5081767726640228E-2</v>
      </c>
      <c r="Q104" s="2">
        <f t="shared" si="16"/>
        <v>24424.862999999998</v>
      </c>
    </row>
    <row r="105" spans="1:17">
      <c r="A105" t="s">
        <v>76</v>
      </c>
      <c r="B105" s="6"/>
      <c r="C105" s="11">
        <v>39671.466999999997</v>
      </c>
      <c r="E105">
        <f t="shared" si="12"/>
        <v>17255.25581539944</v>
      </c>
      <c r="F105">
        <f t="shared" si="13"/>
        <v>17255.5</v>
      </c>
      <c r="G105">
        <f t="shared" si="14"/>
        <v>-0.18851100000028964</v>
      </c>
      <c r="K105">
        <f t="shared" si="17"/>
        <v>-0.18851100000028964</v>
      </c>
      <c r="O105">
        <f t="shared" si="15"/>
        <v>-1.4935627879069503E-2</v>
      </c>
      <c r="Q105" s="2">
        <f t="shared" si="16"/>
        <v>24652.966999999997</v>
      </c>
    </row>
    <row r="106" spans="1:17">
      <c r="A106" t="s">
        <v>76</v>
      </c>
      <c r="B106" s="6"/>
      <c r="C106" s="11">
        <v>39685.482000000004</v>
      </c>
      <c r="E106">
        <f t="shared" si="12"/>
        <v>17273.409913445827</v>
      </c>
      <c r="F106">
        <f t="shared" si="13"/>
        <v>17273.5</v>
      </c>
      <c r="G106">
        <f t="shared" si="14"/>
        <v>-6.9546999991871417E-2</v>
      </c>
      <c r="K106">
        <f t="shared" si="17"/>
        <v>-6.9546999991871417E-2</v>
      </c>
      <c r="O106">
        <f t="shared" si="15"/>
        <v>-1.4926725959420526E-2</v>
      </c>
      <c r="Q106" s="2">
        <f t="shared" si="16"/>
        <v>24666.982000000004</v>
      </c>
    </row>
    <row r="107" spans="1:17">
      <c r="A107" t="s">
        <v>76</v>
      </c>
      <c r="B107" s="6"/>
      <c r="C107" s="11">
        <v>39819.379999999997</v>
      </c>
      <c r="E107">
        <f t="shared" si="12"/>
        <v>17446.852469294117</v>
      </c>
      <c r="F107">
        <f t="shared" si="13"/>
        <v>17447</v>
      </c>
      <c r="G107">
        <f t="shared" si="14"/>
        <v>-0.11389400000189198</v>
      </c>
      <c r="K107">
        <f t="shared" si="17"/>
        <v>-0.11389400000189198</v>
      </c>
      <c r="O107">
        <f t="shared" si="15"/>
        <v>-1.4840921345026207E-2</v>
      </c>
      <c r="Q107" s="2">
        <f t="shared" si="16"/>
        <v>24800.879999999997</v>
      </c>
    </row>
    <row r="108" spans="1:17">
      <c r="A108" t="s">
        <v>76</v>
      </c>
      <c r="B108" s="6"/>
      <c r="C108" s="11">
        <v>40145.381999999998</v>
      </c>
      <c r="E108">
        <f t="shared" si="12"/>
        <v>17869.133758720829</v>
      </c>
      <c r="F108">
        <f t="shared" si="13"/>
        <v>17869</v>
      </c>
      <c r="G108">
        <f t="shared" si="14"/>
        <v>0.10326199999690289</v>
      </c>
      <c r="K108">
        <f t="shared" si="17"/>
        <v>0.10326199999690289</v>
      </c>
      <c r="O108">
        <f t="shared" si="15"/>
        <v>-1.4632220784366832E-2</v>
      </c>
      <c r="Q108" s="2">
        <f t="shared" si="16"/>
        <v>25126.881999999998</v>
      </c>
    </row>
    <row r="109" spans="1:17">
      <c r="A109" t="s">
        <v>76</v>
      </c>
      <c r="B109" s="6"/>
      <c r="C109" s="11">
        <v>40173.311000000002</v>
      </c>
      <c r="E109">
        <f t="shared" si="12"/>
        <v>17905.311126136981</v>
      </c>
      <c r="F109">
        <f t="shared" si="13"/>
        <v>17905.5</v>
      </c>
      <c r="G109">
        <f t="shared" si="14"/>
        <v>-0.14581099999486469</v>
      </c>
      <c r="K109">
        <f t="shared" si="17"/>
        <v>-0.14581099999486469</v>
      </c>
      <c r="O109">
        <f t="shared" si="15"/>
        <v>-1.461416966952307E-2</v>
      </c>
      <c r="Q109" s="2">
        <f t="shared" si="16"/>
        <v>25154.811000000002</v>
      </c>
    </row>
    <row r="110" spans="1:17">
      <c r="A110" t="s">
        <v>76</v>
      </c>
      <c r="B110" s="6"/>
      <c r="C110" s="11">
        <v>40201.26</v>
      </c>
      <c r="E110">
        <f t="shared" si="12"/>
        <v>17941.514400221764</v>
      </c>
      <c r="F110">
        <f t="shared" si="13"/>
        <v>17941.5</v>
      </c>
      <c r="G110">
        <f t="shared" si="14"/>
        <v>1.1117000001831912E-2</v>
      </c>
      <c r="K110">
        <f t="shared" si="17"/>
        <v>1.1117000001831912E-2</v>
      </c>
      <c r="O110">
        <f t="shared" si="15"/>
        <v>-1.4596365830225113E-2</v>
      </c>
      <c r="Q110" s="2">
        <f t="shared" si="16"/>
        <v>25182.760000000002</v>
      </c>
    </row>
    <row r="111" spans="1:17">
      <c r="A111" t="s">
        <v>76</v>
      </c>
      <c r="B111" s="6"/>
      <c r="C111" s="11">
        <v>40476.461000000003</v>
      </c>
      <c r="E111">
        <f t="shared" si="12"/>
        <v>18297.991455980689</v>
      </c>
      <c r="F111">
        <f t="shared" si="13"/>
        <v>18298</v>
      </c>
      <c r="G111">
        <f t="shared" si="14"/>
        <v>-6.5959999992628582E-3</v>
      </c>
      <c r="K111">
        <f t="shared" si="17"/>
        <v>-6.5959999992628582E-3</v>
      </c>
      <c r="O111">
        <f t="shared" si="15"/>
        <v>-1.4420058366066186E-2</v>
      </c>
      <c r="Q111" s="2">
        <f t="shared" si="16"/>
        <v>25457.961000000003</v>
      </c>
    </row>
    <row r="112" spans="1:17">
      <c r="A112" t="s">
        <v>76</v>
      </c>
      <c r="B112" s="6"/>
      <c r="C112" s="11">
        <v>40501.442000000003</v>
      </c>
      <c r="E112">
        <f t="shared" si="12"/>
        <v>18330.350180439953</v>
      </c>
      <c r="F112">
        <f t="shared" si="13"/>
        <v>18330.5</v>
      </c>
      <c r="G112">
        <f t="shared" si="14"/>
        <v>-0.11566099999618018</v>
      </c>
      <c r="K112">
        <f t="shared" si="17"/>
        <v>-0.11566099999618018</v>
      </c>
      <c r="O112">
        <f t="shared" si="15"/>
        <v>-1.4403985455588863E-2</v>
      </c>
      <c r="Q112" s="2">
        <f t="shared" si="16"/>
        <v>25482.942000000003</v>
      </c>
    </row>
    <row r="113" spans="1:17">
      <c r="A113" t="s">
        <v>76</v>
      </c>
      <c r="B113" s="6"/>
      <c r="C113" s="11">
        <v>40504.425999999999</v>
      </c>
      <c r="E113">
        <f t="shared" si="12"/>
        <v>18334.215455400376</v>
      </c>
      <c r="F113">
        <f t="shared" si="13"/>
        <v>18334</v>
      </c>
      <c r="G113">
        <f t="shared" si="14"/>
        <v>0.16633200000069337</v>
      </c>
      <c r="K113">
        <f t="shared" si="17"/>
        <v>0.16633200000069337</v>
      </c>
      <c r="O113">
        <f t="shared" si="15"/>
        <v>-1.4402254526768229E-2</v>
      </c>
      <c r="Q113" s="2">
        <f t="shared" si="16"/>
        <v>25485.925999999999</v>
      </c>
    </row>
    <row r="114" spans="1:17">
      <c r="A114" t="s">
        <v>76</v>
      </c>
      <c r="B114" s="6"/>
      <c r="C114" s="11">
        <v>40749.495999999999</v>
      </c>
      <c r="E114">
        <f t="shared" si="12"/>
        <v>18651.662819526373</v>
      </c>
      <c r="F114">
        <f t="shared" si="13"/>
        <v>18651.5</v>
      </c>
      <c r="G114">
        <f t="shared" si="14"/>
        <v>0.12569699999585282</v>
      </c>
      <c r="K114">
        <f t="shared" si="17"/>
        <v>0.12569699999585282</v>
      </c>
      <c r="O114">
        <f t="shared" si="15"/>
        <v>-1.4245234555182087E-2</v>
      </c>
      <c r="Q114" s="2">
        <f t="shared" si="16"/>
        <v>25730.995999999999</v>
      </c>
    </row>
    <row r="115" spans="1:17">
      <c r="A115" t="s">
        <v>76</v>
      </c>
      <c r="B115" s="6"/>
      <c r="C115" s="11">
        <v>40827.447999999997</v>
      </c>
      <c r="E115">
        <f t="shared" si="12"/>
        <v>18752.636651200381</v>
      </c>
      <c r="F115">
        <f t="shared" si="13"/>
        <v>18752.5</v>
      </c>
      <c r="G115">
        <f t="shared" si="14"/>
        <v>0.10549499999615364</v>
      </c>
      <c r="K115">
        <f t="shared" si="17"/>
        <v>0.10549499999615364</v>
      </c>
      <c r="O115">
        <f t="shared" si="15"/>
        <v>-1.4195284894929487E-2</v>
      </c>
      <c r="Q115" s="2">
        <f t="shared" si="16"/>
        <v>25808.947999999997</v>
      </c>
    </row>
    <row r="116" spans="1:17">
      <c r="A116" t="s">
        <v>76</v>
      </c>
      <c r="B116" s="6"/>
      <c r="C116" s="11">
        <v>40914.296999999999</v>
      </c>
      <c r="E116">
        <f t="shared" si="12"/>
        <v>18865.135064416932</v>
      </c>
      <c r="F116">
        <f t="shared" si="13"/>
        <v>18865</v>
      </c>
      <c r="G116">
        <f t="shared" si="14"/>
        <v>0.10427000000345288</v>
      </c>
      <c r="K116">
        <f t="shared" si="17"/>
        <v>0.10427000000345288</v>
      </c>
      <c r="O116">
        <f t="shared" si="15"/>
        <v>-1.4139647897123374E-2</v>
      </c>
      <c r="Q116" s="2">
        <f t="shared" si="16"/>
        <v>25895.796999999999</v>
      </c>
    </row>
    <row r="117" spans="1:17">
      <c r="A117" t="s">
        <v>76</v>
      </c>
      <c r="B117" s="6"/>
      <c r="C117" s="11">
        <v>41512.483</v>
      </c>
      <c r="E117">
        <f t="shared" ref="E117:E148" si="18">+(C117-C$7)/C$8</f>
        <v>19639.985388638892</v>
      </c>
      <c r="F117">
        <f t="shared" ref="F117:F148" si="19">ROUND(2*E117,0)/2</f>
        <v>19640</v>
      </c>
      <c r="G117">
        <f t="shared" ref="G117:G148" si="20">+C117-(C$7+F117*C$8)</f>
        <v>-1.1279999998805579E-2</v>
      </c>
      <c r="K117">
        <f t="shared" si="17"/>
        <v>-1.1279999998805579E-2</v>
      </c>
      <c r="O117">
        <f t="shared" ref="O117:O148" si="21">+C$11+C$12*F117</f>
        <v>-1.3756370801125703E-2</v>
      </c>
      <c r="Q117" s="2">
        <f t="shared" ref="Q117:Q148" si="22">+C117-15018.5</f>
        <v>26493.983</v>
      </c>
    </row>
    <row r="118" spans="1:17">
      <c r="A118" t="s">
        <v>76</v>
      </c>
      <c r="B118" s="6"/>
      <c r="C118">
        <v>41593.459000000003</v>
      </c>
      <c r="E118">
        <f t="shared" si="18"/>
        <v>19744.876308610605</v>
      </c>
      <c r="F118">
        <f t="shared" si="19"/>
        <v>19745</v>
      </c>
      <c r="G118">
        <f t="shared" si="20"/>
        <v>-9.5489999992423691E-2</v>
      </c>
      <c r="K118">
        <f t="shared" si="17"/>
        <v>-9.5489999992423691E-2</v>
      </c>
      <c r="O118">
        <f t="shared" si="21"/>
        <v>-1.3704442936506663E-2</v>
      </c>
      <c r="Q118" s="2">
        <f t="shared" si="22"/>
        <v>26574.959000000003</v>
      </c>
    </row>
    <row r="119" spans="1:17">
      <c r="A119" t="s">
        <v>76</v>
      </c>
      <c r="B119" s="6"/>
      <c r="C119">
        <v>41596.385000000002</v>
      </c>
      <c r="E119">
        <f t="shared" si="18"/>
        <v>19748.666454231989</v>
      </c>
      <c r="F119">
        <f t="shared" si="19"/>
        <v>19748.5</v>
      </c>
      <c r="G119">
        <f t="shared" si="20"/>
        <v>0.12850300000718562</v>
      </c>
      <c r="K119">
        <f t="shared" si="17"/>
        <v>0.12850300000718562</v>
      </c>
      <c r="O119">
        <f t="shared" si="21"/>
        <v>-1.3702712007686029E-2</v>
      </c>
      <c r="Q119" s="2">
        <f t="shared" si="22"/>
        <v>26577.885000000002</v>
      </c>
    </row>
    <row r="120" spans="1:17">
      <c r="A120" t="s">
        <v>76</v>
      </c>
      <c r="B120" s="6"/>
      <c r="C120">
        <v>41604.449000000001</v>
      </c>
      <c r="E120">
        <f t="shared" si="18"/>
        <v>19759.112023025849</v>
      </c>
      <c r="F120">
        <f t="shared" si="19"/>
        <v>19759</v>
      </c>
      <c r="G120">
        <f t="shared" si="20"/>
        <v>8.64819999987958E-2</v>
      </c>
      <c r="K120">
        <f t="shared" ref="K120:K144" si="23">G120</f>
        <v>8.64819999987958E-2</v>
      </c>
      <c r="O120">
        <f t="shared" si="21"/>
        <v>-1.3697519221224126E-2</v>
      </c>
      <c r="Q120" s="2">
        <f t="shared" si="22"/>
        <v>26585.949000000001</v>
      </c>
    </row>
    <row r="121" spans="1:17">
      <c r="A121" t="s">
        <v>76</v>
      </c>
      <c r="B121" s="6"/>
      <c r="C121">
        <v>42306.408000000003</v>
      </c>
      <c r="E121">
        <f t="shared" si="18"/>
        <v>20668.38298346378</v>
      </c>
      <c r="F121">
        <f t="shared" si="19"/>
        <v>20668.5</v>
      </c>
      <c r="G121">
        <f t="shared" si="20"/>
        <v>-9.0336999994178768E-2</v>
      </c>
      <c r="K121">
        <f t="shared" si="23"/>
        <v>-9.0336999994178768E-2</v>
      </c>
      <c r="O121">
        <f t="shared" si="21"/>
        <v>-1.3247725003404924E-2</v>
      </c>
      <c r="Q121" s="2">
        <f t="shared" si="22"/>
        <v>27287.908000000003</v>
      </c>
    </row>
    <row r="122" spans="1:17">
      <c r="A122" t="s">
        <v>76</v>
      </c>
      <c r="B122" s="6"/>
      <c r="C122">
        <v>42359.362999999998</v>
      </c>
      <c r="E122">
        <f t="shared" si="18"/>
        <v>20736.97736534361</v>
      </c>
      <c r="F122">
        <f t="shared" si="19"/>
        <v>20737</v>
      </c>
      <c r="G122">
        <f t="shared" si="20"/>
        <v>-1.7474000000220258E-2</v>
      </c>
      <c r="K122">
        <f t="shared" si="23"/>
        <v>-1.7474000000220258E-2</v>
      </c>
      <c r="O122">
        <f t="shared" si="21"/>
        <v>-1.3213848253629645E-2</v>
      </c>
      <c r="Q122" s="2">
        <f t="shared" si="22"/>
        <v>27340.862999999998</v>
      </c>
    </row>
    <row r="123" spans="1:17">
      <c r="A123" t="s">
        <v>76</v>
      </c>
      <c r="B123" s="6"/>
      <c r="C123">
        <v>42601.506000000001</v>
      </c>
      <c r="E123">
        <f t="shared" si="18"/>
        <v>21050.6332885148</v>
      </c>
      <c r="F123">
        <f t="shared" si="19"/>
        <v>21050.5</v>
      </c>
      <c r="G123">
        <f t="shared" si="20"/>
        <v>0.10289899999770569</v>
      </c>
      <c r="K123">
        <f t="shared" si="23"/>
        <v>0.10289899999770569</v>
      </c>
      <c r="O123">
        <f t="shared" si="21"/>
        <v>-1.3058806486409943E-2</v>
      </c>
      <c r="Q123" s="2">
        <f t="shared" si="22"/>
        <v>27583.006000000001</v>
      </c>
    </row>
    <row r="124" spans="1:17">
      <c r="A124" t="s">
        <v>76</v>
      </c>
      <c r="B124" s="6"/>
      <c r="C124">
        <v>42713.362000000001</v>
      </c>
      <c r="E124">
        <f t="shared" si="18"/>
        <v>21195.524104859833</v>
      </c>
      <c r="F124">
        <f t="shared" si="19"/>
        <v>21195.5</v>
      </c>
      <c r="G124">
        <f t="shared" si="20"/>
        <v>1.8608999998832587E-2</v>
      </c>
      <c r="K124">
        <f t="shared" si="23"/>
        <v>1.8608999998832587E-2</v>
      </c>
      <c r="O124">
        <f t="shared" si="21"/>
        <v>-1.2987096578126507E-2</v>
      </c>
      <c r="Q124" s="2">
        <f t="shared" si="22"/>
        <v>27694.862000000001</v>
      </c>
    </row>
    <row r="125" spans="1:17">
      <c r="A125" t="s">
        <v>76</v>
      </c>
      <c r="B125" s="6"/>
      <c r="C125">
        <v>42807.267999999996</v>
      </c>
      <c r="E125">
        <f t="shared" si="18"/>
        <v>21317.163686104435</v>
      </c>
      <c r="F125">
        <f t="shared" si="19"/>
        <v>21317</v>
      </c>
      <c r="G125">
        <f t="shared" si="20"/>
        <v>0.12636599999677856</v>
      </c>
      <c r="K125">
        <f t="shared" si="23"/>
        <v>0.12636599999677856</v>
      </c>
      <c r="O125">
        <f t="shared" si="21"/>
        <v>-1.2927008620495905E-2</v>
      </c>
      <c r="Q125" s="2">
        <f t="shared" si="22"/>
        <v>27788.767999999996</v>
      </c>
    </row>
    <row r="126" spans="1:17">
      <c r="A126" t="s">
        <v>76</v>
      </c>
      <c r="B126" s="6"/>
      <c r="C126">
        <v>42988.506000000001</v>
      </c>
      <c r="E126">
        <f t="shared" si="18"/>
        <v>21551.927326613146</v>
      </c>
      <c r="F126">
        <f t="shared" si="19"/>
        <v>21552</v>
      </c>
      <c r="G126">
        <f t="shared" si="20"/>
        <v>-5.6103999995684717E-2</v>
      </c>
      <c r="K126">
        <f t="shared" si="23"/>
        <v>-5.6103999995684717E-2</v>
      </c>
      <c r="O126">
        <f t="shared" si="21"/>
        <v>-1.281078911396758E-2</v>
      </c>
      <c r="Q126" s="2">
        <f t="shared" si="22"/>
        <v>27970.006000000001</v>
      </c>
    </row>
    <row r="127" spans="1:17">
      <c r="A127" t="s">
        <v>76</v>
      </c>
      <c r="B127" s="6"/>
      <c r="C127">
        <v>43008.394</v>
      </c>
      <c r="E127">
        <f t="shared" si="18"/>
        <v>21577.688917904357</v>
      </c>
      <c r="F127">
        <f t="shared" si="19"/>
        <v>21577.5</v>
      </c>
      <c r="G127">
        <f t="shared" si="20"/>
        <v>0.1458450000063749</v>
      </c>
      <c r="K127">
        <f t="shared" si="23"/>
        <v>0.1458450000063749</v>
      </c>
      <c r="O127">
        <f t="shared" si="21"/>
        <v>-1.2798178061131527E-2</v>
      </c>
      <c r="Q127" s="2">
        <f t="shared" si="22"/>
        <v>27989.894</v>
      </c>
    </row>
    <row r="128" spans="1:17">
      <c r="A128" t="s">
        <v>76</v>
      </c>
      <c r="B128" s="6"/>
      <c r="C128">
        <v>43016.49</v>
      </c>
      <c r="E128">
        <f t="shared" si="18"/>
        <v>21588.175937368036</v>
      </c>
      <c r="F128">
        <f t="shared" si="19"/>
        <v>21588</v>
      </c>
      <c r="G128">
        <f t="shared" si="20"/>
        <v>0.13582399999722838</v>
      </c>
      <c r="K128">
        <f t="shared" si="23"/>
        <v>0.13582399999722838</v>
      </c>
      <c r="O128">
        <f t="shared" si="21"/>
        <v>-1.2792985274669624E-2</v>
      </c>
      <c r="Q128" s="2">
        <f t="shared" si="22"/>
        <v>27997.989999999998</v>
      </c>
    </row>
    <row r="129" spans="1:17">
      <c r="A129" t="s">
        <v>76</v>
      </c>
      <c r="B129" s="6"/>
      <c r="C129">
        <v>44116.491999999998</v>
      </c>
      <c r="E129">
        <f t="shared" si="18"/>
        <v>23013.045302991442</v>
      </c>
      <c r="F129">
        <f t="shared" si="19"/>
        <v>23013</v>
      </c>
      <c r="G129">
        <f t="shared" si="20"/>
        <v>3.497399999469053E-2</v>
      </c>
      <c r="K129">
        <f t="shared" si="23"/>
        <v>3.497399999469053E-2</v>
      </c>
      <c r="O129">
        <f t="shared" si="21"/>
        <v>-1.208824996912552E-2</v>
      </c>
      <c r="Q129" s="2">
        <f t="shared" si="22"/>
        <v>29097.991999999998</v>
      </c>
    </row>
    <row r="130" spans="1:17">
      <c r="A130" t="s">
        <v>76</v>
      </c>
      <c r="B130" s="6"/>
      <c r="C130">
        <v>44195.28</v>
      </c>
      <c r="E130">
        <f t="shared" si="18"/>
        <v>23115.10203341442</v>
      </c>
      <c r="F130">
        <f t="shared" si="19"/>
        <v>23115</v>
      </c>
      <c r="G130">
        <f t="shared" si="20"/>
        <v>7.8770000000076834E-2</v>
      </c>
      <c r="K130">
        <f t="shared" si="23"/>
        <v>7.8770000000076834E-2</v>
      </c>
      <c r="O130">
        <f t="shared" si="21"/>
        <v>-1.203780575778131E-2</v>
      </c>
      <c r="Q130" s="2">
        <f t="shared" si="22"/>
        <v>29176.78</v>
      </c>
    </row>
    <row r="131" spans="1:17">
      <c r="A131" t="s">
        <v>76</v>
      </c>
      <c r="B131" s="6"/>
      <c r="C131">
        <v>44456.446000000004</v>
      </c>
      <c r="E131">
        <f t="shared" si="18"/>
        <v>23453.399084458335</v>
      </c>
      <c r="F131">
        <f t="shared" si="19"/>
        <v>23453.5</v>
      </c>
      <c r="G131">
        <f t="shared" si="20"/>
        <v>-7.7906999991682824E-2</v>
      </c>
      <c r="K131">
        <f t="shared" si="23"/>
        <v>-7.7906999991682824E-2</v>
      </c>
      <c r="O131">
        <f t="shared" si="21"/>
        <v>-1.187040021327136E-2</v>
      </c>
      <c r="Q131" s="2">
        <f t="shared" si="22"/>
        <v>29437.946000000004</v>
      </c>
    </row>
    <row r="132" spans="1:17">
      <c r="A132" t="s">
        <v>76</v>
      </c>
      <c r="B132" s="6"/>
      <c r="C132">
        <v>44823.482000000004</v>
      </c>
      <c r="E132">
        <f t="shared" si="18"/>
        <v>23928.833085924653</v>
      </c>
      <c r="F132">
        <f t="shared" si="19"/>
        <v>23929</v>
      </c>
      <c r="G132">
        <f t="shared" si="20"/>
        <v>-0.12885799999639858</v>
      </c>
      <c r="K132">
        <f t="shared" si="23"/>
        <v>-0.12885799999639858</v>
      </c>
      <c r="O132">
        <f t="shared" si="21"/>
        <v>-1.1635241169210853E-2</v>
      </c>
      <c r="Q132" s="2">
        <f t="shared" si="22"/>
        <v>29804.982000000004</v>
      </c>
    </row>
    <row r="133" spans="1:17">
      <c r="A133" t="s">
        <v>76</v>
      </c>
      <c r="B133" s="6"/>
      <c r="C133">
        <v>44846.43</v>
      </c>
      <c r="E133">
        <f t="shared" si="18"/>
        <v>23958.558397517107</v>
      </c>
      <c r="F133">
        <f t="shared" si="19"/>
        <v>23958.5</v>
      </c>
      <c r="G133">
        <f t="shared" si="20"/>
        <v>4.5082999997248407E-2</v>
      </c>
      <c r="K133">
        <f t="shared" si="23"/>
        <v>4.5082999997248407E-2</v>
      </c>
      <c r="O133">
        <f t="shared" si="21"/>
        <v>-1.1620651912008362E-2</v>
      </c>
      <c r="Q133" s="2">
        <f t="shared" si="22"/>
        <v>29827.93</v>
      </c>
    </row>
    <row r="134" spans="1:17">
      <c r="A134" t="s">
        <v>76</v>
      </c>
      <c r="B134" s="6"/>
      <c r="C134">
        <v>45138.502</v>
      </c>
      <c r="E134">
        <f t="shared" si="18"/>
        <v>24336.889023603566</v>
      </c>
      <c r="F134">
        <f t="shared" si="19"/>
        <v>24337</v>
      </c>
      <c r="G134">
        <f t="shared" si="20"/>
        <v>-8.5673999994469341E-2</v>
      </c>
      <c r="K134">
        <f t="shared" si="23"/>
        <v>-8.5673999994469341E-2</v>
      </c>
      <c r="O134">
        <f t="shared" si="21"/>
        <v>-1.1433464323834016E-2</v>
      </c>
      <c r="Q134" s="2">
        <f t="shared" si="22"/>
        <v>30120.002</v>
      </c>
    </row>
    <row r="135" spans="1:17">
      <c r="A135" t="s">
        <v>76</v>
      </c>
      <c r="B135" s="6"/>
      <c r="C135">
        <v>45556.495999999999</v>
      </c>
      <c r="E135">
        <f t="shared" si="18"/>
        <v>24878.330626086459</v>
      </c>
      <c r="F135">
        <f t="shared" si="19"/>
        <v>24878.5</v>
      </c>
      <c r="G135">
        <f t="shared" si="20"/>
        <v>-0.13075699999899371</v>
      </c>
      <c r="K135">
        <f t="shared" si="23"/>
        <v>-0.13075699999899371</v>
      </c>
      <c r="O135">
        <f t="shared" si="21"/>
        <v>-1.1165664907727255E-2</v>
      </c>
      <c r="Q135" s="2">
        <f t="shared" si="22"/>
        <v>30537.995999999999</v>
      </c>
    </row>
    <row r="136" spans="1:17">
      <c r="A136" t="s">
        <v>76</v>
      </c>
      <c r="B136" s="6"/>
      <c r="C136">
        <v>45674.271000000001</v>
      </c>
      <c r="E136">
        <f t="shared" si="18"/>
        <v>25030.888521014196</v>
      </c>
      <c r="F136">
        <f t="shared" si="19"/>
        <v>25031</v>
      </c>
      <c r="G136">
        <f t="shared" si="20"/>
        <v>-8.6061999994853977E-2</v>
      </c>
      <c r="K136">
        <f t="shared" si="23"/>
        <v>-8.6061999994853977E-2</v>
      </c>
      <c r="O136">
        <f t="shared" si="21"/>
        <v>-1.1090245866256747E-2</v>
      </c>
      <c r="Q136" s="2">
        <f t="shared" si="22"/>
        <v>30655.771000000001</v>
      </c>
    </row>
    <row r="137" spans="1:17">
      <c r="A137" t="s">
        <v>76</v>
      </c>
      <c r="B137" s="6"/>
      <c r="C137">
        <v>45935.436000000002</v>
      </c>
      <c r="E137">
        <f t="shared" si="18"/>
        <v>25369.184276724674</v>
      </c>
      <c r="F137">
        <f t="shared" si="19"/>
        <v>25369</v>
      </c>
      <c r="G137">
        <f t="shared" si="20"/>
        <v>0.14226200000121025</v>
      </c>
      <c r="K137">
        <f t="shared" si="23"/>
        <v>0.14226200000121025</v>
      </c>
      <c r="O137">
        <f t="shared" si="21"/>
        <v>-1.0923087597292601E-2</v>
      </c>
      <c r="Q137" s="2">
        <f t="shared" si="22"/>
        <v>30916.936000000002</v>
      </c>
    </row>
    <row r="138" spans="1:17">
      <c r="A138" t="s">
        <v>76</v>
      </c>
      <c r="B138" s="6"/>
      <c r="C138">
        <v>45946.374000000003</v>
      </c>
      <c r="E138">
        <f t="shared" si="18"/>
        <v>25383.352633801471</v>
      </c>
      <c r="F138">
        <f t="shared" si="19"/>
        <v>25383.5</v>
      </c>
      <c r="G138">
        <f t="shared" si="20"/>
        <v>-0.11376699999527773</v>
      </c>
      <c r="K138">
        <f t="shared" si="23"/>
        <v>-0.11376699999527773</v>
      </c>
      <c r="O138">
        <f t="shared" si="21"/>
        <v>-1.0915916606464258E-2</v>
      </c>
      <c r="Q138" s="2">
        <f t="shared" si="22"/>
        <v>30927.874000000003</v>
      </c>
    </row>
    <row r="139" spans="1:17">
      <c r="A139" t="s">
        <v>76</v>
      </c>
      <c r="B139" s="6"/>
      <c r="C139">
        <v>46373.288999999997</v>
      </c>
      <c r="E139">
        <f t="shared" si="18"/>
        <v>25936.349905829258</v>
      </c>
      <c r="F139">
        <f t="shared" si="19"/>
        <v>25936.5</v>
      </c>
      <c r="G139">
        <f t="shared" si="20"/>
        <v>-0.11587300000246614</v>
      </c>
      <c r="K139">
        <f t="shared" si="23"/>
        <v>-0.11587300000246614</v>
      </c>
      <c r="O139">
        <f t="shared" si="21"/>
        <v>-1.0642429852803984E-2</v>
      </c>
      <c r="Q139" s="2">
        <f t="shared" si="22"/>
        <v>31354.788999999997</v>
      </c>
    </row>
    <row r="140" spans="1:17">
      <c r="A140" t="s">
        <v>76</v>
      </c>
      <c r="B140" s="6"/>
      <c r="C140">
        <v>46648.464</v>
      </c>
      <c r="E140">
        <f t="shared" si="18"/>
        <v>26292.793282918956</v>
      </c>
      <c r="F140">
        <f t="shared" si="19"/>
        <v>26293</v>
      </c>
      <c r="G140">
        <f t="shared" si="20"/>
        <v>-0.15958600000158185</v>
      </c>
      <c r="K140">
        <f t="shared" si="23"/>
        <v>-0.15958600000158185</v>
      </c>
      <c r="O140">
        <f t="shared" si="21"/>
        <v>-1.0466122388645057E-2</v>
      </c>
      <c r="Q140" s="2">
        <f t="shared" si="22"/>
        <v>31629.964</v>
      </c>
    </row>
    <row r="141" spans="1:17">
      <c r="A141" t="s">
        <v>76</v>
      </c>
      <c r="B141" s="6"/>
      <c r="C141">
        <v>46704.35</v>
      </c>
      <c r="E141">
        <f t="shared" si="18"/>
        <v>26365.184287087337</v>
      </c>
      <c r="F141">
        <f t="shared" si="19"/>
        <v>26365</v>
      </c>
      <c r="G141">
        <f t="shared" si="20"/>
        <v>0.14227000000391854</v>
      </c>
      <c r="K141">
        <f t="shared" si="23"/>
        <v>0.14227000000391854</v>
      </c>
      <c r="O141">
        <f t="shared" si="21"/>
        <v>-1.0430514710049143E-2</v>
      </c>
      <c r="Q141" s="2">
        <f t="shared" si="22"/>
        <v>31685.85</v>
      </c>
    </row>
    <row r="142" spans="1:17">
      <c r="A142" t="s">
        <v>76</v>
      </c>
      <c r="B142" s="6"/>
      <c r="C142">
        <v>46707.345999999998</v>
      </c>
      <c r="E142">
        <f t="shared" si="18"/>
        <v>26369.065106048947</v>
      </c>
      <c r="F142">
        <f t="shared" si="19"/>
        <v>26369</v>
      </c>
      <c r="G142">
        <f t="shared" si="20"/>
        <v>5.0261999997019302E-2</v>
      </c>
      <c r="K142">
        <f t="shared" si="23"/>
        <v>5.0261999997019302E-2</v>
      </c>
      <c r="O142">
        <f t="shared" si="21"/>
        <v>-1.0428536505682704E-2</v>
      </c>
      <c r="Q142" s="2">
        <f t="shared" si="22"/>
        <v>31688.845999999998</v>
      </c>
    </row>
    <row r="143" spans="1:17">
      <c r="A143" t="s">
        <v>76</v>
      </c>
      <c r="B143" s="6"/>
      <c r="C143">
        <v>47094.341999999997</v>
      </c>
      <c r="E143">
        <f t="shared" si="18"/>
        <v>26870.353962813566</v>
      </c>
      <c r="F143">
        <f t="shared" si="19"/>
        <v>26870.5</v>
      </c>
      <c r="G143">
        <f t="shared" si="20"/>
        <v>-0.11274099999718601</v>
      </c>
      <c r="K143">
        <f t="shared" si="23"/>
        <v>-0.11274099999718601</v>
      </c>
      <c r="O143">
        <f t="shared" si="21"/>
        <v>-1.018051913324034E-2</v>
      </c>
      <c r="Q143" s="2">
        <f t="shared" si="22"/>
        <v>32075.841999999997</v>
      </c>
    </row>
    <row r="144" spans="1:17">
      <c r="A144" t="s">
        <v>76</v>
      </c>
      <c r="B144" s="6"/>
      <c r="C144">
        <v>47139.224000000002</v>
      </c>
      <c r="E144">
        <f t="shared" si="18"/>
        <v>26928.491117898662</v>
      </c>
      <c r="F144">
        <f t="shared" si="19"/>
        <v>26928.5</v>
      </c>
      <c r="G144">
        <f t="shared" si="20"/>
        <v>-6.8570000003091991E-3</v>
      </c>
      <c r="K144">
        <f t="shared" si="23"/>
        <v>-6.8570000003091991E-3</v>
      </c>
      <c r="O144">
        <f t="shared" si="21"/>
        <v>-1.0151835169926966E-2</v>
      </c>
      <c r="Q144" s="2">
        <f t="shared" si="22"/>
        <v>32120.724000000002</v>
      </c>
    </row>
    <row r="145" spans="1:35">
      <c r="A145" s="8" t="s">
        <v>78</v>
      </c>
      <c r="B145" s="6"/>
      <c r="C145" s="11">
        <v>47414.434600000001</v>
      </c>
      <c r="E145">
        <f t="shared" si="18"/>
        <v>27284.980608858528</v>
      </c>
      <c r="F145">
        <f t="shared" si="19"/>
        <v>27285</v>
      </c>
      <c r="G145">
        <f t="shared" si="20"/>
        <v>-1.4969999996537808E-2</v>
      </c>
      <c r="L145">
        <f t="shared" ref="L145:L168" si="24">G145</f>
        <v>-1.4969999996537808E-2</v>
      </c>
      <c r="O145">
        <f t="shared" si="21"/>
        <v>-9.9755277057680374E-3</v>
      </c>
      <c r="Q145" s="2">
        <f t="shared" si="22"/>
        <v>32395.934600000001</v>
      </c>
      <c r="AC145" t="s">
        <v>48</v>
      </c>
      <c r="AD145" t="s">
        <v>36</v>
      </c>
      <c r="AI145" t="s">
        <v>33</v>
      </c>
    </row>
    <row r="146" spans="1:35">
      <c r="A146" s="8" t="s">
        <v>78</v>
      </c>
      <c r="B146" s="6"/>
      <c r="C146" s="11">
        <v>47414.434600000001</v>
      </c>
      <c r="E146">
        <f t="shared" si="18"/>
        <v>27284.980608858528</v>
      </c>
      <c r="F146">
        <f t="shared" si="19"/>
        <v>27285</v>
      </c>
      <c r="G146">
        <f t="shared" si="20"/>
        <v>-1.4969999996537808E-2</v>
      </c>
      <c r="L146">
        <f t="shared" si="24"/>
        <v>-1.4969999996537808E-2</v>
      </c>
      <c r="O146">
        <f t="shared" si="21"/>
        <v>-9.9755277057680374E-3</v>
      </c>
      <c r="Q146" s="2">
        <f t="shared" si="22"/>
        <v>32395.934600000001</v>
      </c>
      <c r="AC146" t="s">
        <v>48</v>
      </c>
      <c r="AD146" t="s">
        <v>50</v>
      </c>
      <c r="AI146" t="s">
        <v>33</v>
      </c>
    </row>
    <row r="147" spans="1:35">
      <c r="A147" s="8" t="s">
        <v>78</v>
      </c>
      <c r="B147" s="6"/>
      <c r="C147" s="11">
        <v>47414.435899999997</v>
      </c>
      <c r="E147">
        <f t="shared" si="18"/>
        <v>27284.982292791985</v>
      </c>
      <c r="F147">
        <f t="shared" si="19"/>
        <v>27285</v>
      </c>
      <c r="G147">
        <f t="shared" si="20"/>
        <v>-1.367000000027474E-2</v>
      </c>
      <c r="L147">
        <f t="shared" si="24"/>
        <v>-1.367000000027474E-2</v>
      </c>
      <c r="O147">
        <f t="shared" si="21"/>
        <v>-9.9755277057680374E-3</v>
      </c>
      <c r="Q147" s="2">
        <f t="shared" si="22"/>
        <v>32395.935899999997</v>
      </c>
      <c r="AC147" t="s">
        <v>48</v>
      </c>
      <c r="AD147" t="s">
        <v>51</v>
      </c>
      <c r="AI147" t="s">
        <v>33</v>
      </c>
    </row>
    <row r="148" spans="1:35">
      <c r="A148" s="8" t="s">
        <v>78</v>
      </c>
      <c r="B148" s="6"/>
      <c r="C148" s="11">
        <v>47776.4539</v>
      </c>
      <c r="E148">
        <f t="shared" si="18"/>
        <v>27753.916311097641</v>
      </c>
      <c r="F148">
        <f t="shared" si="19"/>
        <v>27754</v>
      </c>
      <c r="G148">
        <f t="shared" si="20"/>
        <v>-6.460799999331357E-2</v>
      </c>
      <c r="L148">
        <f t="shared" si="24"/>
        <v>-6.460799999331357E-2</v>
      </c>
      <c r="O148">
        <f t="shared" si="21"/>
        <v>-9.7435832438029953E-3</v>
      </c>
      <c r="Q148" s="2">
        <f t="shared" si="22"/>
        <v>32757.9539</v>
      </c>
      <c r="AC148" t="s">
        <v>48</v>
      </c>
      <c r="AD148" t="s">
        <v>36</v>
      </c>
      <c r="AI148" t="s">
        <v>33</v>
      </c>
    </row>
    <row r="149" spans="1:35">
      <c r="A149" s="8" t="s">
        <v>78</v>
      </c>
      <c r="B149" s="6"/>
      <c r="C149" s="11">
        <v>47776.454599999997</v>
      </c>
      <c r="E149">
        <f t="shared" ref="E149:E169" si="25">+(C149-C$7)/C$8</f>
        <v>27753.91721783104</v>
      </c>
      <c r="F149">
        <f t="shared" ref="F149:F169" si="26">ROUND(2*E149,0)/2</f>
        <v>27754</v>
      </c>
      <c r="G149">
        <f t="shared" ref="G149:G169" si="27">+C149-(C$7+F149*C$8)</f>
        <v>-6.3907999996445142E-2</v>
      </c>
      <c r="L149">
        <f t="shared" si="24"/>
        <v>-6.3907999996445142E-2</v>
      </c>
      <c r="O149">
        <f t="shared" ref="O149:O169" si="28">+C$11+C$12*F149</f>
        <v>-9.7435832438029953E-3</v>
      </c>
      <c r="Q149" s="2">
        <f t="shared" ref="Q149:Q169" si="29">+C149-15018.5</f>
        <v>32757.954599999997</v>
      </c>
      <c r="AC149" t="s">
        <v>48</v>
      </c>
      <c r="AD149" t="s">
        <v>50</v>
      </c>
      <c r="AI149" t="s">
        <v>33</v>
      </c>
    </row>
    <row r="150" spans="1:35">
      <c r="A150" s="8" t="s">
        <v>78</v>
      </c>
      <c r="B150" s="6"/>
      <c r="C150" s="11">
        <v>48060.483800000002</v>
      </c>
      <c r="E150">
        <f t="shared" si="25"/>
        <v>28121.829736192398</v>
      </c>
      <c r="F150">
        <f t="shared" si="26"/>
        <v>28122</v>
      </c>
      <c r="G150">
        <f t="shared" si="27"/>
        <v>-0.13144399999873713</v>
      </c>
      <c r="L150">
        <f t="shared" si="24"/>
        <v>-0.13144399999873713</v>
      </c>
      <c r="O150">
        <f t="shared" si="28"/>
        <v>-9.5615884420905545E-3</v>
      </c>
      <c r="Q150" s="2">
        <f t="shared" si="29"/>
        <v>33041.983800000002</v>
      </c>
      <c r="AC150" t="s">
        <v>48</v>
      </c>
      <c r="AD150" t="s">
        <v>50</v>
      </c>
      <c r="AI150" t="s">
        <v>33</v>
      </c>
    </row>
    <row r="151" spans="1:35">
      <c r="A151" s="8" t="s">
        <v>78</v>
      </c>
      <c r="B151" s="6"/>
      <c r="C151" s="11">
        <v>48060.484499999999</v>
      </c>
      <c r="E151">
        <f t="shared" si="25"/>
        <v>28121.830642925794</v>
      </c>
      <c r="F151">
        <f t="shared" si="26"/>
        <v>28122</v>
      </c>
      <c r="G151">
        <f t="shared" si="27"/>
        <v>-0.1307440000018687</v>
      </c>
      <c r="L151">
        <f t="shared" si="24"/>
        <v>-0.1307440000018687</v>
      </c>
      <c r="O151">
        <f t="shared" si="28"/>
        <v>-9.5615884420905545E-3</v>
      </c>
      <c r="Q151" s="2">
        <f t="shared" si="29"/>
        <v>33041.984499999999</v>
      </c>
      <c r="AC151" t="s">
        <v>48</v>
      </c>
      <c r="AD151" t="s">
        <v>36</v>
      </c>
      <c r="AI151" t="s">
        <v>33</v>
      </c>
    </row>
    <row r="152" spans="1:35">
      <c r="A152" s="8" t="s">
        <v>78</v>
      </c>
      <c r="B152" s="6"/>
      <c r="C152" s="13">
        <v>48085.493600000002</v>
      </c>
      <c r="E152">
        <f t="shared" si="25"/>
        <v>28154.225766254494</v>
      </c>
      <c r="F152">
        <f t="shared" si="26"/>
        <v>28154</v>
      </c>
      <c r="G152">
        <f t="shared" si="27"/>
        <v>0.17429200000333367</v>
      </c>
      <c r="L152">
        <f t="shared" si="24"/>
        <v>0.17429200000333367</v>
      </c>
      <c r="O152">
        <f t="shared" si="28"/>
        <v>-9.5457628071590368E-3</v>
      </c>
      <c r="Q152" s="2">
        <f t="shared" si="29"/>
        <v>33066.993600000002</v>
      </c>
      <c r="AC152" t="s">
        <v>48</v>
      </c>
      <c r="AD152" t="s">
        <v>36</v>
      </c>
      <c r="AI152" t="s">
        <v>33</v>
      </c>
    </row>
    <row r="153" spans="1:35">
      <c r="A153" s="8" t="s">
        <v>78</v>
      </c>
      <c r="B153" s="6"/>
      <c r="C153" s="13">
        <v>48085.493600000002</v>
      </c>
      <c r="E153">
        <f t="shared" si="25"/>
        <v>28154.225766254494</v>
      </c>
      <c r="F153">
        <f t="shared" si="26"/>
        <v>28154</v>
      </c>
      <c r="G153">
        <f t="shared" si="27"/>
        <v>0.17429200000333367</v>
      </c>
      <c r="L153">
        <f t="shared" si="24"/>
        <v>0.17429200000333367</v>
      </c>
      <c r="O153">
        <f t="shared" si="28"/>
        <v>-9.5457628071590368E-3</v>
      </c>
      <c r="Q153" s="2">
        <f t="shared" si="29"/>
        <v>33066.993600000002</v>
      </c>
      <c r="AC153" t="s">
        <v>48</v>
      </c>
      <c r="AD153" t="s">
        <v>50</v>
      </c>
      <c r="AI153" t="s">
        <v>33</v>
      </c>
    </row>
    <row r="154" spans="1:35">
      <c r="A154" s="8" t="s">
        <v>78</v>
      </c>
      <c r="B154" s="6"/>
      <c r="C154" s="13">
        <v>48088.435799999999</v>
      </c>
      <c r="E154">
        <f t="shared" si="25"/>
        <v>28158.03689627747</v>
      </c>
      <c r="F154">
        <f t="shared" si="26"/>
        <v>28158</v>
      </c>
      <c r="G154">
        <f t="shared" si="27"/>
        <v>2.8484000002208631E-2</v>
      </c>
      <c r="L154">
        <f t="shared" si="24"/>
        <v>2.8484000002208631E-2</v>
      </c>
      <c r="O154">
        <f t="shared" si="28"/>
        <v>-9.5437846027925967E-3</v>
      </c>
      <c r="Q154" s="2">
        <f t="shared" si="29"/>
        <v>33069.935799999999</v>
      </c>
      <c r="AC154" t="s">
        <v>48</v>
      </c>
      <c r="AD154" t="s">
        <v>36</v>
      </c>
      <c r="AI154" t="s">
        <v>33</v>
      </c>
    </row>
    <row r="155" spans="1:35">
      <c r="A155" s="8" t="s">
        <v>78</v>
      </c>
      <c r="B155" s="6"/>
      <c r="C155" s="13">
        <v>48088.436500000003</v>
      </c>
      <c r="E155">
        <f t="shared" si="25"/>
        <v>28158.03780301088</v>
      </c>
      <c r="F155">
        <f t="shared" si="26"/>
        <v>28158</v>
      </c>
      <c r="G155">
        <f t="shared" si="27"/>
        <v>2.9184000006353017E-2</v>
      </c>
      <c r="L155">
        <f t="shared" si="24"/>
        <v>2.9184000006353017E-2</v>
      </c>
      <c r="O155">
        <f t="shared" si="28"/>
        <v>-9.5437846027925967E-3</v>
      </c>
      <c r="Q155" s="2">
        <f t="shared" si="29"/>
        <v>33069.936500000003</v>
      </c>
      <c r="AC155" t="s">
        <v>48</v>
      </c>
      <c r="AD155" t="s">
        <v>50</v>
      </c>
      <c r="AI155" t="s">
        <v>33</v>
      </c>
    </row>
    <row r="156" spans="1:35">
      <c r="A156" s="8" t="s">
        <v>78</v>
      </c>
      <c r="B156" s="6" t="s">
        <v>73</v>
      </c>
      <c r="C156" s="11">
        <v>48102.419800000003</v>
      </c>
      <c r="E156">
        <f t="shared" si="25"/>
        <v>28176.150838987469</v>
      </c>
      <c r="F156">
        <f t="shared" si="26"/>
        <v>28176</v>
      </c>
      <c r="G156">
        <f t="shared" si="27"/>
        <v>0.11644800000067335</v>
      </c>
      <c r="L156">
        <f t="shared" si="24"/>
        <v>0.11644800000067335</v>
      </c>
      <c r="O156">
        <f t="shared" si="28"/>
        <v>-9.5348826831436195E-3</v>
      </c>
      <c r="Q156" s="2">
        <f t="shared" si="29"/>
        <v>33083.919800000003</v>
      </c>
      <c r="AC156" t="s">
        <v>48</v>
      </c>
      <c r="AD156" t="s">
        <v>36</v>
      </c>
      <c r="AI156" t="s">
        <v>33</v>
      </c>
    </row>
    <row r="157" spans="1:35">
      <c r="A157" s="8" t="s">
        <v>78</v>
      </c>
      <c r="B157" s="6" t="s">
        <v>73</v>
      </c>
      <c r="C157" s="11">
        <v>48102.4205</v>
      </c>
      <c r="E157">
        <f t="shared" si="25"/>
        <v>28176.151745720868</v>
      </c>
      <c r="F157">
        <f t="shared" si="26"/>
        <v>28176</v>
      </c>
      <c r="G157">
        <f t="shared" si="27"/>
        <v>0.11714799999754177</v>
      </c>
      <c r="L157">
        <f t="shared" si="24"/>
        <v>0.11714799999754177</v>
      </c>
      <c r="O157">
        <f t="shared" si="28"/>
        <v>-9.5348826831436195E-3</v>
      </c>
      <c r="Q157" s="2">
        <f t="shared" si="29"/>
        <v>33083.9205</v>
      </c>
      <c r="AC157" t="s">
        <v>48</v>
      </c>
      <c r="AD157" t="s">
        <v>50</v>
      </c>
      <c r="AI157" t="s">
        <v>33</v>
      </c>
    </row>
    <row r="158" spans="1:35">
      <c r="A158" s="8" t="s">
        <v>79</v>
      </c>
      <c r="B158" s="6" t="s">
        <v>73</v>
      </c>
      <c r="C158" s="11">
        <v>48205.429300000003</v>
      </c>
      <c r="E158">
        <f t="shared" si="25"/>
        <v>28309.582488128275</v>
      </c>
      <c r="F158">
        <f t="shared" si="26"/>
        <v>28309.5</v>
      </c>
      <c r="G158">
        <f t="shared" si="27"/>
        <v>6.3680999999633059E-2</v>
      </c>
      <c r="L158">
        <f t="shared" si="24"/>
        <v>6.3680999999633059E-2</v>
      </c>
      <c r="O158">
        <f t="shared" si="28"/>
        <v>-9.468860112413699E-3</v>
      </c>
      <c r="Q158" s="2">
        <f t="shared" si="29"/>
        <v>33186.929300000003</v>
      </c>
      <c r="AC158" t="s">
        <v>48</v>
      </c>
      <c r="AD158" t="s">
        <v>36</v>
      </c>
      <c r="AI158" t="s">
        <v>33</v>
      </c>
    </row>
    <row r="159" spans="1:35">
      <c r="A159" s="8" t="s">
        <v>79</v>
      </c>
      <c r="B159" s="6" t="s">
        <v>73</v>
      </c>
      <c r="C159" s="11">
        <v>48205.43</v>
      </c>
      <c r="E159">
        <f t="shared" si="25"/>
        <v>28309.583394861675</v>
      </c>
      <c r="F159">
        <f t="shared" si="26"/>
        <v>28309.5</v>
      </c>
      <c r="G159">
        <f t="shared" si="27"/>
        <v>6.4380999996501487E-2</v>
      </c>
      <c r="L159">
        <f t="shared" si="24"/>
        <v>6.4380999996501487E-2</v>
      </c>
      <c r="O159">
        <f t="shared" si="28"/>
        <v>-9.468860112413699E-3</v>
      </c>
      <c r="Q159" s="2">
        <f t="shared" si="29"/>
        <v>33186.93</v>
      </c>
      <c r="AC159" t="s">
        <v>48</v>
      </c>
      <c r="AD159" t="s">
        <v>50</v>
      </c>
      <c r="AI159" t="s">
        <v>33</v>
      </c>
    </row>
    <row r="160" spans="1:35">
      <c r="A160" s="8" t="s">
        <v>80</v>
      </c>
      <c r="B160" s="6" t="s">
        <v>73</v>
      </c>
      <c r="C160" s="11">
        <v>48461.496800000001</v>
      </c>
      <c r="E160">
        <f t="shared" si="25"/>
        <v>28641.275281670256</v>
      </c>
      <c r="F160">
        <f t="shared" si="26"/>
        <v>28641.5</v>
      </c>
      <c r="G160">
        <f t="shared" si="27"/>
        <v>-0.17348299999866867</v>
      </c>
      <c r="L160">
        <f t="shared" si="24"/>
        <v>-0.17348299999866867</v>
      </c>
      <c r="O160">
        <f t="shared" si="28"/>
        <v>-9.3046691499992125E-3</v>
      </c>
      <c r="Q160" s="2">
        <f t="shared" si="29"/>
        <v>33442.996800000001</v>
      </c>
      <c r="AC160" t="s">
        <v>48</v>
      </c>
      <c r="AD160" t="s">
        <v>50</v>
      </c>
      <c r="AI160" t="s">
        <v>33</v>
      </c>
    </row>
    <row r="161" spans="1:35">
      <c r="A161" s="8" t="s">
        <v>80</v>
      </c>
      <c r="B161" s="6" t="s">
        <v>73</v>
      </c>
      <c r="C161" s="11">
        <v>48461.496899999998</v>
      </c>
      <c r="E161">
        <f t="shared" si="25"/>
        <v>28641.275411203598</v>
      </c>
      <c r="F161">
        <f t="shared" si="26"/>
        <v>28641.5</v>
      </c>
      <c r="G161">
        <f t="shared" si="27"/>
        <v>-0.17338300000119489</v>
      </c>
      <c r="L161">
        <f t="shared" si="24"/>
        <v>-0.17338300000119489</v>
      </c>
      <c r="O161">
        <f t="shared" si="28"/>
        <v>-9.3046691499992125E-3</v>
      </c>
      <c r="Q161" s="2">
        <f t="shared" si="29"/>
        <v>33442.996899999998</v>
      </c>
      <c r="AC161" t="s">
        <v>48</v>
      </c>
      <c r="AD161" t="s">
        <v>36</v>
      </c>
      <c r="AI161" t="s">
        <v>33</v>
      </c>
    </row>
    <row r="162" spans="1:35">
      <c r="A162" s="8" t="s">
        <v>80</v>
      </c>
      <c r="B162" s="6"/>
      <c r="C162" s="11">
        <v>48500.494899999998</v>
      </c>
      <c r="E162">
        <f t="shared" si="25"/>
        <v>28691.790824376101</v>
      </c>
      <c r="F162">
        <f t="shared" si="26"/>
        <v>28692</v>
      </c>
      <c r="G162">
        <f t="shared" si="27"/>
        <v>-0.16148400000383845</v>
      </c>
      <c r="L162">
        <f t="shared" si="24"/>
        <v>-0.16148400000383845</v>
      </c>
      <c r="O162">
        <f t="shared" si="28"/>
        <v>-9.2796943198729127E-3</v>
      </c>
      <c r="Q162" s="2">
        <f t="shared" si="29"/>
        <v>33481.994899999998</v>
      </c>
      <c r="AC162" t="s">
        <v>48</v>
      </c>
      <c r="AD162" t="s">
        <v>36</v>
      </c>
      <c r="AI162" t="s">
        <v>33</v>
      </c>
    </row>
    <row r="163" spans="1:35">
      <c r="A163" s="8" t="s">
        <v>80</v>
      </c>
      <c r="B163" s="6"/>
      <c r="C163" s="11">
        <v>48500.495699999999</v>
      </c>
      <c r="E163">
        <f t="shared" si="25"/>
        <v>28691.79186064285</v>
      </c>
      <c r="F163">
        <f t="shared" si="26"/>
        <v>28692</v>
      </c>
      <c r="G163">
        <f t="shared" si="27"/>
        <v>-0.16068400000222027</v>
      </c>
      <c r="L163">
        <f t="shared" si="24"/>
        <v>-0.16068400000222027</v>
      </c>
      <c r="O163">
        <f t="shared" si="28"/>
        <v>-9.2796943198729127E-3</v>
      </c>
      <c r="Q163" s="2">
        <f t="shared" si="29"/>
        <v>33481.995699999999</v>
      </c>
      <c r="AC163" t="s">
        <v>48</v>
      </c>
      <c r="AD163" t="s">
        <v>50</v>
      </c>
      <c r="AI163" t="s">
        <v>33</v>
      </c>
    </row>
    <row r="164" spans="1:35">
      <c r="A164" s="8" t="s">
        <v>80</v>
      </c>
      <c r="B164" s="6"/>
      <c r="C164" s="11">
        <v>48503.439400000003</v>
      </c>
      <c r="E164">
        <f t="shared" si="25"/>
        <v>28695.604933665982</v>
      </c>
      <c r="F164">
        <f t="shared" si="26"/>
        <v>28695.5</v>
      </c>
      <c r="G164">
        <f t="shared" si="27"/>
        <v>8.10090000013588E-2</v>
      </c>
      <c r="L164">
        <f t="shared" si="24"/>
        <v>8.10090000013588E-2</v>
      </c>
      <c r="O164">
        <f t="shared" si="28"/>
        <v>-9.2779633910522775E-3</v>
      </c>
      <c r="Q164" s="2">
        <f t="shared" si="29"/>
        <v>33484.939400000003</v>
      </c>
      <c r="AC164" t="s">
        <v>48</v>
      </c>
      <c r="AD164" t="s">
        <v>50</v>
      </c>
      <c r="AI164" t="s">
        <v>33</v>
      </c>
    </row>
    <row r="165" spans="1:35">
      <c r="A165" s="8" t="s">
        <v>80</v>
      </c>
      <c r="B165" s="6"/>
      <c r="C165" s="11">
        <v>48503.439700000003</v>
      </c>
      <c r="E165">
        <f t="shared" si="25"/>
        <v>28695.605322266008</v>
      </c>
      <c r="F165">
        <f t="shared" si="26"/>
        <v>28695.5</v>
      </c>
      <c r="G165">
        <f t="shared" si="27"/>
        <v>8.130900000105612E-2</v>
      </c>
      <c r="L165">
        <f t="shared" si="24"/>
        <v>8.130900000105612E-2</v>
      </c>
      <c r="O165">
        <f t="shared" si="28"/>
        <v>-9.2779633910522775E-3</v>
      </c>
      <c r="Q165" s="2">
        <f t="shared" si="29"/>
        <v>33484.939700000003</v>
      </c>
      <c r="AC165" t="s">
        <v>48</v>
      </c>
      <c r="AD165" t="s">
        <v>36</v>
      </c>
      <c r="AI165" t="s">
        <v>33</v>
      </c>
    </row>
    <row r="166" spans="1:35">
      <c r="A166" s="8" t="s">
        <v>80</v>
      </c>
      <c r="B166" s="6" t="s">
        <v>73</v>
      </c>
      <c r="C166" s="11">
        <v>48567.447200000002</v>
      </c>
      <c r="E166">
        <f t="shared" si="25"/>
        <v>28778.516376900581</v>
      </c>
      <c r="F166">
        <f t="shared" si="26"/>
        <v>28778.5</v>
      </c>
      <c r="G166">
        <f t="shared" si="27"/>
        <v>1.2643000001844484E-2</v>
      </c>
      <c r="L166">
        <f t="shared" si="24"/>
        <v>1.2643000001844484E-2</v>
      </c>
      <c r="O166">
        <f t="shared" si="28"/>
        <v>-9.2369156504486568E-3</v>
      </c>
      <c r="Q166" s="2">
        <f t="shared" si="29"/>
        <v>33548.947200000002</v>
      </c>
      <c r="AC166" t="s">
        <v>48</v>
      </c>
      <c r="AD166" t="s">
        <v>50</v>
      </c>
      <c r="AI166" t="s">
        <v>33</v>
      </c>
    </row>
    <row r="167" spans="1:35">
      <c r="A167" s="8" t="s">
        <v>80</v>
      </c>
      <c r="B167" s="6" t="s">
        <v>73</v>
      </c>
      <c r="C167" s="11">
        <v>48567.448400000001</v>
      </c>
      <c r="E167">
        <f t="shared" si="25"/>
        <v>28778.517931300699</v>
      </c>
      <c r="F167">
        <f t="shared" si="26"/>
        <v>28778.5</v>
      </c>
      <c r="G167">
        <f t="shared" si="27"/>
        <v>1.3843000000633765E-2</v>
      </c>
      <c r="L167">
        <f t="shared" si="24"/>
        <v>1.3843000000633765E-2</v>
      </c>
      <c r="O167">
        <f t="shared" si="28"/>
        <v>-9.2369156504486568E-3</v>
      </c>
      <c r="Q167" s="2">
        <f t="shared" si="29"/>
        <v>33548.948400000001</v>
      </c>
      <c r="AC167" t="s">
        <v>48</v>
      </c>
      <c r="AD167" t="s">
        <v>36</v>
      </c>
      <c r="AI167" t="s">
        <v>33</v>
      </c>
    </row>
    <row r="168" spans="1:35">
      <c r="A168" s="8" t="s">
        <v>81</v>
      </c>
      <c r="B168" s="6" t="s">
        <v>72</v>
      </c>
      <c r="C168">
        <v>52890.3508</v>
      </c>
      <c r="E168">
        <f t="shared" si="25"/>
        <v>34378.117932336965</v>
      </c>
      <c r="F168">
        <f t="shared" si="26"/>
        <v>34378</v>
      </c>
      <c r="G168">
        <f t="shared" si="27"/>
        <v>9.1044000000692904E-2</v>
      </c>
      <c r="L168">
        <f t="shared" si="24"/>
        <v>9.1044000000692904E-2</v>
      </c>
      <c r="O168">
        <f t="shared" si="28"/>
        <v>-6.4676768129790368E-3</v>
      </c>
      <c r="Q168" s="2">
        <f t="shared" si="29"/>
        <v>37871.8508</v>
      </c>
    </row>
    <row r="169" spans="1:35">
      <c r="A169" t="s">
        <v>37</v>
      </c>
      <c r="B169" s="6"/>
      <c r="C169" s="11">
        <v>42657.375</v>
      </c>
      <c r="D169" s="6"/>
      <c r="E169">
        <f t="shared" si="25"/>
        <v>21123.002272014841</v>
      </c>
      <c r="F169">
        <f t="shared" si="26"/>
        <v>21123</v>
      </c>
      <c r="G169">
        <f t="shared" si="27"/>
        <v>1.7539999971631914E-3</v>
      </c>
      <c r="N169">
        <f>G169</f>
        <v>1.7539999971631914E-3</v>
      </c>
      <c r="O169">
        <f t="shared" si="28"/>
        <v>-1.3022951532268226E-2</v>
      </c>
      <c r="Q169" s="2">
        <f t="shared" si="29"/>
        <v>27638.875</v>
      </c>
      <c r="AC169" t="s">
        <v>31</v>
      </c>
      <c r="AI169" t="s">
        <v>33</v>
      </c>
    </row>
    <row r="170" spans="1:35">
      <c r="B170" s="6"/>
    </row>
    <row r="171" spans="1:35">
      <c r="A171" s="8"/>
      <c r="B171" s="6"/>
      <c r="D171" t="s">
        <v>95</v>
      </c>
    </row>
    <row r="172" spans="1:35">
      <c r="A172" t="s">
        <v>94</v>
      </c>
      <c r="B172" s="6"/>
      <c r="C172">
        <v>47387.385000000002</v>
      </c>
      <c r="D172" s="19">
        <f>+(C172-C$7)/C$8-INT((C172-C$7)/C$8)</f>
        <v>0.9423576622903056</v>
      </c>
      <c r="F172" t="s">
        <v>86</v>
      </c>
    </row>
    <row r="173" spans="1:35">
      <c r="A173" t="s">
        <v>94</v>
      </c>
      <c r="B173" s="6"/>
      <c r="C173" s="8">
        <v>47387.597000000002</v>
      </c>
      <c r="D173" s="19">
        <f t="shared" ref="D173:D209" si="30">+(C173-C$7)/C$8-INT((C173-C$7)/C$8)</f>
        <v>0.21696834982503788</v>
      </c>
    </row>
    <row r="174" spans="1:35">
      <c r="A174" t="s">
        <v>94</v>
      </c>
      <c r="B174" s="6"/>
      <c r="C174">
        <v>47388.364000000001</v>
      </c>
      <c r="D174" s="19">
        <f t="shared" si="30"/>
        <v>0.21048909200180788</v>
      </c>
      <c r="F174" t="s">
        <v>87</v>
      </c>
    </row>
    <row r="175" spans="1:35">
      <c r="A175" t="s">
        <v>94</v>
      </c>
      <c r="B175" s="6"/>
      <c r="C175" s="8">
        <v>47388.599000000002</v>
      </c>
      <c r="D175" s="19">
        <f t="shared" si="30"/>
        <v>0.51489244846743532</v>
      </c>
    </row>
    <row r="176" spans="1:35">
      <c r="A176" t="s">
        <v>94</v>
      </c>
      <c r="B176" s="6"/>
      <c r="C176">
        <v>47391.377999999997</v>
      </c>
      <c r="D176" s="20">
        <f t="shared" si="30"/>
        <v>0.11462405537531595</v>
      </c>
      <c r="F176" t="s">
        <v>87</v>
      </c>
    </row>
    <row r="177" spans="1:6">
      <c r="A177" t="s">
        <v>94</v>
      </c>
      <c r="B177" s="6"/>
      <c r="C177" s="8">
        <v>47391.597000000002</v>
      </c>
      <c r="D177" s="20">
        <f t="shared" si="30"/>
        <v>0.39830207694103592</v>
      </c>
    </row>
    <row r="178" spans="1:6">
      <c r="A178" t="s">
        <v>94</v>
      </c>
      <c r="B178" s="6"/>
      <c r="C178">
        <v>47392.381000000001</v>
      </c>
      <c r="D178" s="19">
        <f t="shared" si="30"/>
        <v>0.41384348745486932</v>
      </c>
      <c r="F178" t="s">
        <v>88</v>
      </c>
    </row>
    <row r="179" spans="1:6">
      <c r="A179" t="s">
        <v>94</v>
      </c>
      <c r="B179" s="6"/>
      <c r="C179" s="8">
        <v>47392.599000000002</v>
      </c>
      <c r="D179" s="19">
        <f t="shared" si="30"/>
        <v>0.69622617558343336</v>
      </c>
    </row>
    <row r="180" spans="1:6">
      <c r="A180" t="s">
        <v>94</v>
      </c>
      <c r="B180" s="6"/>
      <c r="C180">
        <v>47393.383999999998</v>
      </c>
      <c r="D180" s="11">
        <f t="shared" si="30"/>
        <v>0.71306291952350875</v>
      </c>
      <c r="F180" t="s">
        <v>87</v>
      </c>
    </row>
    <row r="181" spans="1:6">
      <c r="A181" t="s">
        <v>94</v>
      </c>
      <c r="B181" s="6"/>
      <c r="C181" s="8">
        <v>47393.531000000003</v>
      </c>
      <c r="D181" s="11">
        <f t="shared" si="30"/>
        <v>0.90347693400326534</v>
      </c>
    </row>
    <row r="182" spans="1:6">
      <c r="A182" t="s">
        <v>94</v>
      </c>
      <c r="B182" s="6"/>
      <c r="C182">
        <v>47398.593999999997</v>
      </c>
      <c r="D182" s="11">
        <f t="shared" si="30"/>
        <v>0.46175009908984066</v>
      </c>
      <c r="F182" t="s">
        <v>87</v>
      </c>
    </row>
    <row r="183" spans="1:6">
      <c r="A183" t="s">
        <v>94</v>
      </c>
      <c r="B183" s="6"/>
      <c r="C183" s="8">
        <v>47398.538</v>
      </c>
      <c r="D183" s="11">
        <f t="shared" si="30"/>
        <v>0.38921142691469868</v>
      </c>
    </row>
    <row r="184" spans="1:6">
      <c r="A184" t="s">
        <v>94</v>
      </c>
      <c r="B184" s="6"/>
      <c r="C184">
        <v>47401.368000000002</v>
      </c>
      <c r="D184" s="11">
        <f t="shared" si="30"/>
        <v>5.5005038851959398E-2</v>
      </c>
      <c r="F184" t="s">
        <v>87</v>
      </c>
    </row>
    <row r="185" spans="1:6">
      <c r="A185" t="s">
        <v>94</v>
      </c>
      <c r="B185" s="6"/>
      <c r="C185" s="8">
        <v>47401.423999999999</v>
      </c>
      <c r="D185" s="11">
        <f t="shared" si="30"/>
        <v>0.12754371102710138</v>
      </c>
    </row>
    <row r="186" spans="1:6">
      <c r="A186" t="s">
        <v>94</v>
      </c>
      <c r="B186" s="6"/>
      <c r="C186">
        <v>47405.519</v>
      </c>
      <c r="D186" s="11">
        <f t="shared" si="30"/>
        <v>0.43193411416359595</v>
      </c>
      <c r="F186" t="s">
        <v>87</v>
      </c>
    </row>
    <row r="187" spans="1:6">
      <c r="A187" t="s">
        <v>94</v>
      </c>
      <c r="B187" s="6"/>
      <c r="C187" s="8">
        <v>47405.563000000002</v>
      </c>
      <c r="D187" s="11">
        <f t="shared" si="30"/>
        <v>0.48892878516198834</v>
      </c>
    </row>
    <row r="188" spans="1:6">
      <c r="A188" t="s">
        <v>94</v>
      </c>
      <c r="B188" s="6"/>
      <c r="C188">
        <v>47413.394</v>
      </c>
      <c r="D188" s="11">
        <f t="shared" si="30"/>
        <v>0.63268488942048862</v>
      </c>
      <c r="F188" t="s">
        <v>87</v>
      </c>
    </row>
    <row r="189" spans="1:6">
      <c r="A189" t="s">
        <v>94</v>
      </c>
      <c r="B189" s="6"/>
      <c r="C189" s="8">
        <v>47413.415999999997</v>
      </c>
      <c r="D189" s="11">
        <f t="shared" si="30"/>
        <v>0.66118222491422785</v>
      </c>
    </row>
    <row r="190" spans="1:6">
      <c r="A190" t="s">
        <v>94</v>
      </c>
      <c r="B190" s="6"/>
      <c r="C190">
        <v>47414.381999999998</v>
      </c>
      <c r="D190" s="24">
        <f t="shared" si="30"/>
        <v>0.9124743200118246</v>
      </c>
      <c r="F190" t="s">
        <v>89</v>
      </c>
    </row>
    <row r="191" spans="1:6">
      <c r="A191" t="s">
        <v>94</v>
      </c>
      <c r="B191" s="6"/>
      <c r="C191" s="8">
        <v>47414.535000000003</v>
      </c>
      <c r="D191" s="24">
        <f t="shared" si="30"/>
        <v>0.11066033508177497</v>
      </c>
    </row>
    <row r="192" spans="1:6">
      <c r="A192" t="s">
        <v>94</v>
      </c>
      <c r="B192" s="6"/>
      <c r="C192">
        <v>47431.315999999999</v>
      </c>
      <c r="D192" s="11">
        <f t="shared" si="30"/>
        <v>0.84765065375540871</v>
      </c>
      <c r="F192" t="s">
        <v>87</v>
      </c>
    </row>
    <row r="193" spans="1:6">
      <c r="A193" t="s">
        <v>94</v>
      </c>
      <c r="B193" s="6"/>
      <c r="C193" s="8">
        <v>47431.391000000003</v>
      </c>
      <c r="D193" s="11">
        <f t="shared" si="30"/>
        <v>0.94480066114192596</v>
      </c>
    </row>
    <row r="194" spans="1:6">
      <c r="A194" t="s">
        <v>94</v>
      </c>
      <c r="B194" s="6"/>
      <c r="C194">
        <v>47432.404000000002</v>
      </c>
      <c r="D194" s="11">
        <f t="shared" si="30"/>
        <v>0.25697342753483099</v>
      </c>
      <c r="F194" t="s">
        <v>87</v>
      </c>
    </row>
    <row r="195" spans="1:6">
      <c r="A195" t="s">
        <v>94</v>
      </c>
      <c r="B195" s="6"/>
      <c r="C195" s="8">
        <v>47432.436000000002</v>
      </c>
      <c r="D195" s="11">
        <f t="shared" si="30"/>
        <v>0.29842409734919784</v>
      </c>
    </row>
    <row r="196" spans="1:6">
      <c r="A196" t="s">
        <v>94</v>
      </c>
      <c r="B196" s="6"/>
      <c r="C196">
        <v>47439.457999999999</v>
      </c>
      <c r="D196" s="11">
        <f t="shared" si="30"/>
        <v>0.39425545529593364</v>
      </c>
      <c r="F196" t="s">
        <v>90</v>
      </c>
    </row>
    <row r="197" spans="1:6">
      <c r="A197" t="s">
        <v>94</v>
      </c>
      <c r="B197" s="6"/>
      <c r="C197" s="8">
        <v>47439.495000000003</v>
      </c>
      <c r="D197" s="11">
        <f t="shared" si="30"/>
        <v>0.44218279227789026</v>
      </c>
    </row>
    <row r="198" spans="1:6">
      <c r="A198" t="s">
        <v>94</v>
      </c>
      <c r="B198" s="6"/>
      <c r="C198">
        <v>47451.262999999999</v>
      </c>
      <c r="D198" s="11">
        <f t="shared" si="30"/>
        <v>0.68566661744262092</v>
      </c>
      <c r="F198" t="s">
        <v>87</v>
      </c>
    </row>
    <row r="199" spans="1:6">
      <c r="A199" t="s">
        <v>94</v>
      </c>
      <c r="B199" s="6"/>
      <c r="C199" s="8">
        <v>47451.44</v>
      </c>
      <c r="D199" s="11">
        <f t="shared" si="30"/>
        <v>0.91494063487334643</v>
      </c>
    </row>
    <row r="200" spans="1:6">
      <c r="A200" t="s">
        <v>94</v>
      </c>
      <c r="B200" s="6"/>
      <c r="C200">
        <v>47485.383999999998</v>
      </c>
      <c r="D200" s="11">
        <f t="shared" si="30"/>
        <v>0.88373864316235995</v>
      </c>
      <c r="F200" t="s">
        <v>87</v>
      </c>
    </row>
    <row r="201" spans="1:6">
      <c r="A201" t="s">
        <v>94</v>
      </c>
      <c r="B201" s="6"/>
      <c r="C201" s="8">
        <v>47485.444000000003</v>
      </c>
      <c r="D201" s="11">
        <f t="shared" si="30"/>
        <v>0.96145864907521172</v>
      </c>
    </row>
    <row r="202" spans="1:6">
      <c r="A202" t="s">
        <v>94</v>
      </c>
      <c r="B202" s="6"/>
      <c r="C202">
        <v>47716.440999999999</v>
      </c>
      <c r="D202" s="19">
        <f t="shared" si="30"/>
        <v>0.17959538965078536</v>
      </c>
      <c r="F202" t="s">
        <v>91</v>
      </c>
    </row>
    <row r="203" spans="1:6">
      <c r="A203" t="s">
        <v>94</v>
      </c>
      <c r="B203" s="6"/>
      <c r="C203" s="8">
        <v>47716.572</v>
      </c>
      <c r="D203" s="19">
        <f t="shared" si="30"/>
        <v>0.34928406921244459</v>
      </c>
    </row>
    <row r="204" spans="1:6">
      <c r="A204" t="s">
        <v>94</v>
      </c>
      <c r="B204" s="6"/>
      <c r="C204">
        <v>47729.358999999997</v>
      </c>
      <c r="D204" s="19">
        <f t="shared" si="30"/>
        <v>0.91271266136391205</v>
      </c>
      <c r="F204" t="s">
        <v>92</v>
      </c>
    </row>
    <row r="205" spans="1:6">
      <c r="A205" t="s">
        <v>94</v>
      </c>
      <c r="B205" s="6"/>
      <c r="C205" s="8">
        <v>47729.453000000001</v>
      </c>
      <c r="D205" s="19">
        <f t="shared" si="30"/>
        <v>3.4474003954528598E-2</v>
      </c>
    </row>
    <row r="206" spans="1:6">
      <c r="A206" t="s">
        <v>94</v>
      </c>
      <c r="B206" s="6"/>
      <c r="C206">
        <v>47770.288</v>
      </c>
      <c r="D206" s="11">
        <f t="shared" si="30"/>
        <v>0.92941469063589466</v>
      </c>
      <c r="F206" t="s">
        <v>87</v>
      </c>
    </row>
    <row r="207" spans="1:6">
      <c r="A207" t="s">
        <v>94</v>
      </c>
      <c r="B207" s="6"/>
      <c r="C207" s="8">
        <v>47770.328000000001</v>
      </c>
      <c r="D207" s="11">
        <f t="shared" si="30"/>
        <v>0.98122802791112917</v>
      </c>
    </row>
    <row r="208" spans="1:6">
      <c r="A208" t="s">
        <v>94</v>
      </c>
      <c r="B208" s="6"/>
      <c r="C208">
        <v>47776.385999999999</v>
      </c>
      <c r="D208" s="22">
        <f t="shared" si="30"/>
        <v>0.82835795762002817</v>
      </c>
      <c r="F208" t="s">
        <v>93</v>
      </c>
    </row>
    <row r="209" spans="1:4">
      <c r="A209" t="s">
        <v>94</v>
      </c>
      <c r="B209" s="6"/>
      <c r="C209" s="8">
        <v>47776.538</v>
      </c>
      <c r="D209" s="22">
        <f t="shared" si="30"/>
        <v>2.5248639252822613E-2</v>
      </c>
    </row>
    <row r="210" spans="1:4">
      <c r="B210" s="6"/>
    </row>
    <row r="211" spans="1:4">
      <c r="B211" s="6"/>
    </row>
    <row r="212" spans="1:4">
      <c r="B212" s="6"/>
    </row>
    <row r="213" spans="1:4">
      <c r="B213" s="6"/>
    </row>
    <row r="214" spans="1:4">
      <c r="B214" s="6"/>
    </row>
    <row r="215" spans="1:4">
      <c r="B215" s="6"/>
    </row>
    <row r="216" spans="1:4">
      <c r="B216" s="6"/>
    </row>
    <row r="217" spans="1:4">
      <c r="B217" s="6"/>
    </row>
    <row r="218" spans="1:4">
      <c r="B218" s="6"/>
    </row>
    <row r="219" spans="1:4">
      <c r="B219" s="6"/>
    </row>
    <row r="220" spans="1:4">
      <c r="B220" s="6"/>
    </row>
    <row r="221" spans="1:4">
      <c r="B221" s="6"/>
    </row>
    <row r="222" spans="1:4">
      <c r="B222" s="6"/>
    </row>
    <row r="223" spans="1:4">
      <c r="B223" s="6"/>
    </row>
    <row r="224" spans="1:4">
      <c r="B224" s="6"/>
    </row>
    <row r="225" spans="2:2">
      <c r="B225" s="6"/>
    </row>
    <row r="226" spans="2:2">
      <c r="B226" s="6"/>
    </row>
    <row r="227" spans="2:2">
      <c r="B227" s="6"/>
    </row>
    <row r="228" spans="2:2">
      <c r="B228" s="6"/>
    </row>
    <row r="229" spans="2:2">
      <c r="B229" s="6"/>
    </row>
    <row r="230" spans="2:2">
      <c r="B230" s="6"/>
    </row>
    <row r="231" spans="2:2">
      <c r="B231" s="6"/>
    </row>
    <row r="232" spans="2:2">
      <c r="B232" s="6"/>
    </row>
    <row r="233" spans="2:2">
      <c r="B233" s="6"/>
    </row>
    <row r="234" spans="2:2">
      <c r="B234" s="6"/>
    </row>
    <row r="235" spans="2:2">
      <c r="B235" s="6"/>
    </row>
    <row r="236" spans="2:2">
      <c r="B236" s="6"/>
    </row>
    <row r="237" spans="2:2">
      <c r="B237" s="6"/>
    </row>
    <row r="238" spans="2:2">
      <c r="B238" s="6"/>
    </row>
    <row r="239" spans="2:2">
      <c r="B239" s="6"/>
    </row>
    <row r="240" spans="2:2">
      <c r="B240" s="6"/>
    </row>
    <row r="241" spans="2:2">
      <c r="B241" s="6"/>
    </row>
    <row r="242" spans="2:2">
      <c r="B242" s="6"/>
    </row>
    <row r="243" spans="2:2">
      <c r="B243" s="6"/>
    </row>
    <row r="244" spans="2:2">
      <c r="B244" s="6"/>
    </row>
    <row r="245" spans="2:2">
      <c r="B245" s="6"/>
    </row>
    <row r="246" spans="2:2">
      <c r="B246" s="6"/>
    </row>
    <row r="247" spans="2:2">
      <c r="B247" s="6"/>
    </row>
    <row r="248" spans="2:2">
      <c r="B248" s="6"/>
    </row>
    <row r="249" spans="2:2">
      <c r="B249" s="6"/>
    </row>
    <row r="250" spans="2:2">
      <c r="B250" s="6"/>
    </row>
    <row r="251" spans="2:2">
      <c r="B251" s="6"/>
    </row>
    <row r="252" spans="2:2">
      <c r="B252" s="6"/>
    </row>
    <row r="253" spans="2:2">
      <c r="B253" s="6"/>
    </row>
    <row r="254" spans="2:2">
      <c r="B254" s="6"/>
    </row>
    <row r="255" spans="2:2">
      <c r="B255" s="6"/>
    </row>
    <row r="256" spans="2:2">
      <c r="B256" s="6"/>
    </row>
    <row r="257" spans="2:2">
      <c r="B257" s="6"/>
    </row>
    <row r="258" spans="2:2">
      <c r="B258" s="6"/>
    </row>
    <row r="259" spans="2:2">
      <c r="B259" s="6"/>
    </row>
    <row r="260" spans="2:2">
      <c r="B260" s="6"/>
    </row>
    <row r="261" spans="2:2">
      <c r="B261" s="6"/>
    </row>
    <row r="262" spans="2:2">
      <c r="B262" s="6"/>
    </row>
    <row r="263" spans="2:2">
      <c r="B263" s="6"/>
    </row>
    <row r="264" spans="2:2">
      <c r="B264" s="6"/>
    </row>
    <row r="265" spans="2:2">
      <c r="B265" s="6"/>
    </row>
    <row r="266" spans="2:2">
      <c r="B266" s="6"/>
    </row>
    <row r="267" spans="2:2">
      <c r="B267" s="6"/>
    </row>
    <row r="268" spans="2:2">
      <c r="B268" s="6"/>
    </row>
    <row r="269" spans="2:2">
      <c r="B269" s="6"/>
    </row>
    <row r="270" spans="2:2">
      <c r="B270" s="6"/>
    </row>
    <row r="271" spans="2:2">
      <c r="B271" s="6"/>
    </row>
    <row r="272" spans="2:2">
      <c r="B272" s="6"/>
    </row>
    <row r="273" spans="2:2">
      <c r="B273" s="6"/>
    </row>
    <row r="274" spans="2:2">
      <c r="B274" s="6"/>
    </row>
    <row r="275" spans="2:2">
      <c r="B275" s="6"/>
    </row>
    <row r="276" spans="2:2">
      <c r="B276" s="6"/>
    </row>
    <row r="277" spans="2:2">
      <c r="B277" s="6"/>
    </row>
    <row r="278" spans="2:2">
      <c r="B278" s="6"/>
    </row>
    <row r="279" spans="2:2">
      <c r="B279" s="6"/>
    </row>
    <row r="280" spans="2:2">
      <c r="B280" s="6"/>
    </row>
    <row r="281" spans="2:2">
      <c r="B281" s="6"/>
    </row>
    <row r="282" spans="2:2">
      <c r="B282" s="6"/>
    </row>
    <row r="283" spans="2:2">
      <c r="B283" s="6"/>
    </row>
    <row r="284" spans="2:2">
      <c r="B284" s="6"/>
    </row>
    <row r="285" spans="2:2">
      <c r="B285" s="6"/>
    </row>
    <row r="286" spans="2:2">
      <c r="B286" s="6"/>
    </row>
    <row r="287" spans="2:2">
      <c r="B287" s="6"/>
    </row>
    <row r="288" spans="2:2">
      <c r="B288" s="6"/>
    </row>
    <row r="289" spans="2:2">
      <c r="B289" s="6"/>
    </row>
    <row r="290" spans="2:2">
      <c r="B290" s="6"/>
    </row>
    <row r="291" spans="2:2">
      <c r="B291" s="6"/>
    </row>
    <row r="292" spans="2:2">
      <c r="B292" s="6"/>
    </row>
    <row r="293" spans="2:2">
      <c r="B293" s="6"/>
    </row>
    <row r="294" spans="2:2">
      <c r="B294" s="6"/>
    </row>
    <row r="295" spans="2:2">
      <c r="B295" s="6"/>
    </row>
    <row r="296" spans="2:2">
      <c r="B296" s="6"/>
    </row>
    <row r="297" spans="2:2">
      <c r="B297" s="6"/>
    </row>
    <row r="298" spans="2:2">
      <c r="B298" s="6"/>
    </row>
    <row r="299" spans="2:2">
      <c r="B299" s="6"/>
    </row>
    <row r="300" spans="2:2">
      <c r="B300" s="6"/>
    </row>
    <row r="301" spans="2:2">
      <c r="B301" s="6"/>
    </row>
    <row r="302" spans="2:2">
      <c r="B302" s="6"/>
    </row>
    <row r="303" spans="2:2">
      <c r="B303" s="6"/>
    </row>
    <row r="304" spans="2:2">
      <c r="B304" s="6"/>
    </row>
    <row r="305" spans="2:2">
      <c r="B305" s="6"/>
    </row>
    <row r="306" spans="2:2">
      <c r="B306" s="6"/>
    </row>
    <row r="307" spans="2:2">
      <c r="B307" s="6"/>
    </row>
    <row r="308" spans="2:2">
      <c r="B308" s="6"/>
    </row>
    <row r="309" spans="2:2">
      <c r="B309" s="6"/>
    </row>
    <row r="310" spans="2:2">
      <c r="B310" s="6"/>
    </row>
    <row r="311" spans="2:2">
      <c r="B311" s="6"/>
    </row>
    <row r="312" spans="2:2">
      <c r="B312" s="6"/>
    </row>
    <row r="313" spans="2:2">
      <c r="B313" s="6"/>
    </row>
    <row r="314" spans="2:2">
      <c r="B314" s="6"/>
    </row>
    <row r="315" spans="2:2">
      <c r="B315" s="6"/>
    </row>
    <row r="316" spans="2:2">
      <c r="B316" s="6"/>
    </row>
    <row r="317" spans="2:2">
      <c r="B317" s="6"/>
    </row>
    <row r="318" spans="2:2">
      <c r="B318" s="6"/>
    </row>
    <row r="319" spans="2:2">
      <c r="B319" s="6"/>
    </row>
    <row r="320" spans="2:2">
      <c r="B320" s="6"/>
    </row>
    <row r="321" spans="2:2">
      <c r="B321" s="6"/>
    </row>
    <row r="322" spans="2:2">
      <c r="B322" s="6"/>
    </row>
    <row r="323" spans="2:2">
      <c r="B323" s="6"/>
    </row>
    <row r="324" spans="2:2">
      <c r="B324" s="6"/>
    </row>
    <row r="325" spans="2:2">
      <c r="B325" s="6"/>
    </row>
    <row r="326" spans="2:2">
      <c r="B326" s="6"/>
    </row>
    <row r="327" spans="2:2">
      <c r="B327" s="6"/>
    </row>
    <row r="328" spans="2:2">
      <c r="B328" s="6"/>
    </row>
    <row r="329" spans="2:2">
      <c r="B329" s="6"/>
    </row>
    <row r="330" spans="2:2">
      <c r="B330" s="6"/>
    </row>
    <row r="331" spans="2:2">
      <c r="B331" s="6"/>
    </row>
    <row r="332" spans="2:2">
      <c r="B332" s="6"/>
    </row>
    <row r="333" spans="2:2">
      <c r="B333" s="6"/>
    </row>
    <row r="334" spans="2:2">
      <c r="B334" s="6"/>
    </row>
    <row r="335" spans="2:2">
      <c r="B335" s="6"/>
    </row>
    <row r="336" spans="2:2">
      <c r="B336" s="6"/>
    </row>
    <row r="337" spans="2:2">
      <c r="B337" s="6"/>
    </row>
    <row r="338" spans="2:2">
      <c r="B338" s="6"/>
    </row>
    <row r="339" spans="2:2">
      <c r="B339" s="6"/>
    </row>
    <row r="340" spans="2:2">
      <c r="B340" s="6"/>
    </row>
    <row r="341" spans="2:2">
      <c r="B341" s="6"/>
    </row>
    <row r="342" spans="2:2">
      <c r="B342" s="6"/>
    </row>
    <row r="343" spans="2:2">
      <c r="B343" s="6"/>
    </row>
    <row r="344" spans="2:2">
      <c r="B344" s="6"/>
    </row>
    <row r="345" spans="2:2">
      <c r="B345" s="6"/>
    </row>
    <row r="346" spans="2:2">
      <c r="B346" s="6"/>
    </row>
    <row r="347" spans="2:2">
      <c r="B347" s="6"/>
    </row>
    <row r="348" spans="2:2">
      <c r="B348" s="6"/>
    </row>
    <row r="349" spans="2:2">
      <c r="B349" s="6"/>
    </row>
    <row r="350" spans="2:2">
      <c r="B350" s="6"/>
    </row>
    <row r="351" spans="2:2">
      <c r="B351" s="6"/>
    </row>
    <row r="352" spans="2:2">
      <c r="B352" s="6"/>
    </row>
    <row r="353" spans="2:2">
      <c r="B353" s="6"/>
    </row>
    <row r="354" spans="2:2">
      <c r="B354" s="6"/>
    </row>
    <row r="355" spans="2:2">
      <c r="B355" s="6"/>
    </row>
    <row r="356" spans="2:2">
      <c r="B356" s="6"/>
    </row>
    <row r="357" spans="2:2">
      <c r="B357" s="6"/>
    </row>
    <row r="358" spans="2:2">
      <c r="B358" s="6"/>
    </row>
    <row r="359" spans="2:2">
      <c r="B359" s="6"/>
    </row>
    <row r="360" spans="2:2">
      <c r="B360" s="6"/>
    </row>
    <row r="361" spans="2:2">
      <c r="B361" s="6"/>
    </row>
    <row r="362" spans="2:2">
      <c r="B362" s="6"/>
    </row>
    <row r="363" spans="2:2">
      <c r="B363" s="6"/>
    </row>
    <row r="364" spans="2:2">
      <c r="B364" s="6"/>
    </row>
    <row r="365" spans="2:2">
      <c r="B365" s="6"/>
    </row>
    <row r="366" spans="2:2">
      <c r="B366" s="6"/>
    </row>
    <row r="367" spans="2:2">
      <c r="B367" s="6"/>
    </row>
    <row r="368" spans="2:2">
      <c r="B368" s="6"/>
    </row>
    <row r="369" spans="2:2">
      <c r="B369" s="6"/>
    </row>
    <row r="370" spans="2:2">
      <c r="B370" s="6"/>
    </row>
    <row r="371" spans="2:2">
      <c r="B371" s="6"/>
    </row>
    <row r="372" spans="2:2">
      <c r="B372" s="6"/>
    </row>
    <row r="373" spans="2:2">
      <c r="B373" s="6"/>
    </row>
    <row r="374" spans="2:2">
      <c r="B374" s="6"/>
    </row>
    <row r="375" spans="2:2">
      <c r="B375" s="6"/>
    </row>
    <row r="376" spans="2:2">
      <c r="B376" s="6"/>
    </row>
    <row r="377" spans="2:2">
      <c r="B377" s="6"/>
    </row>
    <row r="378" spans="2:2">
      <c r="B378" s="6"/>
    </row>
    <row r="379" spans="2:2">
      <c r="B379" s="6"/>
    </row>
    <row r="380" spans="2:2">
      <c r="B380" s="6"/>
    </row>
    <row r="381" spans="2:2">
      <c r="B381" s="6"/>
    </row>
    <row r="382" spans="2:2">
      <c r="B382" s="6"/>
    </row>
    <row r="383" spans="2:2">
      <c r="B383" s="6"/>
    </row>
    <row r="384" spans="2:2">
      <c r="B384" s="6"/>
    </row>
    <row r="385" spans="2:2">
      <c r="B385" s="6"/>
    </row>
    <row r="386" spans="2:2">
      <c r="B386" s="6"/>
    </row>
    <row r="387" spans="2:2">
      <c r="B387" s="6"/>
    </row>
    <row r="388" spans="2:2">
      <c r="B388" s="6"/>
    </row>
    <row r="389" spans="2:2">
      <c r="B389" s="6"/>
    </row>
    <row r="390" spans="2:2">
      <c r="B390" s="6"/>
    </row>
    <row r="391" spans="2:2">
      <c r="B391" s="6"/>
    </row>
    <row r="392" spans="2:2">
      <c r="B392" s="6"/>
    </row>
    <row r="393" spans="2:2">
      <c r="B393" s="6"/>
    </row>
    <row r="394" spans="2:2">
      <c r="B394" s="6"/>
    </row>
    <row r="395" spans="2:2">
      <c r="B395" s="6"/>
    </row>
    <row r="396" spans="2:2">
      <c r="B396" s="6"/>
    </row>
    <row r="397" spans="2:2">
      <c r="B397" s="6"/>
    </row>
    <row r="398" spans="2:2">
      <c r="B398" s="6"/>
    </row>
    <row r="399" spans="2:2">
      <c r="B399" s="6"/>
    </row>
    <row r="400" spans="2:2">
      <c r="B400" s="6"/>
    </row>
    <row r="401" spans="2:2">
      <c r="B401" s="6"/>
    </row>
    <row r="402" spans="2:2">
      <c r="B402" s="6"/>
    </row>
    <row r="403" spans="2:2">
      <c r="B403" s="6"/>
    </row>
    <row r="404" spans="2:2">
      <c r="B404" s="6"/>
    </row>
    <row r="405" spans="2:2">
      <c r="B405" s="6"/>
    </row>
    <row r="406" spans="2:2">
      <c r="B406" s="6"/>
    </row>
    <row r="407" spans="2:2">
      <c r="B407" s="6"/>
    </row>
    <row r="408" spans="2:2">
      <c r="B408" s="6"/>
    </row>
    <row r="409" spans="2:2">
      <c r="B409" s="6"/>
    </row>
    <row r="410" spans="2:2">
      <c r="B410" s="6"/>
    </row>
    <row r="411" spans="2:2">
      <c r="B411" s="6"/>
    </row>
    <row r="412" spans="2:2">
      <c r="B412" s="6"/>
    </row>
    <row r="413" spans="2:2">
      <c r="B413" s="6"/>
    </row>
    <row r="414" spans="2:2">
      <c r="B414" s="6"/>
    </row>
    <row r="415" spans="2:2">
      <c r="B415" s="6"/>
    </row>
    <row r="416" spans="2:2">
      <c r="B416" s="6"/>
    </row>
    <row r="417" spans="2:2">
      <c r="B417" s="6"/>
    </row>
    <row r="418" spans="2:2">
      <c r="B418" s="6"/>
    </row>
    <row r="419" spans="2:2">
      <c r="B419" s="6"/>
    </row>
    <row r="420" spans="2:2">
      <c r="B420" s="6"/>
    </row>
    <row r="421" spans="2:2">
      <c r="B421" s="6"/>
    </row>
    <row r="422" spans="2:2">
      <c r="B422" s="6"/>
    </row>
    <row r="423" spans="2:2">
      <c r="B423" s="6"/>
    </row>
    <row r="424" spans="2:2">
      <c r="B424" s="6"/>
    </row>
    <row r="425" spans="2:2">
      <c r="B425" s="6"/>
    </row>
    <row r="426" spans="2:2">
      <c r="B426" s="6"/>
    </row>
    <row r="427" spans="2:2">
      <c r="B427" s="6"/>
    </row>
    <row r="428" spans="2:2">
      <c r="B428" s="6"/>
    </row>
    <row r="429" spans="2:2">
      <c r="B429" s="6"/>
    </row>
    <row r="430" spans="2:2">
      <c r="B430" s="6"/>
    </row>
    <row r="431" spans="2:2">
      <c r="B431" s="6"/>
    </row>
    <row r="432" spans="2:2">
      <c r="B432" s="6"/>
    </row>
    <row r="433" spans="2:2">
      <c r="B433" s="6"/>
    </row>
    <row r="434" spans="2:2">
      <c r="B434" s="6"/>
    </row>
    <row r="435" spans="2:2">
      <c r="B435" s="6"/>
    </row>
    <row r="436" spans="2:2">
      <c r="B436" s="6"/>
    </row>
    <row r="437" spans="2:2">
      <c r="B437" s="6"/>
    </row>
    <row r="438" spans="2:2">
      <c r="B438" s="6"/>
    </row>
    <row r="439" spans="2:2">
      <c r="B439" s="6"/>
    </row>
    <row r="440" spans="2:2">
      <c r="B440" s="6"/>
    </row>
    <row r="441" spans="2:2">
      <c r="B441" s="6"/>
    </row>
    <row r="442" spans="2:2">
      <c r="B442" s="6"/>
    </row>
    <row r="443" spans="2:2">
      <c r="B443" s="6"/>
    </row>
    <row r="444" spans="2:2">
      <c r="B444" s="6"/>
    </row>
    <row r="445" spans="2:2">
      <c r="B445" s="6"/>
    </row>
    <row r="446" spans="2:2">
      <c r="B446" s="6"/>
    </row>
    <row r="447" spans="2:2">
      <c r="B447" s="6"/>
    </row>
    <row r="448" spans="2:2">
      <c r="B448" s="6"/>
    </row>
    <row r="449" spans="2:2">
      <c r="B449" s="6"/>
    </row>
    <row r="450" spans="2:2">
      <c r="B450" s="6"/>
    </row>
    <row r="451" spans="2:2">
      <c r="B451" s="6"/>
    </row>
    <row r="452" spans="2:2">
      <c r="B452" s="6"/>
    </row>
    <row r="453" spans="2:2">
      <c r="B453" s="6"/>
    </row>
    <row r="454" spans="2:2">
      <c r="B454" s="6"/>
    </row>
    <row r="455" spans="2:2">
      <c r="B455" s="6"/>
    </row>
    <row r="456" spans="2:2">
      <c r="B456" s="6"/>
    </row>
    <row r="457" spans="2:2">
      <c r="B457" s="6"/>
    </row>
    <row r="458" spans="2:2">
      <c r="B458" s="6"/>
    </row>
    <row r="459" spans="2:2">
      <c r="B459" s="6"/>
    </row>
    <row r="460" spans="2:2">
      <c r="B460" s="6"/>
    </row>
    <row r="461" spans="2:2">
      <c r="B461" s="6"/>
    </row>
    <row r="462" spans="2:2">
      <c r="B462" s="6"/>
    </row>
    <row r="463" spans="2:2">
      <c r="B463" s="6"/>
    </row>
    <row r="464" spans="2:2">
      <c r="B464" s="6"/>
    </row>
    <row r="465" spans="2:2">
      <c r="B465" s="6"/>
    </row>
    <row r="466" spans="2:2">
      <c r="B466" s="6"/>
    </row>
    <row r="467" spans="2:2">
      <c r="B467" s="6"/>
    </row>
    <row r="468" spans="2:2">
      <c r="B468" s="6"/>
    </row>
    <row r="469" spans="2:2">
      <c r="B469" s="6"/>
    </row>
    <row r="470" spans="2:2">
      <c r="B470" s="6"/>
    </row>
    <row r="471" spans="2:2">
      <c r="B471" s="6"/>
    </row>
    <row r="472" spans="2:2">
      <c r="B472" s="6"/>
    </row>
    <row r="473" spans="2:2">
      <c r="B473" s="6"/>
    </row>
    <row r="474" spans="2:2">
      <c r="B474" s="6"/>
    </row>
    <row r="475" spans="2:2">
      <c r="B475" s="6"/>
    </row>
    <row r="476" spans="2:2">
      <c r="B476" s="6"/>
    </row>
    <row r="477" spans="2:2">
      <c r="B477" s="6"/>
    </row>
    <row r="478" spans="2:2">
      <c r="B478" s="6"/>
    </row>
    <row r="479" spans="2:2">
      <c r="B479" s="6"/>
    </row>
    <row r="480" spans="2:2">
      <c r="B480" s="6"/>
    </row>
    <row r="481" spans="2:2">
      <c r="B481" s="6"/>
    </row>
    <row r="482" spans="2:2">
      <c r="B482" s="6"/>
    </row>
    <row r="483" spans="2:2">
      <c r="B483" s="6"/>
    </row>
    <row r="484" spans="2:2">
      <c r="B484" s="6"/>
    </row>
    <row r="485" spans="2:2">
      <c r="B485" s="6"/>
    </row>
    <row r="486" spans="2:2">
      <c r="B486" s="6"/>
    </row>
    <row r="487" spans="2:2">
      <c r="B487" s="6"/>
    </row>
    <row r="488" spans="2:2">
      <c r="B488" s="6"/>
    </row>
    <row r="489" spans="2:2">
      <c r="B489" s="6"/>
    </row>
    <row r="490" spans="2:2">
      <c r="B490" s="6"/>
    </row>
    <row r="491" spans="2:2">
      <c r="B491" s="6"/>
    </row>
    <row r="492" spans="2:2">
      <c r="B492" s="6"/>
    </row>
    <row r="493" spans="2:2">
      <c r="B493" s="6"/>
    </row>
    <row r="494" spans="2:2">
      <c r="B494" s="6"/>
    </row>
    <row r="495" spans="2:2">
      <c r="B495" s="6"/>
    </row>
    <row r="496" spans="2:2">
      <c r="B496" s="6"/>
    </row>
    <row r="497" spans="2:2">
      <c r="B497" s="6"/>
    </row>
    <row r="498" spans="2:2">
      <c r="B498" s="6"/>
    </row>
    <row r="499" spans="2:2">
      <c r="B499" s="6"/>
    </row>
    <row r="500" spans="2:2">
      <c r="B500" s="6"/>
    </row>
    <row r="501" spans="2:2">
      <c r="B501" s="6"/>
    </row>
    <row r="502" spans="2:2">
      <c r="B502" s="6"/>
    </row>
    <row r="503" spans="2:2">
      <c r="B503" s="6"/>
    </row>
    <row r="504" spans="2:2">
      <c r="B504" s="6"/>
    </row>
    <row r="505" spans="2:2">
      <c r="B505" s="6"/>
    </row>
    <row r="506" spans="2:2">
      <c r="B506" s="6"/>
    </row>
    <row r="507" spans="2:2">
      <c r="B507" s="6"/>
    </row>
    <row r="508" spans="2:2">
      <c r="B508" s="6"/>
    </row>
    <row r="509" spans="2:2">
      <c r="B509" s="6"/>
    </row>
    <row r="510" spans="2:2">
      <c r="B510" s="6"/>
    </row>
    <row r="511" spans="2:2">
      <c r="B511" s="6"/>
    </row>
    <row r="512" spans="2:2">
      <c r="B512" s="6"/>
    </row>
    <row r="513" spans="2:2">
      <c r="B513" s="6"/>
    </row>
    <row r="514" spans="2:2">
      <c r="B514" s="6"/>
    </row>
    <row r="515" spans="2:2">
      <c r="B515" s="6"/>
    </row>
    <row r="516" spans="2:2">
      <c r="B516" s="6"/>
    </row>
    <row r="517" spans="2:2">
      <c r="B517" s="6"/>
    </row>
    <row r="518" spans="2:2">
      <c r="B518" s="6"/>
    </row>
    <row r="519" spans="2:2">
      <c r="B519" s="6"/>
    </row>
    <row r="520" spans="2:2">
      <c r="B520" s="6"/>
    </row>
    <row r="521" spans="2:2">
      <c r="B521" s="6"/>
    </row>
    <row r="522" spans="2:2">
      <c r="B522" s="6"/>
    </row>
    <row r="523" spans="2:2">
      <c r="B523" s="6"/>
    </row>
    <row r="524" spans="2:2">
      <c r="B524" s="6"/>
    </row>
    <row r="525" spans="2:2">
      <c r="B525" s="6"/>
    </row>
    <row r="526" spans="2:2">
      <c r="B526" s="6"/>
    </row>
    <row r="527" spans="2:2">
      <c r="B527" s="6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BE406"/>
  <sheetViews>
    <sheetView topLeftCell="A16" workbookViewId="0">
      <selection activeCell="AC22" sqref="AC2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7" width="9.42578125" customWidth="1"/>
    <col min="8" max="8" width="13" customWidth="1"/>
    <col min="9" max="10" width="9.42578125" customWidth="1"/>
    <col min="11" max="11" width="11.28515625" customWidth="1"/>
    <col min="12" max="25" width="9.42578125" customWidth="1"/>
    <col min="26" max="26" width="10.5703125" customWidth="1"/>
    <col min="27" max="28" width="9.140625" customWidth="1"/>
    <col min="29" max="29" width="8.140625" customWidth="1"/>
    <col min="30" max="36" width="8.5703125" customWidth="1"/>
    <col min="37" max="37" width="8" customWidth="1"/>
    <col min="38" max="38" width="7.7109375" customWidth="1"/>
    <col min="39" max="39" width="9.85546875" customWidth="1"/>
  </cols>
  <sheetData>
    <row r="1" spans="1:26" ht="20.25">
      <c r="A1" s="1" t="s">
        <v>30</v>
      </c>
      <c r="H1" s="6" t="s">
        <v>82</v>
      </c>
    </row>
    <row r="2" spans="1:26">
      <c r="A2" t="s">
        <v>27</v>
      </c>
    </row>
    <row r="3" spans="1:26" ht="13.5" thickBot="1">
      <c r="H3" s="8">
        <v>2</v>
      </c>
      <c r="I3" s="8">
        <v>1.4712749999998778</v>
      </c>
    </row>
    <row r="4" spans="1:26" ht="14.25" thickTop="1" thickBot="1">
      <c r="A4" s="8" t="s">
        <v>2</v>
      </c>
      <c r="C4" s="3">
        <v>26350.375</v>
      </c>
      <c r="D4" s="4">
        <v>0.77200199999999997</v>
      </c>
    </row>
    <row r="5" spans="1:26" ht="13.5" thickTop="1"/>
    <row r="6" spans="1:26">
      <c r="A6" s="8" t="s">
        <v>3</v>
      </c>
      <c r="G6">
        <v>2.9425499999997555</v>
      </c>
    </row>
    <row r="7" spans="1:26">
      <c r="A7" t="s">
        <v>4</v>
      </c>
      <c r="C7" s="13">
        <v>48085.493600000002</v>
      </c>
      <c r="H7" s="8"/>
      <c r="I7" s="8"/>
    </row>
    <row r="8" spans="1:26">
      <c r="A8" t="s">
        <v>5</v>
      </c>
      <c r="C8" s="8">
        <v>0.49054174022094216</v>
      </c>
    </row>
    <row r="10" spans="1:26" ht="13.5" thickBot="1">
      <c r="C10" s="7" t="s">
        <v>22</v>
      </c>
      <c r="D10" s="7" t="s">
        <v>23</v>
      </c>
      <c r="E10" s="6"/>
      <c r="F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t="s">
        <v>18</v>
      </c>
      <c r="C11">
        <f>INTERCEPT(AC21:AC48,AB21:AB48)</f>
        <v>1.9608108280081216E-3</v>
      </c>
      <c r="D11" s="6"/>
      <c r="E11" s="6"/>
      <c r="F11" s="6"/>
      <c r="H11" s="8"/>
      <c r="I11" s="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t="s">
        <v>19</v>
      </c>
      <c r="C12">
        <f>SLOPE(AC21:AC48,AB21:AB48)</f>
        <v>-1.3422657186878598E-7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t="s">
        <v>21</v>
      </c>
      <c r="C13" s="6" t="s">
        <v>16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t="s">
        <v>26</v>
      </c>
      <c r="C14" s="8">
        <f>SUM(AN21:AN32)</f>
        <v>9.5681358902816369E-5</v>
      </c>
    </row>
    <row r="15" spans="1:26">
      <c r="A15" s="5" t="s">
        <v>20</v>
      </c>
      <c r="C15">
        <f>+C7+C11</f>
        <v>48085.495560810828</v>
      </c>
    </row>
    <row r="16" spans="1:26">
      <c r="A16" s="8" t="s">
        <v>6</v>
      </c>
      <c r="C16">
        <f>+C8+C12</f>
        <v>0.4905416059943703</v>
      </c>
    </row>
    <row r="17" spans="1:57" ht="13.5" thickBot="1">
      <c r="H17">
        <f>SLOPE(G21:G99,F21:F99)</f>
        <v>2.1285871980681237E-4</v>
      </c>
      <c r="K17">
        <f>SLOPE(J21:J99,I21:I99)</f>
        <v>-1.0356071175501811E-4</v>
      </c>
      <c r="N17">
        <f>SLOPE(M21:M99,L21:L99)</f>
        <v>1.0400239493269172E-5</v>
      </c>
      <c r="Q17">
        <f>SLOPE(P21:P99,O21:O99)</f>
        <v>5.2362426922286422E-7</v>
      </c>
      <c r="T17">
        <f>SLOPE(S21:S99,R21:R99)</f>
        <v>6.0492278985127033E-7</v>
      </c>
      <c r="W17">
        <f>SLOPE(V21:V99,U21:U99)</f>
        <v>-2.7940142303252069E-6</v>
      </c>
      <c r="Z17">
        <f>SLOPE(Y21:Y99,X21:X99)</f>
        <v>-1.2925593909786396E-6</v>
      </c>
    </row>
    <row r="18" spans="1:57" ht="14.25" thickTop="1" thickBot="1">
      <c r="A18" s="8" t="s">
        <v>7</v>
      </c>
      <c r="C18" s="3">
        <f>+C15</f>
        <v>48085.495560810828</v>
      </c>
      <c r="D18" s="4">
        <f>+C16</f>
        <v>0.4905416059943703</v>
      </c>
      <c r="E18" s="8">
        <v>0.49042499999995925</v>
      </c>
      <c r="F18" s="8"/>
      <c r="H18">
        <f>+E18+H17</f>
        <v>0.49063785871976606</v>
      </c>
      <c r="K18">
        <f>+H18+K17</f>
        <v>0.49053429800801107</v>
      </c>
      <c r="N18">
        <f>+K18+N17</f>
        <v>0.49054469824750435</v>
      </c>
      <c r="Q18">
        <f>+N18+Q17</f>
        <v>0.49054522187177357</v>
      </c>
      <c r="T18">
        <f>+Q18+T17</f>
        <v>0.49054582679456343</v>
      </c>
      <c r="W18">
        <f>+T18+W17</f>
        <v>0.49054303278033312</v>
      </c>
      <c r="Z18" s="15">
        <f>+W18+Z17</f>
        <v>0.49054174022094216</v>
      </c>
    </row>
    <row r="19" spans="1:57" ht="13.5" thickTop="1"/>
    <row r="20" spans="1:57" ht="13.5" thickBot="1">
      <c r="A20" s="7" t="s">
        <v>8</v>
      </c>
      <c r="B20" s="7" t="s">
        <v>9</v>
      </c>
      <c r="C20" s="7" t="s">
        <v>10</v>
      </c>
      <c r="D20" s="7"/>
      <c r="E20" s="7" t="s">
        <v>11</v>
      </c>
      <c r="F20" s="7" t="s">
        <v>12</v>
      </c>
      <c r="G20" s="7" t="s">
        <v>13</v>
      </c>
      <c r="H20" s="7" t="s">
        <v>11</v>
      </c>
      <c r="I20" s="7" t="s">
        <v>12</v>
      </c>
      <c r="J20" s="7" t="s">
        <v>13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 t="s">
        <v>11</v>
      </c>
      <c r="AB20" s="7" t="s">
        <v>12</v>
      </c>
      <c r="AC20" s="7" t="s">
        <v>13</v>
      </c>
      <c r="AD20" s="10" t="s">
        <v>14</v>
      </c>
      <c r="AE20" s="10" t="s">
        <v>68</v>
      </c>
      <c r="AF20" s="10" t="s">
        <v>69</v>
      </c>
      <c r="AG20" s="10" t="s">
        <v>75</v>
      </c>
      <c r="AH20" s="10" t="s">
        <v>70</v>
      </c>
      <c r="AI20" s="10" t="s">
        <v>28</v>
      </c>
      <c r="AJ20" s="10" t="s">
        <v>29</v>
      </c>
      <c r="AK20" s="10" t="s">
        <v>25</v>
      </c>
      <c r="AL20" s="9" t="s">
        <v>24</v>
      </c>
      <c r="AM20" s="7" t="s">
        <v>17</v>
      </c>
    </row>
    <row r="21" spans="1:57">
      <c r="A21" s="8" t="s">
        <v>78</v>
      </c>
      <c r="B21" s="6"/>
      <c r="C21" s="11">
        <v>47414.435033333335</v>
      </c>
      <c r="AA21">
        <f t="shared" ref="AA21:AA32" si="0">+(C21-C$7)/C$8</f>
        <v>-1367.9948343731542</v>
      </c>
      <c r="AB21">
        <f t="shared" ref="AB21:AB32" si="1">ROUND(2*AA21,0)/2</f>
        <v>-1368</v>
      </c>
      <c r="AC21">
        <f t="shared" ref="AC21:AC32" si="2">+C21-(C$7+AB21*C$8)</f>
        <v>2.5339555795653723E-3</v>
      </c>
      <c r="AH21">
        <f t="shared" ref="AH21:AH32" si="3">AC21</f>
        <v>2.5339555795653723E-3</v>
      </c>
      <c r="AK21">
        <f t="shared" ref="AK21:AK32" si="4">+C$11+C$12*AB21</f>
        <v>2.1444327783246208E-3</v>
      </c>
      <c r="AM21" s="2">
        <f t="shared" ref="AM21:AM32" si="5">+C21-15018.5</f>
        <v>32395.935033333335</v>
      </c>
      <c r="AN21">
        <f t="shared" ref="AN21:AN32" si="6">+(AC21-AK21)^2</f>
        <v>1.51728012686442E-7</v>
      </c>
      <c r="AY21" t="s">
        <v>48</v>
      </c>
      <c r="AZ21" t="s">
        <v>36</v>
      </c>
      <c r="BE21" t="s">
        <v>33</v>
      </c>
    </row>
    <row r="22" spans="1:57">
      <c r="A22" s="8" t="s">
        <v>78</v>
      </c>
      <c r="B22" s="6"/>
      <c r="C22" s="11">
        <v>47776.454249999995</v>
      </c>
      <c r="AA22">
        <f t="shared" si="0"/>
        <v>-629.99603226590602</v>
      </c>
      <c r="AB22">
        <f t="shared" si="1"/>
        <v>-630</v>
      </c>
      <c r="AC22">
        <f t="shared" si="2"/>
        <v>1.946339187270496E-3</v>
      </c>
      <c r="AH22">
        <f t="shared" si="3"/>
        <v>1.946339187270496E-3</v>
      </c>
      <c r="AK22">
        <f t="shared" si="4"/>
        <v>2.045373568285457E-3</v>
      </c>
      <c r="AM22" s="2">
        <f t="shared" si="5"/>
        <v>32757.954249999995</v>
      </c>
      <c r="AN22">
        <f t="shared" si="6"/>
        <v>9.8078086230164505E-9</v>
      </c>
    </row>
    <row r="23" spans="1:57">
      <c r="A23" s="8" t="s">
        <v>78</v>
      </c>
      <c r="B23" s="6"/>
      <c r="C23" s="11">
        <v>48060.484150000004</v>
      </c>
      <c r="AA23">
        <f t="shared" si="0"/>
        <v>-50.983327104301821</v>
      </c>
      <c r="AB23">
        <f t="shared" si="1"/>
        <v>-51</v>
      </c>
      <c r="AC23">
        <f t="shared" si="2"/>
        <v>8.1787512681330554E-3</v>
      </c>
      <c r="AH23">
        <f t="shared" si="3"/>
        <v>8.1787512681330554E-3</v>
      </c>
      <c r="AK23">
        <f t="shared" si="4"/>
        <v>1.9676563831734295E-3</v>
      </c>
      <c r="AM23" s="2">
        <f t="shared" si="5"/>
        <v>33041.984150000004</v>
      </c>
      <c r="AN23">
        <f t="shared" si="6"/>
        <v>3.8577699669971625E-5</v>
      </c>
    </row>
    <row r="24" spans="1:57">
      <c r="A24" s="8" t="s">
        <v>78</v>
      </c>
      <c r="B24" s="6"/>
      <c r="C24" s="13">
        <v>48085.493600000002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AA24">
        <f t="shared" si="0"/>
        <v>0</v>
      </c>
      <c r="AB24">
        <f t="shared" si="1"/>
        <v>0</v>
      </c>
      <c r="AC24">
        <f t="shared" si="2"/>
        <v>0</v>
      </c>
      <c r="AH24">
        <f t="shared" si="3"/>
        <v>0</v>
      </c>
      <c r="AK24">
        <f t="shared" si="4"/>
        <v>1.9608108280081216E-3</v>
      </c>
      <c r="AM24" s="2">
        <f t="shared" si="5"/>
        <v>33066.993600000002</v>
      </c>
      <c r="AN24">
        <f t="shared" si="6"/>
        <v>3.8447791032338956E-6</v>
      </c>
    </row>
    <row r="25" spans="1:57">
      <c r="A25" s="8" t="s">
        <v>78</v>
      </c>
      <c r="B25" s="6"/>
      <c r="C25" s="11">
        <v>48088.436150000001</v>
      </c>
      <c r="D25">
        <f>+C25-C24</f>
        <v>2.9425499999997555</v>
      </c>
      <c r="E25">
        <f>+$D25/E$18</f>
        <v>6</v>
      </c>
      <c r="F25">
        <f>ROUND(2*E25,0)/2</f>
        <v>6</v>
      </c>
      <c r="G25" s="8">
        <f>+$D25-F25*E$18</f>
        <v>0</v>
      </c>
      <c r="H25">
        <f>+$D25/H$18</f>
        <v>5.9973969552162698</v>
      </c>
      <c r="I25">
        <f>ROUND(2*H25,0)/2</f>
        <v>6</v>
      </c>
      <c r="J25" s="8">
        <f>+$D25-I25*H$18</f>
        <v>-1.2771523188410683E-3</v>
      </c>
      <c r="K25">
        <f>+$D25/K$18</f>
        <v>5.9986631147893759</v>
      </c>
      <c r="L25">
        <f>ROUND(2*K25,0)/2</f>
        <v>6</v>
      </c>
      <c r="M25" s="8">
        <f>+$D25-L25*K$18</f>
        <v>-6.5578804831112336E-4</v>
      </c>
      <c r="N25">
        <f>+$D25/N$18</f>
        <v>5.9985359346705076</v>
      </c>
      <c r="O25">
        <f>ROUND(2*N25,0)/2</f>
        <v>6</v>
      </c>
      <c r="P25" s="8">
        <f>+$D25-O25*N$18</f>
        <v>-7.1818948527058168E-4</v>
      </c>
      <c r="Q25">
        <f t="shared" ref="Q25:Q30" si="7">+$D25/Q$18</f>
        <v>5.9985295316339364</v>
      </c>
      <c r="R25">
        <f t="shared" ref="R25:R30" si="8">ROUND(2*Q25,0)/2</f>
        <v>6</v>
      </c>
      <c r="S25" s="8">
        <f t="shared" ref="S25:S30" si="9">+$D25-R25*Q$18</f>
        <v>-7.213312308858022E-4</v>
      </c>
      <c r="T25">
        <f t="shared" ref="T25:T31" si="10">+$D25/T$18</f>
        <v>5.9985221344713864</v>
      </c>
      <c r="U25">
        <f t="shared" ref="U25:U31" si="11">ROUND(2*T25,0)/2</f>
        <v>6</v>
      </c>
      <c r="V25" s="8">
        <f t="shared" ref="V25:V31" si="12">+$D25-U25*T$18</f>
        <v>-7.2496076762496031E-4</v>
      </c>
      <c r="W25">
        <f t="shared" ref="W25:W32" si="13">+$D25/W$18</f>
        <v>5.9985563005997067</v>
      </c>
      <c r="X25">
        <f t="shared" ref="X25:X32" si="14">ROUND(2*W25,0)/2</f>
        <v>6</v>
      </c>
      <c r="Y25" s="8">
        <f t="shared" ref="Y25:Y32" si="15">+$D25-X25*W$18</f>
        <v>-7.0819668224331167E-4</v>
      </c>
      <c r="Z25" s="8"/>
      <c r="AA25">
        <f t="shared" si="0"/>
        <v>5.998572106574291</v>
      </c>
      <c r="AB25">
        <f t="shared" si="1"/>
        <v>6</v>
      </c>
      <c r="AC25">
        <f t="shared" si="2"/>
        <v>-7.0044132735347375E-4</v>
      </c>
      <c r="AH25">
        <f t="shared" si="3"/>
        <v>-7.0044132735347375E-4</v>
      </c>
      <c r="AK25">
        <f t="shared" si="4"/>
        <v>1.960005468576909E-3</v>
      </c>
      <c r="AM25" s="2">
        <f t="shared" si="5"/>
        <v>33069.936150000001</v>
      </c>
      <c r="AN25">
        <f t="shared" si="6"/>
        <v>7.0779771539762396E-6</v>
      </c>
    </row>
    <row r="26" spans="1:57">
      <c r="A26" s="8" t="s">
        <v>78</v>
      </c>
      <c r="B26" s="6"/>
      <c r="C26" s="11">
        <v>48102.420150000005</v>
      </c>
      <c r="D26">
        <f t="shared" ref="D26:D32" si="16">+C26-C$24</f>
        <v>16.926550000003772</v>
      </c>
      <c r="E26">
        <f>+$D26/E$18</f>
        <v>34.514043941489888</v>
      </c>
      <c r="F26">
        <f>ROUND(2*E26,0)/2</f>
        <v>34.5</v>
      </c>
      <c r="G26" s="8">
        <f>+$D26-F26*E$18</f>
        <v>6.8875000051775714E-3</v>
      </c>
      <c r="H26">
        <f>+$D26/H$18</f>
        <v>34.499070341148666</v>
      </c>
      <c r="I26">
        <f>ROUND(2*H26,0)/2</f>
        <v>34.5</v>
      </c>
      <c r="J26" s="8">
        <f>+$D26-I26*H$18</f>
        <v>-4.5612582815834912E-4</v>
      </c>
      <c r="K26">
        <f>+$D26/K$18</f>
        <v>34.506353722339185</v>
      </c>
      <c r="L26">
        <f>ROUND(2*K26,0)/2</f>
        <v>34.5</v>
      </c>
      <c r="M26" s="8">
        <f>+$D26-L26*K$18</f>
        <v>3.1167187273908326E-3</v>
      </c>
      <c r="N26">
        <f>+$D26/N$18</f>
        <v>34.505622138970665</v>
      </c>
      <c r="O26">
        <f>ROUND(2*N26,0)/2</f>
        <v>34.5</v>
      </c>
      <c r="P26" s="8">
        <f>+$D26-O26*N$18</f>
        <v>2.7579104648722819E-3</v>
      </c>
      <c r="Q26">
        <f t="shared" si="7"/>
        <v>34.505585306523074</v>
      </c>
      <c r="R26">
        <f t="shared" si="8"/>
        <v>34.5</v>
      </c>
      <c r="S26" s="8">
        <f t="shared" si="9"/>
        <v>2.7398454275839867E-3</v>
      </c>
      <c r="T26">
        <f t="shared" si="10"/>
        <v>34.505542755524189</v>
      </c>
      <c r="U26">
        <f t="shared" si="11"/>
        <v>34.5</v>
      </c>
      <c r="V26" s="8">
        <f t="shared" si="12"/>
        <v>2.7189755913319402E-3</v>
      </c>
      <c r="W26">
        <f t="shared" si="13"/>
        <v>34.505739290733217</v>
      </c>
      <c r="X26">
        <f t="shared" si="14"/>
        <v>34.5</v>
      </c>
      <c r="Y26" s="8">
        <f t="shared" si="15"/>
        <v>2.8153690822776412E-3</v>
      </c>
      <c r="Z26" s="8"/>
      <c r="AA26">
        <f t="shared" si="0"/>
        <v>34.505830212083438</v>
      </c>
      <c r="AB26">
        <f t="shared" si="1"/>
        <v>34.5</v>
      </c>
      <c r="AC26">
        <f t="shared" si="2"/>
        <v>2.8599623838090338E-3</v>
      </c>
      <c r="AH26">
        <f t="shared" si="3"/>
        <v>2.8599623838090338E-3</v>
      </c>
      <c r="AK26">
        <f t="shared" si="4"/>
        <v>1.9561800112786487E-3</v>
      </c>
      <c r="AM26" s="2">
        <f t="shared" si="5"/>
        <v>33083.920150000005</v>
      </c>
      <c r="AN26">
        <f t="shared" si="6"/>
        <v>8.1682257689665182E-7</v>
      </c>
    </row>
    <row r="27" spans="1:57">
      <c r="A27" s="8" t="s">
        <v>78</v>
      </c>
      <c r="B27" s="6"/>
      <c r="C27" s="11">
        <v>48205.429650000005</v>
      </c>
      <c r="D27">
        <f t="shared" si="16"/>
        <v>119.93605000000389</v>
      </c>
      <c r="G27" s="8"/>
      <c r="H27">
        <f>+$D27/H$18</f>
        <v>244.44923657737317</v>
      </c>
      <c r="I27">
        <f>ROUND(2*H27,0)/2</f>
        <v>244.5</v>
      </c>
      <c r="J27" s="8">
        <f>+$D27-I27*H$18</f>
        <v>-2.4906456978911251E-2</v>
      </c>
      <c r="K27">
        <f>+$D27/K$18</f>
        <v>244.50084425706186</v>
      </c>
      <c r="L27">
        <f>ROUND(2*K27,0)/2</f>
        <v>244.5</v>
      </c>
      <c r="M27" s="8">
        <f>+$D27-L27*K$18</f>
        <v>4.1413704518333816E-4</v>
      </c>
      <c r="N27">
        <f>+$D27/N$18</f>
        <v>244.49566049430658</v>
      </c>
      <c r="O27">
        <f>ROUND(2*N27,0)/2</f>
        <v>244.5</v>
      </c>
      <c r="P27" s="8">
        <f>+$D27-O27*N$18</f>
        <v>-2.1287215109282442E-3</v>
      </c>
      <c r="Q27">
        <f t="shared" si="7"/>
        <v>244.49539951151468</v>
      </c>
      <c r="R27">
        <f t="shared" si="8"/>
        <v>244.5</v>
      </c>
      <c r="S27" s="8">
        <f t="shared" si="9"/>
        <v>-2.2567476447505896E-3</v>
      </c>
      <c r="T27">
        <f t="shared" si="10"/>
        <v>244.49509800892082</v>
      </c>
      <c r="U27">
        <f t="shared" si="11"/>
        <v>244.5</v>
      </c>
      <c r="V27" s="8">
        <f t="shared" si="12"/>
        <v>-2.4046512668718378E-3</v>
      </c>
      <c r="W27">
        <f t="shared" si="13"/>
        <v>244.49649059374505</v>
      </c>
      <c r="X27">
        <f t="shared" si="14"/>
        <v>244.5</v>
      </c>
      <c r="Y27" s="8">
        <f t="shared" si="15"/>
        <v>-1.7215147875617731E-3</v>
      </c>
      <c r="Z27" s="8"/>
      <c r="AA27">
        <f t="shared" si="0"/>
        <v>244.49713483297907</v>
      </c>
      <c r="AB27">
        <f t="shared" si="1"/>
        <v>244.5</v>
      </c>
      <c r="AC27">
        <f t="shared" si="2"/>
        <v>-1.4054840139579028E-3</v>
      </c>
      <c r="AH27">
        <f t="shared" si="3"/>
        <v>-1.4054840139579028E-3</v>
      </c>
      <c r="AK27">
        <f t="shared" si="4"/>
        <v>1.9279924311862034E-3</v>
      </c>
      <c r="AM27" s="2">
        <f t="shared" si="5"/>
        <v>33186.929650000005</v>
      </c>
      <c r="AN27">
        <f t="shared" si="6"/>
        <v>1.1112065210330587E-5</v>
      </c>
    </row>
    <row r="28" spans="1:57">
      <c r="A28" s="8" t="s">
        <v>78</v>
      </c>
      <c r="B28" s="6"/>
      <c r="C28" s="11">
        <v>48461.496849999996</v>
      </c>
      <c r="D28">
        <f t="shared" si="16"/>
        <v>376.0032499999943</v>
      </c>
      <c r="G28" s="8"/>
      <c r="K28">
        <f>+$D28/K$18</f>
        <v>766.517757324797</v>
      </c>
      <c r="L28">
        <f>ROUND(2*K28,0)/2</f>
        <v>766.5</v>
      </c>
      <c r="M28" s="8">
        <f>+$D28-L28*K$18</f>
        <v>8.7105768537867334E-3</v>
      </c>
      <c r="N28">
        <f>+$D28/N$18</f>
        <v>766.50150606720422</v>
      </c>
      <c r="O28">
        <f>ROUND(2*N28,0)/2</f>
        <v>766.5</v>
      </c>
      <c r="P28" s="8">
        <f>+$D28-O28*N$18</f>
        <v>7.3879328220982643E-4</v>
      </c>
      <c r="Q28">
        <f t="shared" si="7"/>
        <v>766.50068787802797</v>
      </c>
      <c r="R28">
        <f t="shared" si="8"/>
        <v>766.5</v>
      </c>
      <c r="S28" s="8">
        <f t="shared" si="9"/>
        <v>3.3743527984597677E-4</v>
      </c>
      <c r="T28">
        <f t="shared" si="10"/>
        <v>766.49974265801143</v>
      </c>
      <c r="U28">
        <f t="shared" si="11"/>
        <v>766.5</v>
      </c>
      <c r="V28" s="8">
        <f t="shared" si="12"/>
        <v>-1.2623803860378757E-4</v>
      </c>
      <c r="W28">
        <f t="shared" si="13"/>
        <v>766.50410845478234</v>
      </c>
      <c r="X28">
        <f t="shared" si="14"/>
        <v>766.5</v>
      </c>
      <c r="Y28" s="8">
        <f t="shared" si="15"/>
        <v>2.0153738689714373E-3</v>
      </c>
      <c r="Z28" s="8"/>
      <c r="AA28">
        <f t="shared" si="0"/>
        <v>766.50612816483419</v>
      </c>
      <c r="AB28">
        <f t="shared" si="1"/>
        <v>766.5</v>
      </c>
      <c r="AC28">
        <f t="shared" si="2"/>
        <v>3.0061206416576169E-3</v>
      </c>
      <c r="AH28">
        <f t="shared" si="3"/>
        <v>3.0061206416576169E-3</v>
      </c>
      <c r="AK28">
        <f t="shared" si="4"/>
        <v>1.8579261606706972E-3</v>
      </c>
      <c r="AM28" s="2">
        <f t="shared" si="5"/>
        <v>33442.996849999996</v>
      </c>
      <c r="AN28">
        <f t="shared" si="6"/>
        <v>1.3183505661688219E-6</v>
      </c>
    </row>
    <row r="29" spans="1:57">
      <c r="A29" s="8" t="s">
        <v>78</v>
      </c>
      <c r="B29" s="6"/>
      <c r="C29" s="11">
        <v>48500.495299999995</v>
      </c>
      <c r="D29">
        <f t="shared" si="16"/>
        <v>415.00169999999343</v>
      </c>
      <c r="N29">
        <f>+$D29/N$18</f>
        <v>846.00180469304416</v>
      </c>
      <c r="O29">
        <f>ROUND(2*N29,0)/2</f>
        <v>846</v>
      </c>
      <c r="P29" s="8">
        <f>+$D29-O29*N$18</f>
        <v>8.852826047700546E-4</v>
      </c>
      <c r="Q29">
        <f t="shared" si="7"/>
        <v>846.00090164260757</v>
      </c>
      <c r="R29">
        <f t="shared" si="8"/>
        <v>846</v>
      </c>
      <c r="S29" s="8">
        <f t="shared" si="9"/>
        <v>4.4229647301108344E-4</v>
      </c>
      <c r="T29">
        <f t="shared" si="10"/>
        <v>845.99985838589703</v>
      </c>
      <c r="U29">
        <f t="shared" si="11"/>
        <v>846</v>
      </c>
      <c r="V29" s="8">
        <f t="shared" si="12"/>
        <v>-6.9468207243517099E-5</v>
      </c>
      <c r="W29">
        <f t="shared" si="13"/>
        <v>846.00467699606008</v>
      </c>
      <c r="X29">
        <f t="shared" si="14"/>
        <v>846</v>
      </c>
      <c r="Y29" s="8">
        <f t="shared" si="15"/>
        <v>2.294267831587149E-3</v>
      </c>
      <c r="AA29">
        <f t="shared" si="0"/>
        <v>846.00690618717761</v>
      </c>
      <c r="AB29">
        <f t="shared" si="1"/>
        <v>846</v>
      </c>
      <c r="AC29">
        <f t="shared" si="2"/>
        <v>3.3877730747917667E-3</v>
      </c>
      <c r="AH29">
        <f t="shared" si="3"/>
        <v>3.3877730747917667E-3</v>
      </c>
      <c r="AK29">
        <f t="shared" si="4"/>
        <v>1.8472551482071288E-3</v>
      </c>
      <c r="AM29" s="2">
        <f t="shared" si="5"/>
        <v>33481.995299999995</v>
      </c>
      <c r="AN29">
        <f t="shared" si="6"/>
        <v>2.373195482128632E-6</v>
      </c>
    </row>
    <row r="30" spans="1:57">
      <c r="A30" s="8" t="s">
        <v>78</v>
      </c>
      <c r="B30" s="6"/>
      <c r="C30" s="11">
        <v>48503.439550000003</v>
      </c>
      <c r="D30">
        <f t="shared" si="16"/>
        <v>417.94595000000118</v>
      </c>
      <c r="Q30">
        <f t="shared" si="7"/>
        <v>852.00289670592383</v>
      </c>
      <c r="R30">
        <f t="shared" si="8"/>
        <v>852</v>
      </c>
      <c r="S30" s="8">
        <f t="shared" si="9"/>
        <v>1.4209652500767334E-3</v>
      </c>
      <c r="T30">
        <f t="shared" si="10"/>
        <v>852.00184604777712</v>
      </c>
      <c r="U30">
        <f t="shared" si="11"/>
        <v>852</v>
      </c>
      <c r="V30" s="8">
        <f t="shared" si="12"/>
        <v>9.0557103311539322E-4</v>
      </c>
      <c r="W30">
        <f t="shared" si="13"/>
        <v>852.00669884380727</v>
      </c>
      <c r="X30">
        <f t="shared" si="14"/>
        <v>852</v>
      </c>
      <c r="Y30" s="8">
        <f t="shared" si="15"/>
        <v>3.2860711573334811E-3</v>
      </c>
      <c r="AA30">
        <f t="shared" si="0"/>
        <v>852.00894385003096</v>
      </c>
      <c r="AB30">
        <f t="shared" si="1"/>
        <v>852</v>
      </c>
      <c r="AC30">
        <f t="shared" si="2"/>
        <v>4.387331755424384E-3</v>
      </c>
      <c r="AH30">
        <f t="shared" si="3"/>
        <v>4.387331755424384E-3</v>
      </c>
      <c r="AK30">
        <f t="shared" si="4"/>
        <v>1.8464497887759159E-3</v>
      </c>
      <c r="AM30" s="2">
        <f t="shared" si="5"/>
        <v>33484.939550000003</v>
      </c>
      <c r="AN30">
        <f t="shared" si="6"/>
        <v>6.4560811684393858E-6</v>
      </c>
    </row>
    <row r="31" spans="1:57">
      <c r="A31" s="8" t="s">
        <v>78</v>
      </c>
      <c r="B31" s="6"/>
      <c r="C31" s="11">
        <v>48567.447800000002</v>
      </c>
      <c r="D31">
        <f t="shared" si="16"/>
        <v>481.95420000000013</v>
      </c>
      <c r="T31">
        <f t="shared" si="10"/>
        <v>982.48557764581415</v>
      </c>
      <c r="U31">
        <f t="shared" si="11"/>
        <v>982.5</v>
      </c>
      <c r="V31" s="8">
        <f t="shared" si="12"/>
        <v>-7.0748256584352021E-3</v>
      </c>
      <c r="W31">
        <f t="shared" si="13"/>
        <v>982.49117364555639</v>
      </c>
      <c r="X31">
        <f t="shared" si="14"/>
        <v>982.5</v>
      </c>
      <c r="Y31" s="8">
        <f t="shared" si="15"/>
        <v>-4.329706677140166E-3</v>
      </c>
      <c r="AA31">
        <f t="shared" si="0"/>
        <v>982.49376247355804</v>
      </c>
      <c r="AB31">
        <f t="shared" si="1"/>
        <v>982.5</v>
      </c>
      <c r="AC31">
        <f t="shared" si="2"/>
        <v>-3.0597670775023289E-3</v>
      </c>
      <c r="AH31">
        <f t="shared" si="3"/>
        <v>-3.0597670775023289E-3</v>
      </c>
      <c r="AK31">
        <f t="shared" si="4"/>
        <v>1.8289332211470393E-3</v>
      </c>
      <c r="AM31" s="2">
        <f t="shared" si="5"/>
        <v>33548.947800000002</v>
      </c>
      <c r="AN31">
        <f t="shared" si="6"/>
        <v>2.3899390610014422E-5</v>
      </c>
    </row>
    <row r="32" spans="1:57">
      <c r="A32" s="8" t="s">
        <v>81</v>
      </c>
      <c r="B32" s="6" t="s">
        <v>72</v>
      </c>
      <c r="C32">
        <v>52890.3508</v>
      </c>
      <c r="D32">
        <f t="shared" si="16"/>
        <v>4804.8571999999986</v>
      </c>
      <c r="W32">
        <f t="shared" si="13"/>
        <v>9794.9759326245094</v>
      </c>
      <c r="X32">
        <f t="shared" si="14"/>
        <v>9795</v>
      </c>
      <c r="Y32" s="8">
        <f t="shared" si="15"/>
        <v>-1.1806083364717779E-2</v>
      </c>
      <c r="AA32">
        <f t="shared" si="0"/>
        <v>9795.0017420247859</v>
      </c>
      <c r="AB32">
        <f t="shared" si="1"/>
        <v>9795</v>
      </c>
      <c r="AC32">
        <f t="shared" si="2"/>
        <v>8.5453587234951556E-4</v>
      </c>
      <c r="AH32">
        <f t="shared" si="3"/>
        <v>8.5453587234951556E-4</v>
      </c>
      <c r="AK32">
        <f t="shared" si="4"/>
        <v>6.4606155655336293E-4</v>
      </c>
      <c r="AM32" s="2">
        <f t="shared" si="5"/>
        <v>37871.8508</v>
      </c>
      <c r="AN32">
        <f t="shared" si="6"/>
        <v>4.346154034667397E-8</v>
      </c>
    </row>
    <row r="33" spans="1:39">
      <c r="A33" s="8"/>
      <c r="B33" s="6"/>
      <c r="C33" s="11"/>
      <c r="AM33" s="2"/>
    </row>
    <row r="34" spans="1:39">
      <c r="A34" s="8"/>
      <c r="B34" s="6"/>
      <c r="C34" s="11"/>
      <c r="AM34" s="2"/>
    </row>
    <row r="35" spans="1:39">
      <c r="A35" s="8"/>
      <c r="B35" s="6"/>
      <c r="C35" s="11"/>
      <c r="AM35" s="2"/>
    </row>
    <row r="36" spans="1:39">
      <c r="A36" s="8"/>
      <c r="B36" s="6"/>
      <c r="C36" s="11"/>
      <c r="AM36" s="2"/>
    </row>
    <row r="37" spans="1:39">
      <c r="A37" s="8"/>
      <c r="B37" s="6"/>
      <c r="C37" s="11"/>
      <c r="AM37" s="2"/>
    </row>
    <row r="38" spans="1:39">
      <c r="A38" s="8"/>
      <c r="B38" s="6"/>
      <c r="C38" s="11"/>
      <c r="AM38" s="2"/>
    </row>
    <row r="39" spans="1:39">
      <c r="A39" s="8"/>
      <c r="B39" s="6"/>
      <c r="C39" s="11"/>
      <c r="AM39" s="2"/>
    </row>
    <row r="40" spans="1:39">
      <c r="A40" s="8"/>
      <c r="B40" s="6"/>
      <c r="C40" s="11"/>
      <c r="AM40" s="2"/>
    </row>
    <row r="41" spans="1:39">
      <c r="A41" s="8"/>
      <c r="B41" s="6"/>
      <c r="C41" s="11"/>
      <c r="AM41" s="2"/>
    </row>
    <row r="42" spans="1:39">
      <c r="A42" s="8"/>
      <c r="B42" s="6"/>
      <c r="C42" s="11"/>
      <c r="AM42" s="2"/>
    </row>
    <row r="43" spans="1:39">
      <c r="A43" s="8"/>
      <c r="B43" s="6"/>
      <c r="C43" s="11"/>
      <c r="AM43" s="2"/>
    </row>
    <row r="44" spans="1:39">
      <c r="A44" s="8"/>
      <c r="B44" s="6"/>
      <c r="C44" s="11"/>
      <c r="AM44" s="2"/>
    </row>
    <row r="45" spans="1:39">
      <c r="A45" s="8"/>
      <c r="B45" s="6"/>
      <c r="C45" s="11"/>
      <c r="AM45" s="2"/>
    </row>
    <row r="46" spans="1:39">
      <c r="A46" s="8"/>
      <c r="B46" s="6"/>
      <c r="C46" s="11"/>
      <c r="AM46" s="2"/>
    </row>
    <row r="47" spans="1:39">
      <c r="A47" s="8"/>
      <c r="B47" s="6"/>
      <c r="C47" s="11"/>
      <c r="AM47" s="2"/>
    </row>
    <row r="48" spans="1:39">
      <c r="A48" s="8"/>
      <c r="B48" s="6"/>
      <c r="C48" s="11"/>
      <c r="AM48" s="2"/>
    </row>
    <row r="49" spans="2:2">
      <c r="B49" s="6"/>
    </row>
    <row r="50" spans="2:2">
      <c r="B50" s="6"/>
    </row>
    <row r="51" spans="2:2">
      <c r="B51" s="6"/>
    </row>
    <row r="52" spans="2:2">
      <c r="B52" s="6"/>
    </row>
    <row r="53" spans="2:2">
      <c r="B53" s="6"/>
    </row>
    <row r="54" spans="2:2">
      <c r="B54" s="6"/>
    </row>
    <row r="55" spans="2:2">
      <c r="B55" s="6"/>
    </row>
    <row r="56" spans="2:2">
      <c r="B56" s="6"/>
    </row>
    <row r="57" spans="2:2">
      <c r="B57" s="6"/>
    </row>
    <row r="58" spans="2:2">
      <c r="B58" s="6"/>
    </row>
    <row r="59" spans="2:2">
      <c r="B59" s="6"/>
    </row>
    <row r="60" spans="2:2">
      <c r="B60" s="6"/>
    </row>
    <row r="61" spans="2:2">
      <c r="B61" s="6"/>
    </row>
    <row r="62" spans="2:2">
      <c r="B62" s="6"/>
    </row>
    <row r="63" spans="2:2">
      <c r="B63" s="6"/>
    </row>
    <row r="64" spans="2:2">
      <c r="B64" s="6"/>
    </row>
    <row r="65" spans="2:2">
      <c r="B65" s="6"/>
    </row>
    <row r="66" spans="2:2">
      <c r="B66" s="6"/>
    </row>
    <row r="67" spans="2:2">
      <c r="B67" s="6"/>
    </row>
    <row r="68" spans="2:2">
      <c r="B68" s="6"/>
    </row>
    <row r="69" spans="2:2">
      <c r="B69" s="6"/>
    </row>
    <row r="70" spans="2:2">
      <c r="B70" s="6"/>
    </row>
    <row r="71" spans="2:2">
      <c r="B71" s="6"/>
    </row>
    <row r="72" spans="2:2">
      <c r="B72" s="6"/>
    </row>
    <row r="73" spans="2:2">
      <c r="B73" s="6"/>
    </row>
    <row r="74" spans="2:2">
      <c r="B74" s="6"/>
    </row>
    <row r="75" spans="2:2">
      <c r="B75" s="6"/>
    </row>
    <row r="76" spans="2:2">
      <c r="B76" s="6"/>
    </row>
    <row r="77" spans="2:2">
      <c r="B77" s="6"/>
    </row>
    <row r="78" spans="2:2">
      <c r="B78" s="6"/>
    </row>
    <row r="79" spans="2:2">
      <c r="B79" s="6"/>
    </row>
    <row r="80" spans="2:2">
      <c r="B80" s="6"/>
    </row>
    <row r="81" spans="2:2">
      <c r="B81" s="6"/>
    </row>
    <row r="82" spans="2:2">
      <c r="B82" s="6"/>
    </row>
    <row r="83" spans="2:2">
      <c r="B83" s="6"/>
    </row>
    <row r="84" spans="2:2">
      <c r="B84" s="6"/>
    </row>
    <row r="85" spans="2:2">
      <c r="B85" s="6"/>
    </row>
    <row r="86" spans="2:2">
      <c r="B86" s="6"/>
    </row>
    <row r="87" spans="2:2">
      <c r="B87" s="6"/>
    </row>
    <row r="88" spans="2:2">
      <c r="B88" s="6"/>
    </row>
    <row r="89" spans="2:2">
      <c r="B89" s="6"/>
    </row>
    <row r="90" spans="2:2">
      <c r="B90" s="6"/>
    </row>
    <row r="91" spans="2:2">
      <c r="B91" s="6"/>
    </row>
    <row r="92" spans="2:2">
      <c r="B92" s="6"/>
    </row>
    <row r="93" spans="2:2">
      <c r="B93" s="6"/>
    </row>
    <row r="94" spans="2:2">
      <c r="B94" s="6"/>
    </row>
    <row r="95" spans="2:2">
      <c r="B95" s="6"/>
    </row>
    <row r="96" spans="2:2">
      <c r="B96" s="6"/>
    </row>
    <row r="97" spans="2:2">
      <c r="B97" s="6"/>
    </row>
    <row r="98" spans="2:2">
      <c r="B98" s="6"/>
    </row>
    <row r="99" spans="2:2">
      <c r="B99" s="6"/>
    </row>
    <row r="100" spans="2:2">
      <c r="B100" s="6"/>
    </row>
    <row r="101" spans="2:2">
      <c r="B101" s="6"/>
    </row>
    <row r="102" spans="2:2">
      <c r="B102" s="6"/>
    </row>
    <row r="103" spans="2:2">
      <c r="B103" s="6"/>
    </row>
    <row r="104" spans="2:2">
      <c r="B104" s="6"/>
    </row>
    <row r="105" spans="2:2">
      <c r="B105" s="6"/>
    </row>
    <row r="106" spans="2:2">
      <c r="B106" s="6"/>
    </row>
    <row r="107" spans="2:2">
      <c r="B107" s="6"/>
    </row>
    <row r="108" spans="2:2">
      <c r="B108" s="6"/>
    </row>
    <row r="109" spans="2:2">
      <c r="B109" s="6"/>
    </row>
    <row r="110" spans="2:2">
      <c r="B110" s="6"/>
    </row>
    <row r="111" spans="2:2">
      <c r="B111" s="6"/>
    </row>
    <row r="112" spans="2:2">
      <c r="B112" s="6"/>
    </row>
    <row r="113" spans="2:2">
      <c r="B113" s="6"/>
    </row>
    <row r="114" spans="2:2">
      <c r="B114" s="6"/>
    </row>
    <row r="115" spans="2:2">
      <c r="B115" s="6"/>
    </row>
    <row r="116" spans="2:2">
      <c r="B116" s="6"/>
    </row>
    <row r="117" spans="2:2">
      <c r="B117" s="6"/>
    </row>
    <row r="118" spans="2:2">
      <c r="B118" s="6"/>
    </row>
    <row r="119" spans="2:2">
      <c r="B119" s="6"/>
    </row>
    <row r="120" spans="2:2">
      <c r="B120" s="6"/>
    </row>
    <row r="121" spans="2:2">
      <c r="B121" s="6"/>
    </row>
    <row r="122" spans="2:2">
      <c r="B122" s="6"/>
    </row>
    <row r="123" spans="2:2">
      <c r="B123" s="6"/>
    </row>
    <row r="124" spans="2:2">
      <c r="B124" s="6"/>
    </row>
    <row r="125" spans="2:2">
      <c r="B125" s="6"/>
    </row>
    <row r="126" spans="2:2">
      <c r="B126" s="6"/>
    </row>
    <row r="127" spans="2:2">
      <c r="B127" s="6"/>
    </row>
    <row r="128" spans="2:2">
      <c r="B128" s="6"/>
    </row>
    <row r="129" spans="2:2">
      <c r="B129" s="6"/>
    </row>
    <row r="130" spans="2:2">
      <c r="B130" s="6"/>
    </row>
    <row r="131" spans="2:2">
      <c r="B131" s="6"/>
    </row>
    <row r="132" spans="2:2">
      <c r="B132" s="6"/>
    </row>
    <row r="133" spans="2:2">
      <c r="B133" s="6"/>
    </row>
    <row r="134" spans="2:2">
      <c r="B134" s="6"/>
    </row>
    <row r="135" spans="2:2">
      <c r="B135" s="6"/>
    </row>
    <row r="136" spans="2:2">
      <c r="B136" s="6"/>
    </row>
    <row r="137" spans="2:2">
      <c r="B137" s="6"/>
    </row>
    <row r="138" spans="2:2">
      <c r="B138" s="6"/>
    </row>
    <row r="139" spans="2:2">
      <c r="B139" s="6"/>
    </row>
    <row r="140" spans="2:2">
      <c r="B140" s="6"/>
    </row>
    <row r="141" spans="2:2">
      <c r="B141" s="6"/>
    </row>
    <row r="142" spans="2:2">
      <c r="B142" s="6"/>
    </row>
    <row r="143" spans="2:2">
      <c r="B143" s="6"/>
    </row>
    <row r="144" spans="2:2">
      <c r="B144" s="6"/>
    </row>
    <row r="145" spans="2:2">
      <c r="B145" s="6"/>
    </row>
    <row r="146" spans="2:2">
      <c r="B146" s="6"/>
    </row>
    <row r="147" spans="2:2">
      <c r="B147" s="6"/>
    </row>
    <row r="148" spans="2:2">
      <c r="B148" s="6"/>
    </row>
    <row r="149" spans="2:2">
      <c r="B149" s="6"/>
    </row>
    <row r="150" spans="2:2">
      <c r="B150" s="6"/>
    </row>
    <row r="151" spans="2:2">
      <c r="B151" s="6"/>
    </row>
    <row r="152" spans="2:2">
      <c r="B152" s="6"/>
    </row>
    <row r="153" spans="2:2">
      <c r="B153" s="6"/>
    </row>
    <row r="154" spans="2:2">
      <c r="B154" s="6"/>
    </row>
    <row r="155" spans="2:2">
      <c r="B155" s="6"/>
    </row>
    <row r="156" spans="2:2">
      <c r="B156" s="6"/>
    </row>
    <row r="157" spans="2:2">
      <c r="B157" s="6"/>
    </row>
    <row r="158" spans="2:2">
      <c r="B158" s="6"/>
    </row>
    <row r="159" spans="2:2">
      <c r="B159" s="6"/>
    </row>
    <row r="160" spans="2:2">
      <c r="B160" s="6"/>
    </row>
    <row r="161" spans="2:2">
      <c r="B161" s="6"/>
    </row>
    <row r="162" spans="2:2">
      <c r="B162" s="6"/>
    </row>
    <row r="163" spans="2:2">
      <c r="B163" s="6"/>
    </row>
    <row r="164" spans="2:2">
      <c r="B164" s="6"/>
    </row>
    <row r="165" spans="2:2">
      <c r="B165" s="6"/>
    </row>
    <row r="166" spans="2:2">
      <c r="B166" s="6"/>
    </row>
    <row r="167" spans="2:2">
      <c r="B167" s="6"/>
    </row>
    <row r="168" spans="2:2">
      <c r="B168" s="6"/>
    </row>
    <row r="169" spans="2:2">
      <c r="B169" s="6"/>
    </row>
    <row r="170" spans="2:2">
      <c r="B170" s="6"/>
    </row>
    <row r="171" spans="2:2">
      <c r="B171" s="6"/>
    </row>
    <row r="172" spans="2:2">
      <c r="B172" s="6"/>
    </row>
    <row r="173" spans="2:2">
      <c r="B173" s="6"/>
    </row>
    <row r="174" spans="2:2">
      <c r="B174" s="6"/>
    </row>
    <row r="175" spans="2:2">
      <c r="B175" s="6"/>
    </row>
    <row r="176" spans="2:2">
      <c r="B176" s="6"/>
    </row>
    <row r="177" spans="2:2">
      <c r="B177" s="6"/>
    </row>
    <row r="178" spans="2:2">
      <c r="B178" s="6"/>
    </row>
    <row r="179" spans="2:2">
      <c r="B179" s="6"/>
    </row>
    <row r="180" spans="2:2">
      <c r="B180" s="6"/>
    </row>
    <row r="181" spans="2:2">
      <c r="B181" s="6"/>
    </row>
    <row r="182" spans="2:2">
      <c r="B182" s="6"/>
    </row>
    <row r="183" spans="2:2">
      <c r="B183" s="6"/>
    </row>
    <row r="184" spans="2:2">
      <c r="B184" s="6"/>
    </row>
    <row r="185" spans="2:2">
      <c r="B185" s="6"/>
    </row>
    <row r="186" spans="2:2">
      <c r="B186" s="6"/>
    </row>
    <row r="187" spans="2:2">
      <c r="B187" s="6"/>
    </row>
    <row r="188" spans="2:2">
      <c r="B188" s="6"/>
    </row>
    <row r="189" spans="2:2">
      <c r="B189" s="6"/>
    </row>
    <row r="190" spans="2:2">
      <c r="B190" s="6"/>
    </row>
    <row r="191" spans="2:2">
      <c r="B191" s="6"/>
    </row>
    <row r="192" spans="2:2">
      <c r="B192" s="6"/>
    </row>
    <row r="193" spans="2:2">
      <c r="B193" s="6"/>
    </row>
    <row r="194" spans="2:2">
      <c r="B194" s="6"/>
    </row>
    <row r="195" spans="2:2">
      <c r="B195" s="6"/>
    </row>
    <row r="196" spans="2:2">
      <c r="B196" s="6"/>
    </row>
    <row r="197" spans="2:2">
      <c r="B197" s="6"/>
    </row>
    <row r="198" spans="2:2">
      <c r="B198" s="6"/>
    </row>
    <row r="199" spans="2:2">
      <c r="B199" s="6"/>
    </row>
    <row r="200" spans="2:2">
      <c r="B200" s="6"/>
    </row>
    <row r="201" spans="2:2">
      <c r="B201" s="6"/>
    </row>
    <row r="202" spans="2:2">
      <c r="B202" s="6"/>
    </row>
    <row r="203" spans="2:2">
      <c r="B203" s="6"/>
    </row>
    <row r="204" spans="2:2">
      <c r="B204" s="6"/>
    </row>
    <row r="205" spans="2:2">
      <c r="B205" s="6"/>
    </row>
    <row r="206" spans="2:2">
      <c r="B206" s="6"/>
    </row>
    <row r="207" spans="2:2">
      <c r="B207" s="6"/>
    </row>
    <row r="208" spans="2:2">
      <c r="B208" s="6"/>
    </row>
    <row r="209" spans="2:2">
      <c r="B209" s="6"/>
    </row>
    <row r="210" spans="2:2">
      <c r="B210" s="6"/>
    </row>
    <row r="211" spans="2:2">
      <c r="B211" s="6"/>
    </row>
    <row r="212" spans="2:2">
      <c r="B212" s="6"/>
    </row>
    <row r="213" spans="2:2">
      <c r="B213" s="6"/>
    </row>
    <row r="214" spans="2:2">
      <c r="B214" s="6"/>
    </row>
    <row r="215" spans="2:2">
      <c r="B215" s="6"/>
    </row>
    <row r="216" spans="2:2">
      <c r="B216" s="6"/>
    </row>
    <row r="217" spans="2:2">
      <c r="B217" s="6"/>
    </row>
    <row r="218" spans="2:2">
      <c r="B218" s="6"/>
    </row>
    <row r="219" spans="2:2">
      <c r="B219" s="6"/>
    </row>
    <row r="220" spans="2:2">
      <c r="B220" s="6"/>
    </row>
    <row r="221" spans="2:2">
      <c r="B221" s="6"/>
    </row>
    <row r="222" spans="2:2">
      <c r="B222" s="6"/>
    </row>
    <row r="223" spans="2:2">
      <c r="B223" s="6"/>
    </row>
    <row r="224" spans="2:2">
      <c r="B224" s="6"/>
    </row>
    <row r="225" spans="2:2">
      <c r="B225" s="6"/>
    </row>
    <row r="226" spans="2:2">
      <c r="B226" s="6"/>
    </row>
    <row r="227" spans="2:2">
      <c r="B227" s="6"/>
    </row>
    <row r="228" spans="2:2">
      <c r="B228" s="6"/>
    </row>
    <row r="229" spans="2:2">
      <c r="B229" s="6"/>
    </row>
    <row r="230" spans="2:2">
      <c r="B230" s="6"/>
    </row>
    <row r="231" spans="2:2">
      <c r="B231" s="6"/>
    </row>
    <row r="232" spans="2:2">
      <c r="B232" s="6"/>
    </row>
    <row r="233" spans="2:2">
      <c r="B233" s="6"/>
    </row>
    <row r="234" spans="2:2">
      <c r="B234" s="6"/>
    </row>
    <row r="235" spans="2:2">
      <c r="B235" s="6"/>
    </row>
    <row r="236" spans="2:2">
      <c r="B236" s="6"/>
    </row>
    <row r="237" spans="2:2">
      <c r="B237" s="6"/>
    </row>
    <row r="238" spans="2:2">
      <c r="B238" s="6"/>
    </row>
    <row r="239" spans="2:2">
      <c r="B239" s="6"/>
    </row>
    <row r="240" spans="2:2">
      <c r="B240" s="6"/>
    </row>
    <row r="241" spans="2:2">
      <c r="B241" s="6"/>
    </row>
    <row r="242" spans="2:2">
      <c r="B242" s="6"/>
    </row>
    <row r="243" spans="2:2">
      <c r="B243" s="6"/>
    </row>
    <row r="244" spans="2:2">
      <c r="B244" s="6"/>
    </row>
    <row r="245" spans="2:2">
      <c r="B245" s="6"/>
    </row>
    <row r="246" spans="2:2">
      <c r="B246" s="6"/>
    </row>
    <row r="247" spans="2:2">
      <c r="B247" s="6"/>
    </row>
    <row r="248" spans="2:2">
      <c r="B248" s="6"/>
    </row>
    <row r="249" spans="2:2">
      <c r="B249" s="6"/>
    </row>
    <row r="250" spans="2:2">
      <c r="B250" s="6"/>
    </row>
    <row r="251" spans="2:2">
      <c r="B251" s="6"/>
    </row>
    <row r="252" spans="2:2">
      <c r="B252" s="6"/>
    </row>
    <row r="253" spans="2:2">
      <c r="B253" s="6"/>
    </row>
    <row r="254" spans="2:2">
      <c r="B254" s="6"/>
    </row>
    <row r="255" spans="2:2">
      <c r="B255" s="6"/>
    </row>
    <row r="256" spans="2:2">
      <c r="B256" s="6"/>
    </row>
    <row r="257" spans="2:2">
      <c r="B257" s="6"/>
    </row>
    <row r="258" spans="2:2">
      <c r="B258" s="6"/>
    </row>
    <row r="259" spans="2:2">
      <c r="B259" s="6"/>
    </row>
    <row r="260" spans="2:2">
      <c r="B260" s="6"/>
    </row>
    <row r="261" spans="2:2">
      <c r="B261" s="6"/>
    </row>
    <row r="262" spans="2:2">
      <c r="B262" s="6"/>
    </row>
    <row r="263" spans="2:2">
      <c r="B263" s="6"/>
    </row>
    <row r="264" spans="2:2">
      <c r="B264" s="6"/>
    </row>
    <row r="265" spans="2:2">
      <c r="B265" s="6"/>
    </row>
    <row r="266" spans="2:2">
      <c r="B266" s="6"/>
    </row>
    <row r="267" spans="2:2">
      <c r="B267" s="6"/>
    </row>
    <row r="268" spans="2:2">
      <c r="B268" s="6"/>
    </row>
    <row r="269" spans="2:2">
      <c r="B269" s="6"/>
    </row>
    <row r="270" spans="2:2">
      <c r="B270" s="6"/>
    </row>
    <row r="271" spans="2:2">
      <c r="B271" s="6"/>
    </row>
    <row r="272" spans="2:2">
      <c r="B272" s="6"/>
    </row>
    <row r="273" spans="2:2">
      <c r="B273" s="6"/>
    </row>
    <row r="274" spans="2:2">
      <c r="B274" s="6"/>
    </row>
    <row r="275" spans="2:2">
      <c r="B275" s="6"/>
    </row>
    <row r="276" spans="2:2">
      <c r="B276" s="6"/>
    </row>
    <row r="277" spans="2:2">
      <c r="B277" s="6"/>
    </row>
    <row r="278" spans="2:2">
      <c r="B278" s="6"/>
    </row>
    <row r="279" spans="2:2">
      <c r="B279" s="6"/>
    </row>
    <row r="280" spans="2:2">
      <c r="B280" s="6"/>
    </row>
    <row r="281" spans="2:2">
      <c r="B281" s="6"/>
    </row>
    <row r="282" spans="2:2">
      <c r="B282" s="6"/>
    </row>
    <row r="283" spans="2:2">
      <c r="B283" s="6"/>
    </row>
    <row r="284" spans="2:2">
      <c r="B284" s="6"/>
    </row>
    <row r="285" spans="2:2">
      <c r="B285" s="6"/>
    </row>
    <row r="286" spans="2:2">
      <c r="B286" s="6"/>
    </row>
    <row r="287" spans="2:2">
      <c r="B287" s="6"/>
    </row>
    <row r="288" spans="2:2">
      <c r="B288" s="6"/>
    </row>
    <row r="289" spans="2:2">
      <c r="B289" s="6"/>
    </row>
    <row r="290" spans="2:2">
      <c r="B290" s="6"/>
    </row>
    <row r="291" spans="2:2">
      <c r="B291" s="6"/>
    </row>
    <row r="292" spans="2:2">
      <c r="B292" s="6"/>
    </row>
    <row r="293" spans="2:2">
      <c r="B293" s="6"/>
    </row>
    <row r="294" spans="2:2">
      <c r="B294" s="6"/>
    </row>
    <row r="295" spans="2:2">
      <c r="B295" s="6"/>
    </row>
    <row r="296" spans="2:2">
      <c r="B296" s="6"/>
    </row>
    <row r="297" spans="2:2">
      <c r="B297" s="6"/>
    </row>
    <row r="298" spans="2:2">
      <c r="B298" s="6"/>
    </row>
    <row r="299" spans="2:2">
      <c r="B299" s="6"/>
    </row>
    <row r="300" spans="2:2">
      <c r="B300" s="6"/>
    </row>
    <row r="301" spans="2:2">
      <c r="B301" s="6"/>
    </row>
    <row r="302" spans="2:2">
      <c r="B302" s="6"/>
    </row>
    <row r="303" spans="2:2">
      <c r="B303" s="6"/>
    </row>
    <row r="304" spans="2:2">
      <c r="B304" s="6"/>
    </row>
    <row r="305" spans="2:2">
      <c r="B305" s="6"/>
    </row>
    <row r="306" spans="2:2">
      <c r="B306" s="6"/>
    </row>
    <row r="307" spans="2:2">
      <c r="B307" s="6"/>
    </row>
    <row r="308" spans="2:2">
      <c r="B308" s="6"/>
    </row>
    <row r="309" spans="2:2">
      <c r="B309" s="6"/>
    </row>
    <row r="310" spans="2:2">
      <c r="B310" s="6"/>
    </row>
    <row r="311" spans="2:2">
      <c r="B311" s="6"/>
    </row>
    <row r="312" spans="2:2">
      <c r="B312" s="6"/>
    </row>
    <row r="313" spans="2:2">
      <c r="B313" s="6"/>
    </row>
    <row r="314" spans="2:2">
      <c r="B314" s="6"/>
    </row>
    <row r="315" spans="2:2">
      <c r="B315" s="6"/>
    </row>
    <row r="316" spans="2:2">
      <c r="B316" s="6"/>
    </row>
    <row r="317" spans="2:2">
      <c r="B317" s="6"/>
    </row>
    <row r="318" spans="2:2">
      <c r="B318" s="6"/>
    </row>
    <row r="319" spans="2:2">
      <c r="B319" s="6"/>
    </row>
    <row r="320" spans="2:2">
      <c r="B320" s="6"/>
    </row>
    <row r="321" spans="2:2">
      <c r="B321" s="6"/>
    </row>
    <row r="322" spans="2:2">
      <c r="B322" s="6"/>
    </row>
    <row r="323" spans="2:2">
      <c r="B323" s="6"/>
    </row>
    <row r="324" spans="2:2">
      <c r="B324" s="6"/>
    </row>
    <row r="325" spans="2:2">
      <c r="B325" s="6"/>
    </row>
    <row r="326" spans="2:2">
      <c r="B326" s="6"/>
    </row>
    <row r="327" spans="2:2">
      <c r="B327" s="6"/>
    </row>
    <row r="328" spans="2:2">
      <c r="B328" s="6"/>
    </row>
    <row r="329" spans="2:2">
      <c r="B329" s="6"/>
    </row>
    <row r="330" spans="2:2">
      <c r="B330" s="6"/>
    </row>
    <row r="331" spans="2:2">
      <c r="B331" s="6"/>
    </row>
    <row r="332" spans="2:2">
      <c r="B332" s="6"/>
    </row>
    <row r="333" spans="2:2">
      <c r="B333" s="6"/>
    </row>
    <row r="334" spans="2:2">
      <c r="B334" s="6"/>
    </row>
    <row r="335" spans="2:2">
      <c r="B335" s="6"/>
    </row>
    <row r="336" spans="2:2">
      <c r="B336" s="6"/>
    </row>
    <row r="337" spans="2:2">
      <c r="B337" s="6"/>
    </row>
    <row r="338" spans="2:2">
      <c r="B338" s="6"/>
    </row>
    <row r="339" spans="2:2">
      <c r="B339" s="6"/>
    </row>
    <row r="340" spans="2:2">
      <c r="B340" s="6"/>
    </row>
    <row r="341" spans="2:2">
      <c r="B341" s="6"/>
    </row>
    <row r="342" spans="2:2">
      <c r="B342" s="6"/>
    </row>
    <row r="343" spans="2:2">
      <c r="B343" s="6"/>
    </row>
    <row r="344" spans="2:2">
      <c r="B344" s="6"/>
    </row>
    <row r="345" spans="2:2">
      <c r="B345" s="6"/>
    </row>
    <row r="346" spans="2:2">
      <c r="B346" s="6"/>
    </row>
    <row r="347" spans="2:2">
      <c r="B347" s="6"/>
    </row>
    <row r="348" spans="2:2">
      <c r="B348" s="6"/>
    </row>
    <row r="349" spans="2:2">
      <c r="B349" s="6"/>
    </row>
    <row r="350" spans="2:2">
      <c r="B350" s="6"/>
    </row>
    <row r="351" spans="2:2">
      <c r="B351" s="6"/>
    </row>
    <row r="352" spans="2:2">
      <c r="B352" s="6"/>
    </row>
    <row r="353" spans="2:2">
      <c r="B353" s="6"/>
    </row>
    <row r="354" spans="2:2">
      <c r="B354" s="6"/>
    </row>
    <row r="355" spans="2:2">
      <c r="B355" s="6"/>
    </row>
    <row r="356" spans="2:2">
      <c r="B356" s="6"/>
    </row>
    <row r="357" spans="2:2">
      <c r="B357" s="6"/>
    </row>
    <row r="358" spans="2:2">
      <c r="B358" s="6"/>
    </row>
    <row r="359" spans="2:2">
      <c r="B359" s="6"/>
    </row>
    <row r="360" spans="2:2">
      <c r="B360" s="6"/>
    </row>
    <row r="361" spans="2:2">
      <c r="B361" s="6"/>
    </row>
    <row r="362" spans="2:2">
      <c r="B362" s="6"/>
    </row>
    <row r="363" spans="2:2">
      <c r="B363" s="6"/>
    </row>
    <row r="364" spans="2:2">
      <c r="B364" s="6"/>
    </row>
    <row r="365" spans="2:2">
      <c r="B365" s="6"/>
    </row>
    <row r="366" spans="2:2">
      <c r="B366" s="6"/>
    </row>
    <row r="367" spans="2:2">
      <c r="B367" s="6"/>
    </row>
    <row r="368" spans="2:2">
      <c r="B368" s="6"/>
    </row>
    <row r="369" spans="2:2">
      <c r="B369" s="6"/>
    </row>
    <row r="370" spans="2:2">
      <c r="B370" s="6"/>
    </row>
    <row r="371" spans="2:2">
      <c r="B371" s="6"/>
    </row>
    <row r="372" spans="2:2">
      <c r="B372" s="6"/>
    </row>
    <row r="373" spans="2:2">
      <c r="B373" s="6"/>
    </row>
    <row r="374" spans="2:2">
      <c r="B374" s="6"/>
    </row>
    <row r="375" spans="2:2">
      <c r="B375" s="6"/>
    </row>
    <row r="376" spans="2:2">
      <c r="B376" s="6"/>
    </row>
    <row r="377" spans="2:2">
      <c r="B377" s="6"/>
    </row>
    <row r="378" spans="2:2">
      <c r="B378" s="6"/>
    </row>
    <row r="379" spans="2:2">
      <c r="B379" s="6"/>
    </row>
    <row r="380" spans="2:2">
      <c r="B380" s="6"/>
    </row>
    <row r="381" spans="2:2">
      <c r="B381" s="6"/>
    </row>
    <row r="382" spans="2:2">
      <c r="B382" s="6"/>
    </row>
    <row r="383" spans="2:2">
      <c r="B383" s="6"/>
    </row>
    <row r="384" spans="2:2">
      <c r="B384" s="6"/>
    </row>
    <row r="385" spans="2:2">
      <c r="B385" s="6"/>
    </row>
    <row r="386" spans="2:2">
      <c r="B386" s="6"/>
    </row>
    <row r="387" spans="2:2">
      <c r="B387" s="6"/>
    </row>
    <row r="388" spans="2:2">
      <c r="B388" s="6"/>
    </row>
    <row r="389" spans="2:2">
      <c r="B389" s="6"/>
    </row>
    <row r="390" spans="2:2">
      <c r="B390" s="6"/>
    </row>
    <row r="391" spans="2:2">
      <c r="B391" s="6"/>
    </row>
    <row r="392" spans="2:2">
      <c r="B392" s="6"/>
    </row>
    <row r="393" spans="2:2">
      <c r="B393" s="6"/>
    </row>
    <row r="394" spans="2:2">
      <c r="B394" s="6"/>
    </row>
    <row r="395" spans="2:2">
      <c r="B395" s="6"/>
    </row>
    <row r="396" spans="2:2">
      <c r="B396" s="6"/>
    </row>
    <row r="397" spans="2:2">
      <c r="B397" s="6"/>
    </row>
    <row r="398" spans="2:2">
      <c r="B398" s="6"/>
    </row>
    <row r="399" spans="2:2">
      <c r="B399" s="6"/>
    </row>
    <row r="400" spans="2:2">
      <c r="B400" s="6"/>
    </row>
    <row r="401" spans="2:2">
      <c r="B401" s="6"/>
    </row>
    <row r="402" spans="2:2">
      <c r="B402" s="6"/>
    </row>
    <row r="403" spans="2:2">
      <c r="B403" s="6"/>
    </row>
    <row r="404" spans="2:2">
      <c r="B404" s="6"/>
    </row>
    <row r="405" spans="2:2">
      <c r="B405" s="6"/>
    </row>
    <row r="406" spans="2:2">
      <c r="B406" s="6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I539"/>
  <sheetViews>
    <sheetView workbookViewId="0">
      <selection activeCell="E32" sqref="E3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30</v>
      </c>
      <c r="C1" s="15" t="s">
        <v>106</v>
      </c>
    </row>
    <row r="2" spans="1:4">
      <c r="A2" t="s">
        <v>27</v>
      </c>
    </row>
    <row r="4" spans="1:4">
      <c r="A4" s="8" t="s">
        <v>2</v>
      </c>
      <c r="C4" s="16">
        <v>26350.375</v>
      </c>
      <c r="D4" s="17">
        <v>0.77200199999999997</v>
      </c>
    </row>
    <row r="6" spans="1:4">
      <c r="A6" s="8" t="s">
        <v>3</v>
      </c>
    </row>
    <row r="7" spans="1:4">
      <c r="A7" t="s">
        <v>4</v>
      </c>
      <c r="C7">
        <f>+C4</f>
        <v>26350.375</v>
      </c>
    </row>
    <row r="8" spans="1:4">
      <c r="A8" t="s">
        <v>5</v>
      </c>
      <c r="C8" s="15">
        <v>0.49054174022094216</v>
      </c>
    </row>
    <row r="10" spans="1:4" ht="13.5" thickBot="1">
      <c r="C10" s="7" t="s">
        <v>22</v>
      </c>
      <c r="D10" s="7" t="s">
        <v>23</v>
      </c>
    </row>
    <row r="11" spans="1:4">
      <c r="A11" t="s">
        <v>18</v>
      </c>
      <c r="C11">
        <f>INTERCEPT(G21:G1005,F21:F1005)</f>
        <v>-4.0076113516571248E-2</v>
      </c>
      <c r="D11" s="6"/>
    </row>
    <row r="12" spans="1:4">
      <c r="A12" t="s">
        <v>19</v>
      </c>
      <c r="C12">
        <f>SLOPE(G21:G1005,F21:F1005)</f>
        <v>8.641023228425024E-8</v>
      </c>
      <c r="D12" s="6"/>
    </row>
    <row r="13" spans="1:4">
      <c r="A13" t="s">
        <v>21</v>
      </c>
      <c r="C13" s="6" t="s">
        <v>16</v>
      </c>
      <c r="D13" s="6"/>
    </row>
    <row r="14" spans="1:4">
      <c r="A14" t="s">
        <v>26</v>
      </c>
    </row>
    <row r="15" spans="1:4">
      <c r="A15" s="5" t="s">
        <v>20</v>
      </c>
      <c r="C15">
        <f>+C7+C11</f>
        <v>26350.334923886483</v>
      </c>
    </row>
    <row r="16" spans="1:4">
      <c r="A16" s="8" t="s">
        <v>6</v>
      </c>
      <c r="C16">
        <f>+C8+C12</f>
        <v>0.49054182663117446</v>
      </c>
    </row>
    <row r="17" spans="1:17" ht="13.5" thickBot="1"/>
    <row r="18" spans="1:17">
      <c r="A18" s="8" t="s">
        <v>7</v>
      </c>
      <c r="C18" s="3">
        <f>+C15</f>
        <v>26350.334923886483</v>
      </c>
      <c r="D18" s="4">
        <f>+C16</f>
        <v>0.49054182663117446</v>
      </c>
    </row>
    <row r="19" spans="1:17" ht="13.5" thickTop="1"/>
    <row r="20" spans="1:17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68</v>
      </c>
      <c r="J20" s="10" t="s">
        <v>69</v>
      </c>
      <c r="K20" s="10" t="s">
        <v>75</v>
      </c>
      <c r="L20" s="10" t="s">
        <v>70</v>
      </c>
      <c r="M20" s="10" t="s">
        <v>28</v>
      </c>
      <c r="N20" s="10" t="s">
        <v>29</v>
      </c>
      <c r="O20" s="10" t="s">
        <v>25</v>
      </c>
      <c r="P20" s="9" t="s">
        <v>24</v>
      </c>
      <c r="Q20" s="7" t="s">
        <v>17</v>
      </c>
    </row>
    <row r="21" spans="1:17">
      <c r="A21" t="s">
        <v>14</v>
      </c>
      <c r="B21" s="6"/>
      <c r="C21">
        <v>26350.375</v>
      </c>
      <c r="D21" s="6" t="s">
        <v>16</v>
      </c>
      <c r="E21">
        <f t="shared" ref="E21:E52" si="0">+(C21-C$7)/C$8</f>
        <v>0</v>
      </c>
      <c r="F21">
        <f t="shared" ref="F21:F52" si="1">ROUND(2*E21,0)/2</f>
        <v>0</v>
      </c>
      <c r="G21">
        <f t="shared" ref="G21:G52" si="2">+C21-(C$7+F21*C$8)</f>
        <v>0</v>
      </c>
      <c r="O21">
        <f t="shared" ref="O21:O52" si="3">+C$11+C$12*F21</f>
        <v>-4.0076113516571248E-2</v>
      </c>
      <c r="Q21" s="2">
        <f t="shared" ref="Q21:Q52" si="4">+C21-15018.5</f>
        <v>11331.875</v>
      </c>
    </row>
    <row r="22" spans="1:17">
      <c r="A22" t="s">
        <v>76</v>
      </c>
      <c r="B22" s="6"/>
      <c r="C22" s="11">
        <v>38242.523999999998</v>
      </c>
      <c r="E22">
        <f t="shared" si="0"/>
        <v>24242.889085531686</v>
      </c>
      <c r="F22">
        <f t="shared" si="1"/>
        <v>24243</v>
      </c>
      <c r="G22">
        <f t="shared" si="2"/>
        <v>-5.4408176300057676E-2</v>
      </c>
      <c r="K22">
        <f t="shared" ref="K22:K54" si="5">G22</f>
        <v>-5.4408176300057676E-2</v>
      </c>
      <c r="O22">
        <f t="shared" si="3"/>
        <v>-3.7981270255304171E-2</v>
      </c>
      <c r="Q22" s="2">
        <f t="shared" si="4"/>
        <v>23224.023999999998</v>
      </c>
    </row>
    <row r="23" spans="1:17">
      <c r="A23" t="s">
        <v>76</v>
      </c>
      <c r="B23" s="6"/>
      <c r="C23" s="11">
        <v>38371.271000000001</v>
      </c>
      <c r="E23">
        <f t="shared" si="0"/>
        <v>24505.347892690512</v>
      </c>
      <c r="F23">
        <f t="shared" si="1"/>
        <v>24505.5</v>
      </c>
      <c r="G23">
        <f t="shared" si="2"/>
        <v>-7.4614984296204057E-2</v>
      </c>
      <c r="K23">
        <f t="shared" si="5"/>
        <v>-7.4614984296204057E-2</v>
      </c>
      <c r="O23">
        <f t="shared" si="3"/>
        <v>-3.7958587569329551E-2</v>
      </c>
      <c r="Q23" s="2">
        <f t="shared" si="4"/>
        <v>23352.771000000001</v>
      </c>
    </row>
    <row r="24" spans="1:17">
      <c r="A24" t="s">
        <v>76</v>
      </c>
      <c r="B24" s="6"/>
      <c r="C24" s="11">
        <v>38410.296999999999</v>
      </c>
      <c r="E24">
        <f t="shared" si="0"/>
        <v>24584.904833109933</v>
      </c>
      <c r="F24">
        <f t="shared" si="1"/>
        <v>24585</v>
      </c>
      <c r="G24">
        <f t="shared" si="2"/>
        <v>-4.6683331864187494E-2</v>
      </c>
      <c r="K24">
        <f t="shared" si="5"/>
        <v>-4.6683331864187494E-2</v>
      </c>
      <c r="O24">
        <f t="shared" si="3"/>
        <v>-3.7951717955862954E-2</v>
      </c>
      <c r="Q24" s="2">
        <f t="shared" si="4"/>
        <v>23391.796999999999</v>
      </c>
    </row>
    <row r="25" spans="1:17">
      <c r="A25" t="s">
        <v>76</v>
      </c>
      <c r="B25" s="6"/>
      <c r="C25" s="11">
        <v>38557.506999999998</v>
      </c>
      <c r="E25">
        <f t="shared" si="0"/>
        <v>24885.001619845545</v>
      </c>
      <c r="F25">
        <f t="shared" si="1"/>
        <v>24885</v>
      </c>
      <c r="G25">
        <f t="shared" si="2"/>
        <v>7.9460185224888846E-4</v>
      </c>
      <c r="K25">
        <f t="shared" si="5"/>
        <v>7.9460185224888846E-4</v>
      </c>
      <c r="O25">
        <f t="shared" si="3"/>
        <v>-3.7925794886177679E-2</v>
      </c>
      <c r="Q25" s="2">
        <f t="shared" si="4"/>
        <v>23539.006999999998</v>
      </c>
    </row>
    <row r="26" spans="1:17">
      <c r="A26" t="s">
        <v>76</v>
      </c>
      <c r="B26" s="6"/>
      <c r="C26" s="11">
        <v>38579.531000000003</v>
      </c>
      <c r="E26">
        <f t="shared" si="0"/>
        <v>24929.89892051171</v>
      </c>
      <c r="F26">
        <f t="shared" si="1"/>
        <v>24930</v>
      </c>
      <c r="G26">
        <f t="shared" si="2"/>
        <v>-4.9583708081627265E-2</v>
      </c>
      <c r="K26">
        <f t="shared" si="5"/>
        <v>-4.9583708081627265E-2</v>
      </c>
      <c r="O26">
        <f t="shared" si="3"/>
        <v>-3.7921906425724891E-2</v>
      </c>
      <c r="Q26" s="2">
        <f t="shared" si="4"/>
        <v>23561.031000000003</v>
      </c>
    </row>
    <row r="27" spans="1:17">
      <c r="A27" t="s">
        <v>76</v>
      </c>
      <c r="B27" s="6"/>
      <c r="C27" s="11">
        <v>38649.375</v>
      </c>
      <c r="E27">
        <f t="shared" si="0"/>
        <v>25072.28028028864</v>
      </c>
      <c r="F27">
        <f t="shared" si="1"/>
        <v>25072.5</v>
      </c>
      <c r="G27">
        <f t="shared" si="2"/>
        <v>-0.1077816895704018</v>
      </c>
      <c r="K27">
        <f t="shared" si="5"/>
        <v>-0.1077816895704018</v>
      </c>
      <c r="O27">
        <f t="shared" si="3"/>
        <v>-3.7909592967624382E-2</v>
      </c>
      <c r="Q27" s="2">
        <f t="shared" si="4"/>
        <v>23630.875</v>
      </c>
    </row>
    <row r="28" spans="1:17">
      <c r="A28" t="s">
        <v>76</v>
      </c>
      <c r="B28" s="6"/>
      <c r="C28" s="11">
        <v>38813.271999999997</v>
      </c>
      <c r="E28">
        <f t="shared" si="0"/>
        <v>25406.394559587639</v>
      </c>
      <c r="F28">
        <f t="shared" si="1"/>
        <v>25406.5</v>
      </c>
      <c r="G28">
        <f t="shared" si="2"/>
        <v>-5.1722923366469331E-2</v>
      </c>
      <c r="K28">
        <f t="shared" si="5"/>
        <v>-5.1722923366469331E-2</v>
      </c>
      <c r="O28">
        <f t="shared" si="3"/>
        <v>-3.7880731950041442E-2</v>
      </c>
      <c r="Q28" s="2">
        <f t="shared" si="4"/>
        <v>23794.771999999997</v>
      </c>
    </row>
    <row r="29" spans="1:17">
      <c r="A29" t="s">
        <v>76</v>
      </c>
      <c r="B29" s="6"/>
      <c r="C29" s="11">
        <v>39025.440999999999</v>
      </c>
      <c r="E29">
        <f t="shared" si="0"/>
        <v>25838.91432825083</v>
      </c>
      <c r="F29">
        <f t="shared" si="1"/>
        <v>25839</v>
      </c>
      <c r="G29">
        <f t="shared" si="2"/>
        <v>-4.2025568924145773E-2</v>
      </c>
      <c r="K29">
        <f t="shared" si="5"/>
        <v>-4.2025568924145773E-2</v>
      </c>
      <c r="O29">
        <f t="shared" si="3"/>
        <v>-3.7843359524578506E-2</v>
      </c>
      <c r="Q29" s="2">
        <f t="shared" si="4"/>
        <v>24006.940999999999</v>
      </c>
    </row>
    <row r="30" spans="1:17">
      <c r="A30" t="s">
        <v>76</v>
      </c>
      <c r="B30" s="6"/>
      <c r="C30" s="11">
        <v>39053.389000000003</v>
      </c>
      <c r="E30">
        <f t="shared" si="0"/>
        <v>25895.888073211689</v>
      </c>
      <c r="F30">
        <f t="shared" si="1"/>
        <v>25896</v>
      </c>
      <c r="G30">
        <f t="shared" si="2"/>
        <v>-5.4904761513171252E-2</v>
      </c>
      <c r="K30">
        <f t="shared" si="5"/>
        <v>-5.4904761513171252E-2</v>
      </c>
      <c r="O30">
        <f t="shared" si="3"/>
        <v>-3.7838434141338306E-2</v>
      </c>
      <c r="Q30" s="2">
        <f t="shared" si="4"/>
        <v>24034.889000000003</v>
      </c>
    </row>
    <row r="31" spans="1:17">
      <c r="A31" t="s">
        <v>76</v>
      </c>
      <c r="B31" s="6"/>
      <c r="C31" s="11">
        <v>39059.377999999997</v>
      </c>
      <c r="E31">
        <f t="shared" si="0"/>
        <v>25908.09702406936</v>
      </c>
      <c r="F31">
        <f t="shared" si="1"/>
        <v>25908</v>
      </c>
      <c r="G31">
        <f t="shared" si="2"/>
        <v>4.7594355826731771E-2</v>
      </c>
      <c r="K31">
        <f t="shared" si="5"/>
        <v>4.7594355826731771E-2</v>
      </c>
      <c r="O31">
        <f t="shared" si="3"/>
        <v>-3.7837397218550894E-2</v>
      </c>
      <c r="Q31" s="2">
        <f t="shared" si="4"/>
        <v>24040.877999999997</v>
      </c>
    </row>
    <row r="32" spans="1:17">
      <c r="A32" t="s">
        <v>76</v>
      </c>
      <c r="B32" s="6"/>
      <c r="C32" s="11">
        <v>39063.394999999997</v>
      </c>
      <c r="E32">
        <f t="shared" si="0"/>
        <v>25916.285929662165</v>
      </c>
      <c r="F32">
        <f t="shared" si="1"/>
        <v>25916.5</v>
      </c>
      <c r="G32">
        <f t="shared" si="2"/>
        <v>-0.1050104360547266</v>
      </c>
      <c r="K32">
        <f t="shared" si="5"/>
        <v>-0.1050104360547266</v>
      </c>
      <c r="O32">
        <f t="shared" si="3"/>
        <v>-3.7836662731576473E-2</v>
      </c>
      <c r="Q32" s="2">
        <f t="shared" si="4"/>
        <v>24044.894999999997</v>
      </c>
    </row>
    <row r="33" spans="1:17">
      <c r="A33" t="s">
        <v>76</v>
      </c>
      <c r="B33" s="6"/>
      <c r="C33" s="11">
        <v>39145.368000000002</v>
      </c>
      <c r="E33">
        <f t="shared" si="0"/>
        <v>26083.393014093115</v>
      </c>
      <c r="F33">
        <f t="shared" si="1"/>
        <v>26083.5</v>
      </c>
      <c r="G33">
        <f t="shared" si="2"/>
        <v>-5.2481052945950069E-2</v>
      </c>
      <c r="K33">
        <f t="shared" si="5"/>
        <v>-5.2481052945950069E-2</v>
      </c>
      <c r="O33">
        <f t="shared" si="3"/>
        <v>-3.782223222278501E-2</v>
      </c>
      <c r="Q33" s="2">
        <f t="shared" si="4"/>
        <v>24126.868000000002</v>
      </c>
    </row>
    <row r="34" spans="1:17">
      <c r="A34" t="s">
        <v>76</v>
      </c>
      <c r="B34" s="6"/>
      <c r="C34" s="11">
        <v>39331.534</v>
      </c>
      <c r="E34">
        <f t="shared" si="0"/>
        <v>26462.904041872622</v>
      </c>
      <c r="F34">
        <f t="shared" si="1"/>
        <v>26463</v>
      </c>
      <c r="G34">
        <f t="shared" si="2"/>
        <v>-4.7071466789930128E-2</v>
      </c>
      <c r="K34">
        <f t="shared" si="5"/>
        <v>-4.7071466789930128E-2</v>
      </c>
      <c r="O34">
        <f t="shared" si="3"/>
        <v>-3.7789439539633131E-2</v>
      </c>
      <c r="Q34" s="2">
        <f t="shared" si="4"/>
        <v>24313.034</v>
      </c>
    </row>
    <row r="35" spans="1:17">
      <c r="A35" t="s">
        <v>76</v>
      </c>
      <c r="B35" s="6"/>
      <c r="C35" s="11">
        <v>39359.468999999997</v>
      </c>
      <c r="E35">
        <f t="shared" si="0"/>
        <v>26519.851285520868</v>
      </c>
      <c r="F35">
        <f t="shared" si="1"/>
        <v>26520</v>
      </c>
      <c r="G35">
        <f t="shared" si="2"/>
        <v>-7.2950659392517991E-2</v>
      </c>
      <c r="K35">
        <f t="shared" si="5"/>
        <v>-7.2950659392517991E-2</v>
      </c>
      <c r="O35">
        <f t="shared" si="3"/>
        <v>-3.7784514156392932E-2</v>
      </c>
      <c r="Q35" s="2">
        <f t="shared" si="4"/>
        <v>24340.968999999997</v>
      </c>
    </row>
    <row r="36" spans="1:17">
      <c r="A36" t="s">
        <v>76</v>
      </c>
      <c r="B36" s="6"/>
      <c r="C36" s="11">
        <v>39443.362999999998</v>
      </c>
      <c r="E36">
        <f t="shared" si="0"/>
        <v>26690.874448528801</v>
      </c>
      <c r="F36">
        <f t="shared" si="1"/>
        <v>26691</v>
      </c>
      <c r="G36">
        <f t="shared" si="2"/>
        <v>-6.158823717123596E-2</v>
      </c>
      <c r="K36">
        <f t="shared" si="5"/>
        <v>-6.158823717123596E-2</v>
      </c>
      <c r="O36">
        <f t="shared" si="3"/>
        <v>-3.7769738006672327E-2</v>
      </c>
      <c r="Q36" s="2">
        <f t="shared" si="4"/>
        <v>24424.862999999998</v>
      </c>
    </row>
    <row r="37" spans="1:17">
      <c r="A37" t="s">
        <v>76</v>
      </c>
      <c r="B37" s="6"/>
      <c r="C37" s="11">
        <v>39671.466999999997</v>
      </c>
      <c r="E37">
        <f t="shared" si="0"/>
        <v>27155.878710749708</v>
      </c>
      <c r="F37">
        <f t="shared" si="1"/>
        <v>27156</v>
      </c>
      <c r="G37">
        <f t="shared" si="2"/>
        <v>-5.9497439906408545E-2</v>
      </c>
      <c r="K37">
        <f t="shared" si="5"/>
        <v>-5.9497439906408545E-2</v>
      </c>
      <c r="O37">
        <f t="shared" si="3"/>
        <v>-3.7729557248660145E-2</v>
      </c>
      <c r="Q37" s="2">
        <f t="shared" si="4"/>
        <v>24652.966999999997</v>
      </c>
    </row>
    <row r="38" spans="1:17">
      <c r="A38" t="s">
        <v>76</v>
      </c>
      <c r="B38" s="6"/>
      <c r="C38" s="11">
        <v>39685.482000000004</v>
      </c>
      <c r="E38">
        <f t="shared" si="0"/>
        <v>27184.449164292957</v>
      </c>
      <c r="F38">
        <f t="shared" si="1"/>
        <v>27184.5</v>
      </c>
      <c r="G38">
        <f t="shared" si="2"/>
        <v>-2.4937036199844442E-2</v>
      </c>
      <c r="K38">
        <f t="shared" si="5"/>
        <v>-2.4937036199844442E-2</v>
      </c>
      <c r="O38">
        <f t="shared" si="3"/>
        <v>-3.7727094557040049E-2</v>
      </c>
      <c r="Q38" s="2">
        <f t="shared" si="4"/>
        <v>24666.982000000004</v>
      </c>
    </row>
    <row r="39" spans="1:17">
      <c r="A39" t="s">
        <v>76</v>
      </c>
      <c r="B39" s="6"/>
      <c r="C39" s="11">
        <v>39819.379999999997</v>
      </c>
      <c r="E39">
        <f t="shared" si="0"/>
        <v>27457.408606928126</v>
      </c>
      <c r="F39">
        <f t="shared" si="1"/>
        <v>27457.5</v>
      </c>
      <c r="G39">
        <f t="shared" si="2"/>
        <v>-4.4832116524048615E-2</v>
      </c>
      <c r="K39">
        <f t="shared" si="5"/>
        <v>-4.4832116524048615E-2</v>
      </c>
      <c r="O39">
        <f t="shared" si="3"/>
        <v>-3.770350456362645E-2</v>
      </c>
      <c r="Q39" s="2">
        <f t="shared" si="4"/>
        <v>24800.879999999997</v>
      </c>
    </row>
    <row r="40" spans="1:17">
      <c r="A40" t="s">
        <v>76</v>
      </c>
      <c r="B40" s="6"/>
      <c r="C40" s="11">
        <v>40145.381999999998</v>
      </c>
      <c r="E40">
        <f t="shared" si="0"/>
        <v>28121.984061512616</v>
      </c>
      <c r="F40">
        <f t="shared" si="1"/>
        <v>28122</v>
      </c>
      <c r="G40">
        <f t="shared" si="2"/>
        <v>-7.8184933372540399E-3</v>
      </c>
      <c r="K40">
        <f t="shared" si="5"/>
        <v>-7.8184933372540399E-3</v>
      </c>
      <c r="O40">
        <f t="shared" si="3"/>
        <v>-3.764608496427356E-2</v>
      </c>
      <c r="Q40" s="2">
        <f t="shared" si="4"/>
        <v>25126.881999999998</v>
      </c>
    </row>
    <row r="41" spans="1:17">
      <c r="A41" t="s">
        <v>76</v>
      </c>
      <c r="B41" s="6"/>
      <c r="C41" s="11">
        <v>40173.311000000002</v>
      </c>
      <c r="E41">
        <f t="shared" si="0"/>
        <v>28178.919073785833</v>
      </c>
      <c r="F41">
        <f t="shared" si="1"/>
        <v>28179</v>
      </c>
      <c r="G41">
        <f t="shared" si="2"/>
        <v>-3.9697685926512349E-2</v>
      </c>
      <c r="K41">
        <f t="shared" si="5"/>
        <v>-3.9697685926512349E-2</v>
      </c>
      <c r="O41">
        <f t="shared" si="3"/>
        <v>-3.7641159581033361E-2</v>
      </c>
      <c r="Q41" s="2">
        <f t="shared" si="4"/>
        <v>25154.811000000002</v>
      </c>
    </row>
    <row r="42" spans="1:17">
      <c r="A42" t="s">
        <v>76</v>
      </c>
      <c r="B42" s="6"/>
      <c r="C42" s="11">
        <v>40201.26</v>
      </c>
      <c r="E42">
        <f t="shared" si="0"/>
        <v>28235.894857309191</v>
      </c>
      <c r="F42">
        <f t="shared" si="1"/>
        <v>28236</v>
      </c>
      <c r="G42">
        <f t="shared" si="2"/>
        <v>-5.157687851897208E-2</v>
      </c>
      <c r="K42">
        <f t="shared" si="5"/>
        <v>-5.157687851897208E-2</v>
      </c>
      <c r="O42">
        <f t="shared" si="3"/>
        <v>-3.7636234197793161E-2</v>
      </c>
      <c r="Q42" s="2">
        <f t="shared" si="4"/>
        <v>25182.760000000002</v>
      </c>
    </row>
    <row r="43" spans="1:17">
      <c r="A43" t="s">
        <v>76</v>
      </c>
      <c r="B43" s="6"/>
      <c r="C43" s="11">
        <v>40476.461000000003</v>
      </c>
      <c r="E43">
        <f t="shared" si="0"/>
        <v>28796.909297947921</v>
      </c>
      <c r="F43">
        <f t="shared" si="1"/>
        <v>28797</v>
      </c>
      <c r="G43">
        <f t="shared" si="2"/>
        <v>-4.449314246448921E-2</v>
      </c>
      <c r="K43">
        <f t="shared" si="5"/>
        <v>-4.449314246448921E-2</v>
      </c>
      <c r="O43">
        <f t="shared" si="3"/>
        <v>-3.7587758057481692E-2</v>
      </c>
      <c r="Q43" s="2">
        <f t="shared" si="4"/>
        <v>25457.961000000003</v>
      </c>
    </row>
    <row r="44" spans="1:17">
      <c r="A44" t="s">
        <v>76</v>
      </c>
      <c r="B44" s="6"/>
      <c r="C44" s="11">
        <v>40501.442000000003</v>
      </c>
      <c r="E44">
        <f t="shared" si="0"/>
        <v>28847.834627948887</v>
      </c>
      <c r="F44">
        <f t="shared" si="1"/>
        <v>28848</v>
      </c>
      <c r="G44">
        <f t="shared" si="2"/>
        <v>-8.1121893737872597E-2</v>
      </c>
      <c r="K44">
        <f t="shared" si="5"/>
        <v>-8.1121893737872597E-2</v>
      </c>
      <c r="O44">
        <f t="shared" si="3"/>
        <v>-3.7583351135635198E-2</v>
      </c>
      <c r="Q44" s="2">
        <f t="shared" si="4"/>
        <v>25482.942000000003</v>
      </c>
    </row>
    <row r="45" spans="1:17">
      <c r="A45" t="s">
        <v>76</v>
      </c>
      <c r="B45" s="6"/>
      <c r="C45" s="11">
        <v>40504.425999999999</v>
      </c>
      <c r="E45">
        <f t="shared" si="0"/>
        <v>28853.917698471392</v>
      </c>
      <c r="F45">
        <f t="shared" si="1"/>
        <v>28854</v>
      </c>
      <c r="G45">
        <f t="shared" si="2"/>
        <v>-4.0372335068241227E-2</v>
      </c>
      <c r="K45">
        <f t="shared" si="5"/>
        <v>-4.0372335068241227E-2</v>
      </c>
      <c r="O45">
        <f t="shared" si="3"/>
        <v>-3.7582832674241493E-2</v>
      </c>
      <c r="Q45" s="2">
        <f t="shared" si="4"/>
        <v>25485.925999999999</v>
      </c>
    </row>
    <row r="46" spans="1:17">
      <c r="A46" t="s">
        <v>76</v>
      </c>
      <c r="B46" s="6"/>
      <c r="C46" s="11">
        <v>40749.495999999999</v>
      </c>
      <c r="E46">
        <f t="shared" si="0"/>
        <v>29353.508212195302</v>
      </c>
      <c r="F46">
        <f t="shared" si="1"/>
        <v>29353.5</v>
      </c>
      <c r="G46">
        <f t="shared" si="2"/>
        <v>4.0284245769726112E-3</v>
      </c>
      <c r="K46">
        <f t="shared" si="5"/>
        <v>4.0284245769726112E-3</v>
      </c>
      <c r="O46">
        <f t="shared" si="3"/>
        <v>-3.7539670763215509E-2</v>
      </c>
      <c r="Q46" s="2">
        <f t="shared" si="4"/>
        <v>25730.995999999999</v>
      </c>
    </row>
    <row r="47" spans="1:17">
      <c r="A47" t="s">
        <v>76</v>
      </c>
      <c r="B47" s="6"/>
      <c r="C47" s="11">
        <v>40827.447999999997</v>
      </c>
      <c r="E47">
        <f t="shared" si="0"/>
        <v>29512.418236783396</v>
      </c>
      <c r="F47">
        <f t="shared" si="1"/>
        <v>29512.5</v>
      </c>
      <c r="G47">
        <f t="shared" si="2"/>
        <v>-4.0108270557539072E-2</v>
      </c>
      <c r="K47">
        <f t="shared" si="5"/>
        <v>-4.0108270557539072E-2</v>
      </c>
      <c r="O47">
        <f t="shared" si="3"/>
        <v>-3.7525931536282309E-2</v>
      </c>
      <c r="Q47" s="2">
        <f t="shared" si="4"/>
        <v>25808.947999999997</v>
      </c>
    </row>
    <row r="48" spans="1:17">
      <c r="A48" t="s">
        <v>76</v>
      </c>
      <c r="B48" s="6"/>
      <c r="C48" s="11">
        <v>40914.296999999999</v>
      </c>
      <c r="E48">
        <f t="shared" si="0"/>
        <v>29689.465352001123</v>
      </c>
      <c r="F48">
        <f t="shared" si="1"/>
        <v>29689.5</v>
      </c>
      <c r="G48">
        <f t="shared" si="2"/>
        <v>-1.6996289661619812E-2</v>
      </c>
      <c r="K48">
        <f t="shared" si="5"/>
        <v>-1.6996289661619812E-2</v>
      </c>
      <c r="O48">
        <f t="shared" si="3"/>
        <v>-3.7510636925167998E-2</v>
      </c>
      <c r="Q48" s="2">
        <f t="shared" si="4"/>
        <v>25895.796999999999</v>
      </c>
    </row>
    <row r="49" spans="1:35">
      <c r="A49" t="s">
        <v>76</v>
      </c>
      <c r="B49" s="6"/>
      <c r="C49" s="11">
        <v>41512.483</v>
      </c>
      <c r="E49">
        <f t="shared" si="0"/>
        <v>30908.904904139086</v>
      </c>
      <c r="F49">
        <f t="shared" si="1"/>
        <v>30909</v>
      </c>
      <c r="G49">
        <f t="shared" si="2"/>
        <v>-4.66484891003347E-2</v>
      </c>
      <c r="K49">
        <f t="shared" si="5"/>
        <v>-4.66484891003347E-2</v>
      </c>
      <c r="O49">
        <f t="shared" si="3"/>
        <v>-3.7405259646897358E-2</v>
      </c>
      <c r="Q49" s="2">
        <f t="shared" si="4"/>
        <v>26493.983</v>
      </c>
    </row>
    <row r="50" spans="1:35">
      <c r="A50" t="s">
        <v>76</v>
      </c>
      <c r="B50" s="6"/>
      <c r="C50">
        <v>41593.459000000003</v>
      </c>
      <c r="E50">
        <f t="shared" si="0"/>
        <v>31073.979541750006</v>
      </c>
      <c r="F50">
        <f t="shared" si="1"/>
        <v>31074</v>
      </c>
      <c r="G50">
        <f t="shared" si="2"/>
        <v>-1.0035625557065941E-2</v>
      </c>
      <c r="K50">
        <f t="shared" si="5"/>
        <v>-1.0035625557065941E-2</v>
      </c>
      <c r="O50">
        <f t="shared" si="3"/>
        <v>-3.7391001958570452E-2</v>
      </c>
      <c r="Q50" s="2">
        <f t="shared" si="4"/>
        <v>26574.959000000003</v>
      </c>
    </row>
    <row r="51" spans="1:35">
      <c r="A51" t="s">
        <v>76</v>
      </c>
      <c r="B51" s="6"/>
      <c r="C51">
        <v>41596.385000000002</v>
      </c>
      <c r="E51">
        <f t="shared" si="0"/>
        <v>31079.944375647079</v>
      </c>
      <c r="F51">
        <f t="shared" si="1"/>
        <v>31080</v>
      </c>
      <c r="G51">
        <f t="shared" si="2"/>
        <v>-2.7286066884698812E-2</v>
      </c>
      <c r="K51">
        <f t="shared" si="5"/>
        <v>-2.7286066884698812E-2</v>
      </c>
      <c r="O51">
        <f t="shared" si="3"/>
        <v>-3.7390483497176753E-2</v>
      </c>
      <c r="Q51" s="2">
        <f t="shared" si="4"/>
        <v>26577.885000000002</v>
      </c>
    </row>
    <row r="52" spans="1:35">
      <c r="A52" t="s">
        <v>76</v>
      </c>
      <c r="B52" s="6"/>
      <c r="C52">
        <v>41604.449000000001</v>
      </c>
      <c r="E52">
        <f t="shared" si="0"/>
        <v>31096.383343707916</v>
      </c>
      <c r="F52">
        <f t="shared" si="1"/>
        <v>31096.5</v>
      </c>
      <c r="G52">
        <f t="shared" si="2"/>
        <v>-5.7224780524848029E-2</v>
      </c>
      <c r="K52">
        <f t="shared" si="5"/>
        <v>-5.7224780524848029E-2</v>
      </c>
      <c r="O52">
        <f t="shared" si="3"/>
        <v>-3.7389057728344062E-2</v>
      </c>
      <c r="Q52" s="2">
        <f t="shared" si="4"/>
        <v>26585.949000000001</v>
      </c>
    </row>
    <row r="53" spans="1:35">
      <c r="A53" t="s">
        <v>76</v>
      </c>
      <c r="B53" s="6"/>
      <c r="C53">
        <v>42306.408000000003</v>
      </c>
      <c r="E53">
        <f t="shared" ref="E53:E84" si="6">+(C53-C$7)/C$8</f>
        <v>32527.370642941281</v>
      </c>
      <c r="F53">
        <f t="shared" ref="F53:F84" si="7">ROUND(2*E53,0)/2</f>
        <v>32527.5</v>
      </c>
      <c r="G53">
        <f t="shared" ref="G53:G84" si="8">+C53-(C$7+F53*C$8)</f>
        <v>-6.3455036688537803E-2</v>
      </c>
      <c r="K53">
        <f t="shared" si="5"/>
        <v>-6.3455036688537803E-2</v>
      </c>
      <c r="O53">
        <f t="shared" ref="O53:O84" si="9">+C$11+C$12*F53</f>
        <v>-3.7265404685945296E-2</v>
      </c>
      <c r="Q53" s="2">
        <f t="shared" ref="Q53:Q84" si="10">+C53-15018.5</f>
        <v>27287.908000000003</v>
      </c>
    </row>
    <row r="54" spans="1:35">
      <c r="A54" t="s">
        <v>76</v>
      </c>
      <c r="B54" s="6"/>
      <c r="C54">
        <v>42359.362999999998</v>
      </c>
      <c r="E54">
        <f t="shared" si="6"/>
        <v>32635.322720528286</v>
      </c>
      <c r="F54">
        <f t="shared" si="7"/>
        <v>32635.5</v>
      </c>
      <c r="G54">
        <f t="shared" si="8"/>
        <v>-8.6962980560201686E-2</v>
      </c>
      <c r="K54">
        <f t="shared" si="5"/>
        <v>-8.6962980560201686E-2</v>
      </c>
      <c r="O54">
        <f t="shared" si="9"/>
        <v>-3.7256072380858596E-2</v>
      </c>
      <c r="Q54" s="2">
        <f t="shared" si="10"/>
        <v>27340.862999999998</v>
      </c>
    </row>
    <row r="55" spans="1:35">
      <c r="A55" t="s">
        <v>32</v>
      </c>
      <c r="B55" s="6"/>
      <c r="C55" s="11">
        <v>42454.322</v>
      </c>
      <c r="D55" s="6"/>
      <c r="E55">
        <f t="shared" si="6"/>
        <v>32828.902577682202</v>
      </c>
      <c r="F55">
        <f t="shared" si="7"/>
        <v>32829</v>
      </c>
      <c r="G55">
        <f t="shared" si="8"/>
        <v>-4.7789713309612125E-2</v>
      </c>
      <c r="J55">
        <f>G55</f>
        <v>-4.7789713309612125E-2</v>
      </c>
      <c r="O55">
        <f t="shared" si="9"/>
        <v>-3.7239352000911594E-2</v>
      </c>
      <c r="Q55" s="2">
        <f t="shared" si="10"/>
        <v>27435.822</v>
      </c>
      <c r="AC55" t="s">
        <v>31</v>
      </c>
      <c r="AI55" t="s">
        <v>33</v>
      </c>
    </row>
    <row r="56" spans="1:35">
      <c r="A56" t="s">
        <v>32</v>
      </c>
      <c r="B56" s="6"/>
      <c r="C56" s="11">
        <v>42454.330999999998</v>
      </c>
      <c r="D56" s="6"/>
      <c r="E56">
        <f t="shared" si="6"/>
        <v>32828.920924744765</v>
      </c>
      <c r="F56">
        <f t="shared" si="7"/>
        <v>32829</v>
      </c>
      <c r="G56">
        <f t="shared" si="8"/>
        <v>-3.8789713311416563E-2</v>
      </c>
      <c r="J56">
        <f>G56</f>
        <v>-3.8789713311416563E-2</v>
      </c>
      <c r="O56">
        <f t="shared" si="9"/>
        <v>-3.7239352000911594E-2</v>
      </c>
      <c r="Q56" s="2">
        <f t="shared" si="10"/>
        <v>27435.830999999998</v>
      </c>
      <c r="AC56" t="s">
        <v>31</v>
      </c>
      <c r="AI56" t="s">
        <v>33</v>
      </c>
    </row>
    <row r="57" spans="1:35">
      <c r="A57" t="s">
        <v>76</v>
      </c>
      <c r="B57" s="6"/>
      <c r="C57">
        <v>42601.506000000001</v>
      </c>
      <c r="E57">
        <f t="shared" si="6"/>
        <v>33128.946361792616</v>
      </c>
      <c r="F57">
        <f t="shared" si="7"/>
        <v>33129</v>
      </c>
      <c r="G57">
        <f t="shared" si="8"/>
        <v>-2.6311779591196682E-2</v>
      </c>
      <c r="K57">
        <f>G57</f>
        <v>-2.6311779591196682E-2</v>
      </c>
      <c r="O57">
        <f t="shared" si="9"/>
        <v>-3.7213428931226325E-2</v>
      </c>
      <c r="Q57" s="2">
        <f t="shared" si="10"/>
        <v>27583.006000000001</v>
      </c>
    </row>
    <row r="58" spans="1:35">
      <c r="A58" t="s">
        <v>35</v>
      </c>
      <c r="B58" s="6"/>
      <c r="C58" s="11">
        <v>42623.353999999999</v>
      </c>
      <c r="D58" s="6"/>
      <c r="E58">
        <f t="shared" si="6"/>
        <v>33173.484875457441</v>
      </c>
      <c r="F58">
        <f t="shared" si="7"/>
        <v>33173.5</v>
      </c>
      <c r="G58">
        <f t="shared" si="8"/>
        <v>-7.4192194224451669E-3</v>
      </c>
      <c r="I58">
        <f>G58</f>
        <v>-7.4192194224451669E-3</v>
      </c>
      <c r="O58">
        <f t="shared" si="9"/>
        <v>-3.7209583675889675E-2</v>
      </c>
      <c r="Q58" s="2">
        <f t="shared" si="10"/>
        <v>27604.853999999999</v>
      </c>
      <c r="AC58" t="s">
        <v>31</v>
      </c>
      <c r="AE58">
        <v>6</v>
      </c>
      <c r="AG58" t="s">
        <v>34</v>
      </c>
      <c r="AI58" t="s">
        <v>36</v>
      </c>
    </row>
    <row r="59" spans="1:35">
      <c r="A59" t="s">
        <v>35</v>
      </c>
      <c r="B59" s="6"/>
      <c r="C59" s="11">
        <v>42633.372000000003</v>
      </c>
      <c r="D59" s="6"/>
      <c r="E59">
        <f t="shared" si="6"/>
        <v>33193.90719465803</v>
      </c>
      <c r="F59">
        <f t="shared" si="7"/>
        <v>33194</v>
      </c>
      <c r="G59">
        <f t="shared" si="8"/>
        <v>-4.5524893954279833E-2</v>
      </c>
      <c r="I59">
        <f>G59</f>
        <v>-4.5524893954279833E-2</v>
      </c>
      <c r="O59">
        <f t="shared" si="9"/>
        <v>-3.7207812266127849E-2</v>
      </c>
      <c r="Q59" s="2">
        <f t="shared" si="10"/>
        <v>27614.872000000003</v>
      </c>
      <c r="AC59" t="s">
        <v>31</v>
      </c>
      <c r="AE59">
        <v>6</v>
      </c>
      <c r="AG59" t="s">
        <v>34</v>
      </c>
      <c r="AI59" t="s">
        <v>36</v>
      </c>
    </row>
    <row r="60" spans="1:35">
      <c r="A60" t="s">
        <v>37</v>
      </c>
      <c r="B60" s="6"/>
      <c r="C60" s="11">
        <v>42657.375</v>
      </c>
      <c r="D60" s="6"/>
      <c r="E60">
        <f t="shared" si="6"/>
        <v>33242.838810526613</v>
      </c>
      <c r="F60">
        <f t="shared" si="7"/>
        <v>33243</v>
      </c>
      <c r="G60">
        <f t="shared" si="8"/>
        <v>-7.9070164778386243E-2</v>
      </c>
      <c r="N60">
        <f>G60</f>
        <v>-7.9070164778386243E-2</v>
      </c>
      <c r="O60">
        <f t="shared" si="9"/>
        <v>-3.7203578164745919E-2</v>
      </c>
      <c r="Q60" s="2">
        <f t="shared" si="10"/>
        <v>27638.875</v>
      </c>
      <c r="AC60" t="s">
        <v>31</v>
      </c>
      <c r="AI60" t="s">
        <v>33</v>
      </c>
    </row>
    <row r="61" spans="1:35">
      <c r="A61" t="s">
        <v>76</v>
      </c>
      <c r="B61" s="6"/>
      <c r="C61">
        <v>42713.362000000001</v>
      </c>
      <c r="E61">
        <f t="shared" si="6"/>
        <v>33356.971809636503</v>
      </c>
      <c r="F61">
        <f t="shared" si="7"/>
        <v>33357</v>
      </c>
      <c r="G61">
        <f t="shared" si="8"/>
        <v>-1.3828549963363912E-2</v>
      </c>
      <c r="K61">
        <f>G61</f>
        <v>-1.3828549963363912E-2</v>
      </c>
      <c r="O61">
        <f t="shared" si="9"/>
        <v>-3.7193727398265514E-2</v>
      </c>
      <c r="Q61" s="2">
        <f t="shared" si="10"/>
        <v>27694.862000000001</v>
      </c>
    </row>
    <row r="62" spans="1:35">
      <c r="A62" t="s">
        <v>76</v>
      </c>
      <c r="B62" s="6"/>
      <c r="C62">
        <v>42807.267999999996</v>
      </c>
      <c r="E62">
        <f t="shared" si="6"/>
        <v>33548.405060469959</v>
      </c>
      <c r="F62">
        <f t="shared" si="7"/>
        <v>33548.5</v>
      </c>
      <c r="G62">
        <f t="shared" si="8"/>
        <v>-4.6571802282414865E-2</v>
      </c>
      <c r="K62">
        <f>G62</f>
        <v>-4.6571802282414865E-2</v>
      </c>
      <c r="O62">
        <f t="shared" si="9"/>
        <v>-3.7177179838783075E-2</v>
      </c>
      <c r="Q62" s="2">
        <f t="shared" si="10"/>
        <v>27788.767999999996</v>
      </c>
    </row>
    <row r="63" spans="1:35">
      <c r="A63" t="s">
        <v>38</v>
      </c>
      <c r="B63" s="6"/>
      <c r="C63" s="11">
        <v>42958.447</v>
      </c>
      <c r="D63" s="6"/>
      <c r="E63">
        <f t="shared" si="6"/>
        <v>33856.592901798023</v>
      </c>
      <c r="F63">
        <f t="shared" si="7"/>
        <v>33856.5</v>
      </c>
      <c r="G63">
        <f t="shared" si="8"/>
        <v>4.5572209666715935E-2</v>
      </c>
      <c r="J63">
        <f>G63</f>
        <v>4.5572209666715935E-2</v>
      </c>
      <c r="O63">
        <f t="shared" si="9"/>
        <v>-3.715056548723953E-2</v>
      </c>
      <c r="Q63" s="2">
        <f t="shared" si="10"/>
        <v>27939.947</v>
      </c>
      <c r="AC63" t="s">
        <v>31</v>
      </c>
      <c r="AI63" t="s">
        <v>33</v>
      </c>
    </row>
    <row r="64" spans="1:35">
      <c r="A64" t="s">
        <v>38</v>
      </c>
      <c r="B64" s="6"/>
      <c r="C64" s="11">
        <v>42965.404000000002</v>
      </c>
      <c r="D64" s="6"/>
      <c r="E64">
        <f t="shared" si="6"/>
        <v>33870.775181163015</v>
      </c>
      <c r="F64">
        <f t="shared" si="7"/>
        <v>33871</v>
      </c>
      <c r="G64">
        <f t="shared" si="8"/>
        <v>-0.11028302352497121</v>
      </c>
      <c r="J64">
        <f>G64</f>
        <v>-0.11028302352497121</v>
      </c>
      <c r="O64">
        <f t="shared" si="9"/>
        <v>-3.714931253887141E-2</v>
      </c>
      <c r="Q64" s="2">
        <f t="shared" si="10"/>
        <v>27946.904000000002</v>
      </c>
      <c r="AC64" t="s">
        <v>31</v>
      </c>
      <c r="AI64" t="s">
        <v>33</v>
      </c>
    </row>
    <row r="65" spans="1:35">
      <c r="A65" t="s">
        <v>76</v>
      </c>
      <c r="B65" s="6"/>
      <c r="C65">
        <v>42988.506000000001</v>
      </c>
      <c r="E65">
        <f t="shared" si="6"/>
        <v>33917.870052212304</v>
      </c>
      <c r="F65">
        <f t="shared" si="7"/>
        <v>33918</v>
      </c>
      <c r="G65">
        <f t="shared" si="8"/>
        <v>-6.3744813909579534E-2</v>
      </c>
      <c r="K65">
        <f t="shared" ref="K65:K70" si="11">G65</f>
        <v>-6.3744813909579534E-2</v>
      </c>
      <c r="O65">
        <f t="shared" si="9"/>
        <v>-3.7145251257954051E-2</v>
      </c>
      <c r="Q65" s="2">
        <f t="shared" si="10"/>
        <v>27970.006000000001</v>
      </c>
    </row>
    <row r="66" spans="1:35">
      <c r="A66" t="s">
        <v>76</v>
      </c>
      <c r="B66" s="6"/>
      <c r="C66">
        <v>43008.394</v>
      </c>
      <c r="E66">
        <f t="shared" si="6"/>
        <v>33958.412983362345</v>
      </c>
      <c r="F66">
        <f t="shared" si="7"/>
        <v>33958.5</v>
      </c>
      <c r="G66">
        <f t="shared" si="8"/>
        <v>-4.2685292864916846E-2</v>
      </c>
      <c r="K66">
        <f t="shared" si="11"/>
        <v>-4.2685292864916846E-2</v>
      </c>
      <c r="O66">
        <f t="shared" si="9"/>
        <v>-3.7141751643546536E-2</v>
      </c>
      <c r="Q66" s="2">
        <f t="shared" si="10"/>
        <v>27989.894</v>
      </c>
    </row>
    <row r="67" spans="1:35">
      <c r="A67" t="s">
        <v>76</v>
      </c>
      <c r="B67" s="6"/>
      <c r="C67">
        <v>43016.49</v>
      </c>
      <c r="E67">
        <f t="shared" si="6"/>
        <v>33974.917185423416</v>
      </c>
      <c r="F67">
        <f t="shared" si="7"/>
        <v>33975</v>
      </c>
      <c r="G67">
        <f t="shared" si="8"/>
        <v>-4.062400651309872E-2</v>
      </c>
      <c r="K67">
        <f t="shared" si="11"/>
        <v>-4.062400651309872E-2</v>
      </c>
      <c r="O67">
        <f t="shared" si="9"/>
        <v>-3.7140325874713845E-2</v>
      </c>
      <c r="Q67" s="2">
        <f t="shared" si="10"/>
        <v>27997.989999999998</v>
      </c>
    </row>
    <row r="68" spans="1:35">
      <c r="A68" t="s">
        <v>76</v>
      </c>
      <c r="B68" s="6"/>
      <c r="C68">
        <v>44116.491999999998</v>
      </c>
      <c r="E68">
        <f t="shared" si="6"/>
        <v>36217.340020847281</v>
      </c>
      <c r="F68">
        <f t="shared" si="7"/>
        <v>36217.5</v>
      </c>
      <c r="G68">
        <f t="shared" si="8"/>
        <v>-7.8476451977621764E-2</v>
      </c>
      <c r="K68">
        <f t="shared" si="11"/>
        <v>-7.8476451977621764E-2</v>
      </c>
      <c r="O68">
        <f t="shared" si="9"/>
        <v>-3.6946550928816414E-2</v>
      </c>
      <c r="Q68" s="2">
        <f t="shared" si="10"/>
        <v>29097.991999999998</v>
      </c>
    </row>
    <row r="69" spans="1:35">
      <c r="A69" t="s">
        <v>76</v>
      </c>
      <c r="B69" s="6"/>
      <c r="C69">
        <v>44195.28</v>
      </c>
      <c r="E69">
        <f t="shared" si="6"/>
        <v>36377.954283691688</v>
      </c>
      <c r="F69">
        <f t="shared" si="7"/>
        <v>36378</v>
      </c>
      <c r="G69">
        <f t="shared" si="8"/>
        <v>-2.242575743002817E-2</v>
      </c>
      <c r="K69">
        <f t="shared" si="11"/>
        <v>-2.242575743002817E-2</v>
      </c>
      <c r="O69">
        <f t="shared" si="9"/>
        <v>-3.6932682086534795E-2</v>
      </c>
      <c r="Q69" s="2">
        <f t="shared" si="10"/>
        <v>29176.78</v>
      </c>
    </row>
    <row r="70" spans="1:35">
      <c r="A70" t="s">
        <v>76</v>
      </c>
      <c r="B70" s="6"/>
      <c r="C70">
        <v>44456.446000000004</v>
      </c>
      <c r="E70">
        <f t="shared" si="6"/>
        <v>36910.357499537044</v>
      </c>
      <c r="F70">
        <f t="shared" si="7"/>
        <v>36910.5</v>
      </c>
      <c r="G70">
        <f t="shared" si="8"/>
        <v>-6.9902425086183939E-2</v>
      </c>
      <c r="K70">
        <f t="shared" si="11"/>
        <v>-6.9902425086183939E-2</v>
      </c>
      <c r="O70">
        <f t="shared" si="9"/>
        <v>-3.6886668637843428E-2</v>
      </c>
      <c r="Q70" s="2">
        <f t="shared" si="10"/>
        <v>29437.946000000004</v>
      </c>
    </row>
    <row r="71" spans="1:35">
      <c r="A71" t="s">
        <v>39</v>
      </c>
      <c r="B71" s="6"/>
      <c r="C71" s="11">
        <v>44817.464</v>
      </c>
      <c r="D71" s="6"/>
      <c r="E71">
        <f t="shared" si="6"/>
        <v>37646.315258885697</v>
      </c>
      <c r="F71">
        <f t="shared" si="7"/>
        <v>37646.5</v>
      </c>
      <c r="G71">
        <f t="shared" si="8"/>
        <v>-9.0623227697506081E-2</v>
      </c>
      <c r="J71">
        <f>G71</f>
        <v>-9.0623227697506081E-2</v>
      </c>
      <c r="O71">
        <f t="shared" si="9"/>
        <v>-3.6823070706882219E-2</v>
      </c>
      <c r="Q71" s="2">
        <f t="shared" si="10"/>
        <v>29798.964</v>
      </c>
      <c r="AC71" t="s">
        <v>31</v>
      </c>
      <c r="AI71" t="s">
        <v>33</v>
      </c>
    </row>
    <row r="72" spans="1:35">
      <c r="A72" t="s">
        <v>39</v>
      </c>
      <c r="B72" s="6"/>
      <c r="C72" s="11">
        <v>44817.464999999997</v>
      </c>
      <c r="D72" s="6"/>
      <c r="E72">
        <f t="shared" si="6"/>
        <v>37646.3172974482</v>
      </c>
      <c r="F72">
        <f t="shared" si="7"/>
        <v>37646.5</v>
      </c>
      <c r="G72">
        <f t="shared" si="8"/>
        <v>-8.9623227700940333E-2</v>
      </c>
      <c r="J72">
        <f>G72</f>
        <v>-8.9623227700940333E-2</v>
      </c>
      <c r="O72">
        <f t="shared" si="9"/>
        <v>-3.6823070706882219E-2</v>
      </c>
      <c r="Q72" s="2">
        <f t="shared" si="10"/>
        <v>29798.964999999997</v>
      </c>
      <c r="AC72" t="s">
        <v>31</v>
      </c>
      <c r="AI72" t="s">
        <v>33</v>
      </c>
    </row>
    <row r="73" spans="1:35">
      <c r="A73" t="s">
        <v>76</v>
      </c>
      <c r="B73" s="6"/>
      <c r="C73">
        <v>44823.482000000004</v>
      </c>
      <c r="E73">
        <f t="shared" si="6"/>
        <v>37658.583328056113</v>
      </c>
      <c r="F73">
        <f t="shared" si="7"/>
        <v>37658.5</v>
      </c>
      <c r="G73">
        <f t="shared" si="8"/>
        <v>4.0875889651942998E-2</v>
      </c>
      <c r="K73">
        <f>G73</f>
        <v>4.0875889651942998E-2</v>
      </c>
      <c r="O73">
        <f t="shared" si="9"/>
        <v>-3.6822033784094807E-2</v>
      </c>
      <c r="Q73" s="2">
        <f t="shared" si="10"/>
        <v>29804.982000000004</v>
      </c>
    </row>
    <row r="74" spans="1:35">
      <c r="A74" t="s">
        <v>76</v>
      </c>
      <c r="B74" s="6"/>
      <c r="C74">
        <v>44846.43</v>
      </c>
      <c r="E74">
        <f t="shared" si="6"/>
        <v>37705.364260479233</v>
      </c>
      <c r="F74">
        <f t="shared" si="7"/>
        <v>37705.5</v>
      </c>
      <c r="G74">
        <f t="shared" si="8"/>
        <v>-6.6585900734935421E-2</v>
      </c>
      <c r="K74">
        <f>G74</f>
        <v>-6.6585900734935421E-2</v>
      </c>
      <c r="O74">
        <f t="shared" si="9"/>
        <v>-3.6817972503177449E-2</v>
      </c>
      <c r="Q74" s="2">
        <f t="shared" si="10"/>
        <v>29827.93</v>
      </c>
    </row>
    <row r="75" spans="1:35">
      <c r="A75" t="s">
        <v>76</v>
      </c>
      <c r="B75" s="6"/>
      <c r="C75">
        <v>45138.502</v>
      </c>
      <c r="E75">
        <f t="shared" si="6"/>
        <v>38300.77128918274</v>
      </c>
      <c r="F75">
        <f t="shared" si="7"/>
        <v>38301</v>
      </c>
      <c r="G75">
        <f t="shared" si="8"/>
        <v>-0.11219220230850624</v>
      </c>
      <c r="K75">
        <f>G75</f>
        <v>-0.11219220230850624</v>
      </c>
      <c r="O75">
        <f t="shared" si="9"/>
        <v>-3.6766515209852177E-2</v>
      </c>
      <c r="Q75" s="2">
        <f t="shared" si="10"/>
        <v>30120.002</v>
      </c>
    </row>
    <row r="76" spans="1:35">
      <c r="A76" t="s">
        <v>39</v>
      </c>
      <c r="B76" s="6"/>
      <c r="C76" s="11">
        <v>45521.495000000003</v>
      </c>
      <c r="D76" s="6"/>
      <c r="E76">
        <f t="shared" si="6"/>
        <v>39081.526459634704</v>
      </c>
      <c r="F76">
        <f t="shared" si="7"/>
        <v>39081.5</v>
      </c>
      <c r="G76">
        <f t="shared" si="8"/>
        <v>1.2979555256606545E-2</v>
      </c>
      <c r="J76">
        <f>G76</f>
        <v>1.2979555256606545E-2</v>
      </c>
      <c r="O76">
        <f t="shared" si="9"/>
        <v>-3.6699072023554324E-2</v>
      </c>
      <c r="Q76" s="2">
        <f t="shared" si="10"/>
        <v>30502.995000000003</v>
      </c>
      <c r="AC76" t="s">
        <v>31</v>
      </c>
      <c r="AI76" t="s">
        <v>33</v>
      </c>
    </row>
    <row r="77" spans="1:35">
      <c r="A77" t="s">
        <v>76</v>
      </c>
      <c r="B77" s="6"/>
      <c r="C77">
        <v>45556.495999999999</v>
      </c>
      <c r="E77">
        <f t="shared" si="6"/>
        <v>39152.878185961257</v>
      </c>
      <c r="F77">
        <f t="shared" si="7"/>
        <v>39153</v>
      </c>
      <c r="G77">
        <f t="shared" si="8"/>
        <v>-5.9754870548204053E-2</v>
      </c>
      <c r="K77">
        <f>G77</f>
        <v>-5.9754870548204053E-2</v>
      </c>
      <c r="O77">
        <f t="shared" si="9"/>
        <v>-3.6692893691945998E-2</v>
      </c>
      <c r="Q77" s="2">
        <f t="shared" si="10"/>
        <v>30537.995999999999</v>
      </c>
    </row>
    <row r="78" spans="1:35">
      <c r="A78" t="s">
        <v>39</v>
      </c>
      <c r="B78" s="6"/>
      <c r="C78" s="11">
        <v>45565.464999999997</v>
      </c>
      <c r="D78" s="6"/>
      <c r="E78">
        <f t="shared" si="6"/>
        <v>39171.162053091415</v>
      </c>
      <c r="F78">
        <f t="shared" si="7"/>
        <v>39171</v>
      </c>
      <c r="G78">
        <f t="shared" si="8"/>
        <v>7.9493805475067347E-2</v>
      </c>
      <c r="J78">
        <f>G78</f>
        <v>7.9493805475067347E-2</v>
      </c>
      <c r="O78">
        <f t="shared" si="9"/>
        <v>-3.669133830776488E-2</v>
      </c>
      <c r="Q78" s="2">
        <f t="shared" si="10"/>
        <v>30546.964999999997</v>
      </c>
      <c r="AC78" t="s">
        <v>31</v>
      </c>
      <c r="AI78" t="s">
        <v>33</v>
      </c>
    </row>
    <row r="79" spans="1:35">
      <c r="A79" t="s">
        <v>39</v>
      </c>
      <c r="B79" s="6"/>
      <c r="C79" s="11">
        <v>45569.358999999997</v>
      </c>
      <c r="D79" s="6"/>
      <c r="E79">
        <f t="shared" si="6"/>
        <v>39179.100215495797</v>
      </c>
      <c r="F79">
        <f t="shared" si="7"/>
        <v>39179</v>
      </c>
      <c r="G79">
        <f t="shared" si="8"/>
        <v>4.915988370339619E-2</v>
      </c>
      <c r="J79">
        <f>G79</f>
        <v>4.915988370339619E-2</v>
      </c>
      <c r="O79">
        <f t="shared" si="9"/>
        <v>-3.669064702590661E-2</v>
      </c>
      <c r="Q79" s="2">
        <f t="shared" si="10"/>
        <v>30550.858999999997</v>
      </c>
      <c r="AC79" t="s">
        <v>31</v>
      </c>
      <c r="AI79" t="s">
        <v>33</v>
      </c>
    </row>
    <row r="80" spans="1:35">
      <c r="A80" t="s">
        <v>39</v>
      </c>
      <c r="B80" s="6"/>
      <c r="C80" s="11">
        <v>45586.355000000003</v>
      </c>
      <c r="D80" s="6"/>
      <c r="E80">
        <f t="shared" si="6"/>
        <v>39213.747623874035</v>
      </c>
      <c r="F80">
        <f t="shared" si="7"/>
        <v>39213.5</v>
      </c>
      <c r="G80">
        <f t="shared" si="8"/>
        <v>0.12146984608989442</v>
      </c>
      <c r="J80">
        <f>G80</f>
        <v>0.12146984608989442</v>
      </c>
      <c r="O80">
        <f t="shared" si="9"/>
        <v>-3.6687665872892801E-2</v>
      </c>
      <c r="Q80" s="2">
        <f t="shared" si="10"/>
        <v>30567.855000000003</v>
      </c>
      <c r="AC80" t="s">
        <v>31</v>
      </c>
      <c r="AI80" t="s">
        <v>33</v>
      </c>
    </row>
    <row r="81" spans="1:35">
      <c r="A81" t="s">
        <v>39</v>
      </c>
      <c r="B81" s="6"/>
      <c r="C81" s="11">
        <v>45671.267</v>
      </c>
      <c r="D81" s="6"/>
      <c r="E81">
        <f t="shared" si="6"/>
        <v>39386.846043514633</v>
      </c>
      <c r="F81">
        <f t="shared" si="7"/>
        <v>39387</v>
      </c>
      <c r="G81">
        <f t="shared" si="8"/>
        <v>-7.5522082253883127E-2</v>
      </c>
      <c r="J81">
        <f>G81</f>
        <v>-7.5522082253883127E-2</v>
      </c>
      <c r="O81">
        <f t="shared" si="9"/>
        <v>-3.667267369759148E-2</v>
      </c>
      <c r="Q81" s="2">
        <f t="shared" si="10"/>
        <v>30652.767</v>
      </c>
      <c r="AC81" t="s">
        <v>31</v>
      </c>
      <c r="AI81" t="s">
        <v>33</v>
      </c>
    </row>
    <row r="82" spans="1:35">
      <c r="A82" t="s">
        <v>76</v>
      </c>
      <c r="B82" s="6"/>
      <c r="C82">
        <v>45674.271000000001</v>
      </c>
      <c r="E82">
        <f t="shared" si="6"/>
        <v>39392.969885287297</v>
      </c>
      <c r="F82">
        <f t="shared" si="7"/>
        <v>39393</v>
      </c>
      <c r="G82">
        <f t="shared" si="8"/>
        <v>-1.4772523572901264E-2</v>
      </c>
      <c r="K82">
        <f>G82</f>
        <v>-1.4772523572901264E-2</v>
      </c>
      <c r="O82">
        <f t="shared" si="9"/>
        <v>-3.6672155236197782E-2</v>
      </c>
      <c r="Q82" s="2">
        <f t="shared" si="10"/>
        <v>30655.771000000001</v>
      </c>
    </row>
    <row r="83" spans="1:35">
      <c r="A83" t="s">
        <v>39</v>
      </c>
      <c r="B83" s="6"/>
      <c r="C83" s="11">
        <v>45701.372000000003</v>
      </c>
      <c r="D83" s="6"/>
      <c r="E83">
        <f t="shared" si="6"/>
        <v>39448.21696780427</v>
      </c>
      <c r="F83">
        <f t="shared" si="7"/>
        <v>39448</v>
      </c>
      <c r="G83">
        <f t="shared" si="8"/>
        <v>0.10643176427402068</v>
      </c>
      <c r="J83">
        <f>G83</f>
        <v>0.10643176427402068</v>
      </c>
      <c r="O83">
        <f t="shared" si="9"/>
        <v>-3.6667402673422146E-2</v>
      </c>
      <c r="Q83" s="2">
        <f t="shared" si="10"/>
        <v>30682.872000000003</v>
      </c>
      <c r="AC83" t="s">
        <v>31</v>
      </c>
      <c r="AI83" t="s">
        <v>33</v>
      </c>
    </row>
    <row r="84" spans="1:35">
      <c r="A84" t="s">
        <v>39</v>
      </c>
      <c r="B84" s="6"/>
      <c r="C84" s="11">
        <v>45701.375</v>
      </c>
      <c r="D84" s="6"/>
      <c r="E84">
        <f t="shared" si="6"/>
        <v>39448.223083491786</v>
      </c>
      <c r="F84">
        <f t="shared" si="7"/>
        <v>39448</v>
      </c>
      <c r="G84">
        <f t="shared" si="8"/>
        <v>0.10943176427099388</v>
      </c>
      <c r="J84">
        <f>G84</f>
        <v>0.10943176427099388</v>
      </c>
      <c r="O84">
        <f t="shared" si="9"/>
        <v>-3.6667402673422146E-2</v>
      </c>
      <c r="Q84" s="2">
        <f t="shared" si="10"/>
        <v>30682.875</v>
      </c>
      <c r="AC84" t="s">
        <v>31</v>
      </c>
      <c r="AI84" t="s">
        <v>33</v>
      </c>
    </row>
    <row r="85" spans="1:35">
      <c r="A85" t="s">
        <v>76</v>
      </c>
      <c r="B85" s="6"/>
      <c r="C85">
        <v>45935.436000000002</v>
      </c>
      <c r="E85">
        <f t="shared" ref="E85:E116" si="12">+(C85-C$7)/C$8</f>
        <v>39925.371062570135</v>
      </c>
      <c r="F85">
        <f t="shared" ref="F85:F116" si="13">ROUND(2*E85,0)/2</f>
        <v>39925.5</v>
      </c>
      <c r="G85">
        <f t="shared" ref="G85:G116" si="14">+C85-(C$7+F85*C$8)</f>
        <v>-6.3249191225622781E-2</v>
      </c>
      <c r="K85">
        <f>G85</f>
        <v>-6.3249191225622781E-2</v>
      </c>
      <c r="O85">
        <f t="shared" ref="O85:O116" si="15">+C$11+C$12*F85</f>
        <v>-3.6626141787506415E-2</v>
      </c>
      <c r="Q85" s="2">
        <f t="shared" ref="Q85:Q116" si="16">+C85-15018.5</f>
        <v>30916.936000000002</v>
      </c>
    </row>
    <row r="86" spans="1:35">
      <c r="A86" t="s">
        <v>76</v>
      </c>
      <c r="B86" s="6"/>
      <c r="C86">
        <v>45946.374000000003</v>
      </c>
      <c r="E86">
        <f t="shared" si="12"/>
        <v>39947.668859277663</v>
      </c>
      <c r="F86">
        <f t="shared" si="13"/>
        <v>39947.5</v>
      </c>
      <c r="G86">
        <f t="shared" si="14"/>
        <v>8.283252391993301E-2</v>
      </c>
      <c r="K86">
        <f>G86</f>
        <v>8.283252391993301E-2</v>
      </c>
      <c r="O86">
        <f t="shared" si="15"/>
        <v>-3.6624240762396162E-2</v>
      </c>
      <c r="Q86" s="2">
        <f t="shared" si="16"/>
        <v>30927.874000000003</v>
      </c>
    </row>
    <row r="87" spans="1:35">
      <c r="A87" t="s">
        <v>40</v>
      </c>
      <c r="B87" s="6"/>
      <c r="C87" s="11">
        <v>46002.43</v>
      </c>
      <c r="D87" s="6"/>
      <c r="E87">
        <f t="shared" si="12"/>
        <v>40061.942519200566</v>
      </c>
      <c r="F87">
        <f t="shared" si="13"/>
        <v>40062</v>
      </c>
      <c r="G87">
        <f t="shared" si="14"/>
        <v>-2.8196731385833118E-2</v>
      </c>
      <c r="J87">
        <f>G87</f>
        <v>-2.8196731385833118E-2</v>
      </c>
      <c r="O87">
        <f t="shared" si="15"/>
        <v>-3.6614346790799612E-2</v>
      </c>
      <c r="Q87" s="2">
        <f t="shared" si="16"/>
        <v>30983.93</v>
      </c>
      <c r="AC87" t="s">
        <v>31</v>
      </c>
      <c r="AI87" t="s">
        <v>33</v>
      </c>
    </row>
    <row r="88" spans="1:35">
      <c r="A88" t="s">
        <v>42</v>
      </c>
      <c r="B88" s="6" t="s">
        <v>73</v>
      </c>
      <c r="C88" s="11">
        <v>46033.319000000003</v>
      </c>
      <c r="D88" s="6"/>
      <c r="E88">
        <f t="shared" si="12"/>
        <v>40124.911676496107</v>
      </c>
      <c r="F88">
        <f t="shared" si="13"/>
        <v>40125</v>
      </c>
      <c r="G88">
        <f t="shared" si="14"/>
        <v>-4.3326365295797586E-2</v>
      </c>
      <c r="I88">
        <f>G88</f>
        <v>-4.3326365295797586E-2</v>
      </c>
      <c r="O88">
        <f t="shared" si="15"/>
        <v>-3.6608902946165707E-2</v>
      </c>
      <c r="Q88" s="2">
        <f t="shared" si="16"/>
        <v>31014.819000000003</v>
      </c>
      <c r="AC88" t="s">
        <v>31</v>
      </c>
      <c r="AE88">
        <v>15</v>
      </c>
      <c r="AG88" t="s">
        <v>41</v>
      </c>
      <c r="AI88" t="s">
        <v>36</v>
      </c>
    </row>
    <row r="89" spans="1:35">
      <c r="A89" t="s">
        <v>40</v>
      </c>
      <c r="B89" s="6"/>
      <c r="C89" s="11">
        <v>46280.374000000003</v>
      </c>
      <c r="D89" s="6"/>
      <c r="E89">
        <f t="shared" si="12"/>
        <v>40628.548736797493</v>
      </c>
      <c r="F89">
        <f t="shared" si="13"/>
        <v>40628.5</v>
      </c>
      <c r="G89">
        <f t="shared" si="14"/>
        <v>2.3907433460408356E-2</v>
      </c>
      <c r="J89">
        <f t="shared" ref="J89:J95" si="17">G89</f>
        <v>2.3907433460408356E-2</v>
      </c>
      <c r="O89">
        <f t="shared" si="15"/>
        <v>-3.6565395394210588E-2</v>
      </c>
      <c r="Q89" s="2">
        <f t="shared" si="16"/>
        <v>31261.874000000003</v>
      </c>
      <c r="AC89" t="s">
        <v>31</v>
      </c>
      <c r="AI89" t="s">
        <v>33</v>
      </c>
    </row>
    <row r="90" spans="1:35">
      <c r="A90" t="s">
        <v>40</v>
      </c>
      <c r="B90" s="6"/>
      <c r="C90" s="11">
        <v>46290.387999999999</v>
      </c>
      <c r="D90" s="6"/>
      <c r="E90">
        <f t="shared" si="12"/>
        <v>40648.962901748033</v>
      </c>
      <c r="F90">
        <f t="shared" si="13"/>
        <v>40649</v>
      </c>
      <c r="G90">
        <f t="shared" si="14"/>
        <v>-1.8198241079517175E-2</v>
      </c>
      <c r="J90">
        <f t="shared" si="17"/>
        <v>-1.8198241079517175E-2</v>
      </c>
      <c r="O90">
        <f t="shared" si="15"/>
        <v>-3.6563623984448762E-2</v>
      </c>
      <c r="Q90" s="2">
        <f t="shared" si="16"/>
        <v>31271.887999999999</v>
      </c>
      <c r="AC90" t="s">
        <v>31</v>
      </c>
      <c r="AI90" t="s">
        <v>33</v>
      </c>
    </row>
    <row r="91" spans="1:35">
      <c r="A91" t="s">
        <v>40</v>
      </c>
      <c r="B91" s="6"/>
      <c r="C91" s="11">
        <v>46290.417999999998</v>
      </c>
      <c r="D91" s="6"/>
      <c r="E91">
        <f t="shared" si="12"/>
        <v>40649.024058623254</v>
      </c>
      <c r="F91">
        <f t="shared" si="13"/>
        <v>40649</v>
      </c>
      <c r="G91">
        <f t="shared" si="14"/>
        <v>1.1801758919318672E-2</v>
      </c>
      <c r="J91">
        <f t="shared" si="17"/>
        <v>1.1801758919318672E-2</v>
      </c>
      <c r="O91">
        <f t="shared" si="15"/>
        <v>-3.6563623984448762E-2</v>
      </c>
      <c r="Q91" s="2">
        <f t="shared" si="16"/>
        <v>31271.917999999998</v>
      </c>
      <c r="AC91" t="s">
        <v>31</v>
      </c>
      <c r="AI91" t="s">
        <v>33</v>
      </c>
    </row>
    <row r="92" spans="1:35">
      <c r="A92" t="s">
        <v>40</v>
      </c>
      <c r="B92" s="6"/>
      <c r="C92" s="11">
        <v>46293.483</v>
      </c>
      <c r="D92" s="6"/>
      <c r="E92">
        <f t="shared" si="12"/>
        <v>40655.272252708884</v>
      </c>
      <c r="F92">
        <f t="shared" si="13"/>
        <v>40655.5</v>
      </c>
      <c r="G92">
        <f t="shared" si="14"/>
        <v>-0.11171955251484178</v>
      </c>
      <c r="J92">
        <f t="shared" si="17"/>
        <v>-0.11171955251484178</v>
      </c>
      <c r="O92">
        <f t="shared" si="15"/>
        <v>-3.6563062317938912E-2</v>
      </c>
      <c r="Q92" s="2">
        <f t="shared" si="16"/>
        <v>31274.983</v>
      </c>
      <c r="AC92" t="s">
        <v>31</v>
      </c>
      <c r="AI92" t="s">
        <v>33</v>
      </c>
    </row>
    <row r="93" spans="1:35">
      <c r="A93" t="s">
        <v>40</v>
      </c>
      <c r="B93" s="6"/>
      <c r="C93" s="11">
        <v>46300.44</v>
      </c>
      <c r="D93" s="6"/>
      <c r="E93">
        <f t="shared" si="12"/>
        <v>40669.454532073876</v>
      </c>
      <c r="F93">
        <f t="shared" si="13"/>
        <v>40669.5</v>
      </c>
      <c r="G93">
        <f t="shared" si="14"/>
        <v>-2.2303915604425129E-2</v>
      </c>
      <c r="J93">
        <f t="shared" si="17"/>
        <v>-2.2303915604425129E-2</v>
      </c>
      <c r="O93">
        <f t="shared" si="15"/>
        <v>-3.6561852574686929E-2</v>
      </c>
      <c r="Q93" s="2">
        <f t="shared" si="16"/>
        <v>31281.940000000002</v>
      </c>
      <c r="AC93" t="s">
        <v>31</v>
      </c>
      <c r="AI93" t="s">
        <v>33</v>
      </c>
    </row>
    <row r="94" spans="1:35">
      <c r="A94" t="s">
        <v>40</v>
      </c>
      <c r="B94" s="6"/>
      <c r="C94" s="11">
        <v>46358.362999999998</v>
      </c>
      <c r="D94" s="6"/>
      <c r="E94">
        <f t="shared" si="12"/>
        <v>40787.534188198362</v>
      </c>
      <c r="F94">
        <f t="shared" si="13"/>
        <v>40787.5</v>
      </c>
      <c r="G94">
        <f t="shared" si="14"/>
        <v>1.6770738322520629E-2</v>
      </c>
      <c r="J94">
        <f t="shared" si="17"/>
        <v>1.6770738322520629E-2</v>
      </c>
      <c r="O94">
        <f t="shared" si="15"/>
        <v>-3.6551656167277388E-2</v>
      </c>
      <c r="Q94" s="2">
        <f t="shared" si="16"/>
        <v>31339.862999999998</v>
      </c>
      <c r="AC94" t="s">
        <v>31</v>
      </c>
      <c r="AI94" t="s">
        <v>33</v>
      </c>
    </row>
    <row r="95" spans="1:35">
      <c r="A95" t="s">
        <v>40</v>
      </c>
      <c r="B95" s="6"/>
      <c r="C95" s="11">
        <v>46358.364000000001</v>
      </c>
      <c r="D95" s="6"/>
      <c r="E95">
        <f t="shared" si="12"/>
        <v>40787.53622676088</v>
      </c>
      <c r="F95">
        <f t="shared" si="13"/>
        <v>40787.5</v>
      </c>
      <c r="G95">
        <f t="shared" si="14"/>
        <v>1.7770738326362334E-2</v>
      </c>
      <c r="J95">
        <f t="shared" si="17"/>
        <v>1.7770738326362334E-2</v>
      </c>
      <c r="O95">
        <f t="shared" si="15"/>
        <v>-3.6551656167277388E-2</v>
      </c>
      <c r="Q95" s="2">
        <f t="shared" si="16"/>
        <v>31339.864000000001</v>
      </c>
      <c r="AC95" t="s">
        <v>31</v>
      </c>
      <c r="AI95" t="s">
        <v>33</v>
      </c>
    </row>
    <row r="96" spans="1:35">
      <c r="A96" t="s">
        <v>76</v>
      </c>
      <c r="B96" s="6"/>
      <c r="C96">
        <v>46373.288999999997</v>
      </c>
      <c r="E96">
        <f t="shared" si="12"/>
        <v>40817.961772185969</v>
      </c>
      <c r="F96">
        <f t="shared" si="13"/>
        <v>40818</v>
      </c>
      <c r="G96">
        <f t="shared" si="14"/>
        <v>-1.8752338415652048E-2</v>
      </c>
      <c r="K96">
        <f>G96</f>
        <v>-1.8752338415652048E-2</v>
      </c>
      <c r="O96">
        <f t="shared" si="15"/>
        <v>-3.6549020655192721E-2</v>
      </c>
      <c r="Q96" s="2">
        <f t="shared" si="16"/>
        <v>31354.788999999997</v>
      </c>
    </row>
    <row r="97" spans="1:35">
      <c r="A97" t="s">
        <v>43</v>
      </c>
      <c r="B97" s="6"/>
      <c r="C97" s="11">
        <v>46608.481</v>
      </c>
      <c r="E97">
        <f t="shared" si="12"/>
        <v>41297.415365460358</v>
      </c>
      <c r="F97">
        <f t="shared" si="13"/>
        <v>41297.5</v>
      </c>
      <c r="G97">
        <f t="shared" si="14"/>
        <v>-4.1516774363117293E-2</v>
      </c>
      <c r="J97">
        <f>G97</f>
        <v>-4.1516774363117293E-2</v>
      </c>
      <c r="O97">
        <f t="shared" si="15"/>
        <v>-3.6507586948812426E-2</v>
      </c>
      <c r="Q97" s="2">
        <f t="shared" si="16"/>
        <v>31589.981</v>
      </c>
      <c r="AC97" t="s">
        <v>31</v>
      </c>
      <c r="AI97" t="s">
        <v>33</v>
      </c>
    </row>
    <row r="98" spans="1:35">
      <c r="A98" t="s">
        <v>76</v>
      </c>
      <c r="B98" s="6"/>
      <c r="C98">
        <v>46648.464</v>
      </c>
      <c r="E98">
        <f t="shared" si="12"/>
        <v>41378.923210199508</v>
      </c>
      <c r="F98">
        <f t="shared" si="13"/>
        <v>41379</v>
      </c>
      <c r="G98">
        <f t="shared" si="14"/>
        <v>-3.7668602366466075E-2</v>
      </c>
      <c r="K98">
        <f>G98</f>
        <v>-3.7668602366466075E-2</v>
      </c>
      <c r="O98">
        <f t="shared" si="15"/>
        <v>-3.6500544514881259E-2</v>
      </c>
      <c r="Q98" s="2">
        <f t="shared" si="16"/>
        <v>31629.964</v>
      </c>
    </row>
    <row r="99" spans="1:35">
      <c r="A99" t="s">
        <v>43</v>
      </c>
      <c r="B99" s="6"/>
      <c r="C99" s="11">
        <v>46649.387000000002</v>
      </c>
      <c r="E99">
        <f t="shared" si="12"/>
        <v>41380.804803393978</v>
      </c>
      <c r="F99">
        <f t="shared" si="13"/>
        <v>41381</v>
      </c>
      <c r="G99">
        <f t="shared" si="14"/>
        <v>-9.5752082808758132E-2</v>
      </c>
      <c r="J99">
        <f>G99</f>
        <v>-9.5752082808758132E-2</v>
      </c>
      <c r="O99">
        <f t="shared" si="15"/>
        <v>-3.6500371694416688E-2</v>
      </c>
      <c r="Q99" s="2">
        <f t="shared" si="16"/>
        <v>31630.887000000002</v>
      </c>
      <c r="AC99" t="s">
        <v>31</v>
      </c>
      <c r="AI99" t="s">
        <v>33</v>
      </c>
    </row>
    <row r="100" spans="1:35">
      <c r="A100" t="s">
        <v>76</v>
      </c>
      <c r="B100" s="6"/>
      <c r="C100">
        <v>46704.35</v>
      </c>
      <c r="E100">
        <f t="shared" si="12"/>
        <v>41492.850314496129</v>
      </c>
      <c r="F100">
        <f t="shared" si="13"/>
        <v>41493</v>
      </c>
      <c r="G100">
        <f t="shared" si="14"/>
        <v>-7.3426987553830259E-2</v>
      </c>
      <c r="K100">
        <f>G100</f>
        <v>-7.3426987553830259E-2</v>
      </c>
      <c r="O100">
        <f t="shared" si="15"/>
        <v>-3.6490693748400853E-2</v>
      </c>
      <c r="Q100" s="2">
        <f t="shared" si="16"/>
        <v>31685.85</v>
      </c>
    </row>
    <row r="101" spans="1:35">
      <c r="A101" t="s">
        <v>76</v>
      </c>
      <c r="B101" s="6"/>
      <c r="C101">
        <v>46707.345999999998</v>
      </c>
      <c r="E101">
        <f t="shared" si="12"/>
        <v>41498.957847768732</v>
      </c>
      <c r="F101">
        <f t="shared" si="13"/>
        <v>41499</v>
      </c>
      <c r="G101">
        <f t="shared" si="14"/>
        <v>-2.0677428881754167E-2</v>
      </c>
      <c r="K101">
        <f>G101</f>
        <v>-2.0677428881754167E-2</v>
      </c>
      <c r="O101">
        <f t="shared" si="15"/>
        <v>-3.6490175287007147E-2</v>
      </c>
      <c r="Q101" s="2">
        <f t="shared" si="16"/>
        <v>31688.845999999998</v>
      </c>
    </row>
    <row r="102" spans="1:35">
      <c r="A102" t="s">
        <v>76</v>
      </c>
      <c r="B102" s="6"/>
      <c r="C102">
        <v>47094.341999999997</v>
      </c>
      <c r="E102">
        <f t="shared" si="12"/>
        <v>42287.873383938386</v>
      </c>
      <c r="F102">
        <f t="shared" si="13"/>
        <v>42288</v>
      </c>
      <c r="G102">
        <f t="shared" si="14"/>
        <v>-6.2110463208227884E-2</v>
      </c>
      <c r="K102">
        <f>G102</f>
        <v>-6.2110463208227884E-2</v>
      </c>
      <c r="O102">
        <f t="shared" si="15"/>
        <v>-3.6421997613734873E-2</v>
      </c>
      <c r="Q102" s="2">
        <f t="shared" si="16"/>
        <v>32075.841999999997</v>
      </c>
    </row>
    <row r="103" spans="1:35">
      <c r="A103" t="s">
        <v>76</v>
      </c>
      <c r="B103" s="6"/>
      <c r="C103">
        <v>47139.224000000002</v>
      </c>
      <c r="E103">
        <f t="shared" si="12"/>
        <v>42379.368146402005</v>
      </c>
      <c r="F103">
        <f t="shared" si="13"/>
        <v>42379.5</v>
      </c>
      <c r="G103">
        <f t="shared" si="14"/>
        <v>-6.467969341611024E-2</v>
      </c>
      <c r="K103">
        <f>G103</f>
        <v>-6.467969341611024E-2</v>
      </c>
      <c r="O103">
        <f t="shared" si="15"/>
        <v>-3.6414091077480865E-2</v>
      </c>
      <c r="Q103" s="2">
        <f t="shared" si="16"/>
        <v>32120.724000000002</v>
      </c>
    </row>
    <row r="104" spans="1:35">
      <c r="A104" t="s">
        <v>45</v>
      </c>
      <c r="B104" s="6"/>
      <c r="C104" s="11">
        <v>47363.453000000001</v>
      </c>
      <c r="E104">
        <f t="shared" si="12"/>
        <v>42836.472978906175</v>
      </c>
      <c r="F104">
        <f t="shared" si="13"/>
        <v>42836.5</v>
      </c>
      <c r="G104">
        <f t="shared" si="14"/>
        <v>-1.3254974386654794E-2</v>
      </c>
      <c r="I104">
        <f>G104</f>
        <v>-1.3254974386654794E-2</v>
      </c>
      <c r="O104">
        <f t="shared" si="15"/>
        <v>-3.637460160132696E-2</v>
      </c>
      <c r="Q104" s="2">
        <f t="shared" si="16"/>
        <v>32344.953000000001</v>
      </c>
      <c r="AC104" t="s">
        <v>31</v>
      </c>
      <c r="AE104">
        <v>7</v>
      </c>
      <c r="AG104" t="s">
        <v>44</v>
      </c>
      <c r="AI104" t="s">
        <v>36</v>
      </c>
    </row>
    <row r="105" spans="1:35">
      <c r="A105" t="s">
        <v>45</v>
      </c>
      <c r="B105" s="6"/>
      <c r="C105" s="11">
        <v>47390.37</v>
      </c>
      <c r="E105">
        <f t="shared" si="12"/>
        <v>42891.344965921751</v>
      </c>
      <c r="F105">
        <f t="shared" si="13"/>
        <v>42891.5</v>
      </c>
      <c r="G105">
        <f t="shared" si="14"/>
        <v>-7.6050686540838797E-2</v>
      </c>
      <c r="I105">
        <f>G105</f>
        <v>-7.6050686540838797E-2</v>
      </c>
      <c r="O105">
        <f t="shared" si="15"/>
        <v>-3.6369849038551331E-2</v>
      </c>
      <c r="Q105" s="2">
        <f t="shared" si="16"/>
        <v>32371.870000000003</v>
      </c>
      <c r="AC105" t="s">
        <v>31</v>
      </c>
      <c r="AE105">
        <v>7</v>
      </c>
      <c r="AG105" t="s">
        <v>44</v>
      </c>
      <c r="AI105" t="s">
        <v>36</v>
      </c>
    </row>
    <row r="106" spans="1:35">
      <c r="A106" t="s">
        <v>45</v>
      </c>
      <c r="B106" s="6"/>
      <c r="C106" s="11">
        <v>47400.427000000003</v>
      </c>
      <c r="E106">
        <f t="shared" si="12"/>
        <v>42911.846789060124</v>
      </c>
      <c r="F106">
        <f t="shared" si="13"/>
        <v>42912</v>
      </c>
      <c r="G106">
        <f t="shared" si="14"/>
        <v>-7.5156361061090138E-2</v>
      </c>
      <c r="I106">
        <f>G106</f>
        <v>-7.5156361061090138E-2</v>
      </c>
      <c r="O106">
        <f t="shared" si="15"/>
        <v>-3.6368077628789498E-2</v>
      </c>
      <c r="Q106" s="2">
        <f t="shared" si="16"/>
        <v>32381.927000000003</v>
      </c>
      <c r="AC106" t="s">
        <v>31</v>
      </c>
      <c r="AE106">
        <v>13</v>
      </c>
      <c r="AG106" t="s">
        <v>44</v>
      </c>
      <c r="AI106" t="s">
        <v>36</v>
      </c>
    </row>
    <row r="107" spans="1:35">
      <c r="A107" t="s">
        <v>47</v>
      </c>
      <c r="B107" s="6" t="s">
        <v>73</v>
      </c>
      <c r="C107" s="11">
        <v>47411.485000000001</v>
      </c>
      <c r="E107">
        <f t="shared" si="12"/>
        <v>42934.389213268543</v>
      </c>
      <c r="F107">
        <f t="shared" si="13"/>
        <v>42934.5</v>
      </c>
      <c r="G107">
        <f t="shared" si="14"/>
        <v>-5.4345516036846675E-2</v>
      </c>
      <c r="N107">
        <f>G107</f>
        <v>-5.4345516036846675E-2</v>
      </c>
      <c r="O107">
        <f t="shared" si="15"/>
        <v>-3.6366133398563108E-2</v>
      </c>
      <c r="Q107" s="2">
        <f t="shared" si="16"/>
        <v>32392.985000000001</v>
      </c>
      <c r="AC107" t="s">
        <v>46</v>
      </c>
      <c r="AI107" t="s">
        <v>33</v>
      </c>
    </row>
    <row r="108" spans="1:35">
      <c r="A108" t="s">
        <v>49</v>
      </c>
      <c r="B108" s="6"/>
      <c r="C108" s="11">
        <v>47414.434600000001</v>
      </c>
      <c r="E108">
        <f t="shared" si="12"/>
        <v>42940.402157240802</v>
      </c>
      <c r="F108">
        <f t="shared" si="13"/>
        <v>42940.5</v>
      </c>
      <c r="G108">
        <f t="shared" si="14"/>
        <v>-4.7995957364037167E-2</v>
      </c>
      <c r="K108">
        <f>G108</f>
        <v>-4.7995957364037167E-2</v>
      </c>
      <c r="O108">
        <f t="shared" si="15"/>
        <v>-3.6365614937169402E-2</v>
      </c>
      <c r="Q108" s="2">
        <f t="shared" si="16"/>
        <v>32395.934600000001</v>
      </c>
    </row>
    <row r="109" spans="1:35">
      <c r="A109" s="8" t="s">
        <v>78</v>
      </c>
      <c r="B109" s="6"/>
      <c r="C109" s="11">
        <v>47414.434600000001</v>
      </c>
      <c r="E109">
        <f t="shared" si="12"/>
        <v>42940.402157240802</v>
      </c>
      <c r="F109">
        <f t="shared" si="13"/>
        <v>42940.5</v>
      </c>
      <c r="G109">
        <f t="shared" si="14"/>
        <v>-4.7995957364037167E-2</v>
      </c>
      <c r="L109">
        <f>G109</f>
        <v>-4.7995957364037167E-2</v>
      </c>
      <c r="O109">
        <f t="shared" si="15"/>
        <v>-3.6365614937169402E-2</v>
      </c>
      <c r="Q109" s="2">
        <f t="shared" si="16"/>
        <v>32395.934600000001</v>
      </c>
      <c r="AC109" t="s">
        <v>48</v>
      </c>
      <c r="AD109" t="s">
        <v>36</v>
      </c>
      <c r="AI109" t="s">
        <v>33</v>
      </c>
    </row>
    <row r="110" spans="1:35">
      <c r="A110" s="8" t="s">
        <v>78</v>
      </c>
      <c r="B110" s="6"/>
      <c r="C110" s="11">
        <v>47414.434600000001</v>
      </c>
      <c r="E110">
        <f t="shared" si="12"/>
        <v>42940.402157240802</v>
      </c>
      <c r="F110">
        <f t="shared" si="13"/>
        <v>42940.5</v>
      </c>
      <c r="G110">
        <f t="shared" si="14"/>
        <v>-4.7995957364037167E-2</v>
      </c>
      <c r="L110">
        <f>G110</f>
        <v>-4.7995957364037167E-2</v>
      </c>
      <c r="O110">
        <f t="shared" si="15"/>
        <v>-3.6365614937169402E-2</v>
      </c>
      <c r="Q110" s="2">
        <f t="shared" si="16"/>
        <v>32395.934600000001</v>
      </c>
      <c r="AC110" t="s">
        <v>48</v>
      </c>
      <c r="AD110" t="s">
        <v>50</v>
      </c>
      <c r="AI110" t="s">
        <v>33</v>
      </c>
    </row>
    <row r="111" spans="1:35">
      <c r="A111" s="8" t="s">
        <v>78</v>
      </c>
      <c r="B111" s="6"/>
      <c r="C111" s="11">
        <v>47414.435899999997</v>
      </c>
      <c r="E111">
        <f t="shared" si="12"/>
        <v>42940.404807372055</v>
      </c>
      <c r="F111">
        <f t="shared" si="13"/>
        <v>42940.5</v>
      </c>
      <c r="G111">
        <f t="shared" si="14"/>
        <v>-4.6695957367774099E-2</v>
      </c>
      <c r="L111">
        <f>G111</f>
        <v>-4.6695957367774099E-2</v>
      </c>
      <c r="O111">
        <f t="shared" si="15"/>
        <v>-3.6365614937169402E-2</v>
      </c>
      <c r="Q111" s="2">
        <f t="shared" si="16"/>
        <v>32395.935899999997</v>
      </c>
      <c r="AC111" t="s">
        <v>48</v>
      </c>
      <c r="AD111" t="s">
        <v>51</v>
      </c>
      <c r="AI111" t="s">
        <v>33</v>
      </c>
    </row>
    <row r="112" spans="1:35">
      <c r="A112" t="s">
        <v>52</v>
      </c>
      <c r="B112" s="6"/>
      <c r="C112" s="11">
        <v>47414.446000000004</v>
      </c>
      <c r="E112">
        <f t="shared" si="12"/>
        <v>42940.425396853389</v>
      </c>
      <c r="F112">
        <f t="shared" si="13"/>
        <v>42940.5</v>
      </c>
      <c r="G112">
        <f t="shared" si="14"/>
        <v>-3.6595957360987086E-2</v>
      </c>
      <c r="J112">
        <f>G112</f>
        <v>-3.6595957360987086E-2</v>
      </c>
      <c r="O112">
        <f t="shared" si="15"/>
        <v>-3.6365614937169402E-2</v>
      </c>
      <c r="Q112" s="2">
        <f t="shared" si="16"/>
        <v>32395.946000000004</v>
      </c>
      <c r="AC112" t="s">
        <v>31</v>
      </c>
      <c r="AI112" t="s">
        <v>33</v>
      </c>
    </row>
    <row r="113" spans="1:35">
      <c r="A113" t="s">
        <v>47</v>
      </c>
      <c r="B113" s="6" t="s">
        <v>73</v>
      </c>
      <c r="C113" s="11">
        <v>47415.548999999999</v>
      </c>
      <c r="E113">
        <f t="shared" si="12"/>
        <v>42942.673931299207</v>
      </c>
      <c r="F113">
        <f t="shared" si="13"/>
        <v>42942.5</v>
      </c>
      <c r="G113">
        <f t="shared" si="14"/>
        <v>8.5320562189735938E-2</v>
      </c>
      <c r="N113">
        <f>G113</f>
        <v>8.5320562189735938E-2</v>
      </c>
      <c r="O113">
        <f t="shared" si="15"/>
        <v>-3.6365442116704831E-2</v>
      </c>
      <c r="Q113" s="2">
        <f t="shared" si="16"/>
        <v>32397.048999999999</v>
      </c>
      <c r="AC113" t="s">
        <v>46</v>
      </c>
      <c r="AI113" t="s">
        <v>33</v>
      </c>
    </row>
    <row r="114" spans="1:35">
      <c r="A114" t="s">
        <v>45</v>
      </c>
      <c r="B114" s="6" t="s">
        <v>73</v>
      </c>
      <c r="C114" s="11">
        <v>47431.35</v>
      </c>
      <c r="E114">
        <f t="shared" si="12"/>
        <v>42974.885257480913</v>
      </c>
      <c r="F114">
        <f t="shared" si="13"/>
        <v>42975</v>
      </c>
      <c r="G114">
        <f t="shared" si="14"/>
        <v>-5.6285994993231725E-2</v>
      </c>
      <c r="I114">
        <f t="shared" ref="I114:I120" si="18">G114</f>
        <v>-5.6285994993231725E-2</v>
      </c>
      <c r="O114">
        <f t="shared" si="15"/>
        <v>-3.6362633784155593E-2</v>
      </c>
      <c r="Q114" s="2">
        <f t="shared" si="16"/>
        <v>32412.85</v>
      </c>
      <c r="AC114" t="s">
        <v>31</v>
      </c>
      <c r="AE114">
        <v>11</v>
      </c>
      <c r="AG114" t="s">
        <v>44</v>
      </c>
      <c r="AI114" t="s">
        <v>36</v>
      </c>
    </row>
    <row r="115" spans="1:35">
      <c r="A115" t="s">
        <v>53</v>
      </c>
      <c r="B115" s="6"/>
      <c r="C115" s="11">
        <v>47468.402999999998</v>
      </c>
      <c r="E115">
        <f t="shared" si="12"/>
        <v>43050.420114072956</v>
      </c>
      <c r="F115">
        <f t="shared" si="13"/>
        <v>43050.5</v>
      </c>
      <c r="G115">
        <f t="shared" si="14"/>
        <v>-3.9187381677038502E-2</v>
      </c>
      <c r="I115">
        <f t="shared" si="18"/>
        <v>-3.9187381677038502E-2</v>
      </c>
      <c r="O115">
        <f t="shared" si="15"/>
        <v>-3.6356109811618131E-2</v>
      </c>
      <c r="Q115" s="2">
        <f t="shared" si="16"/>
        <v>32449.902999999998</v>
      </c>
      <c r="AC115" t="s">
        <v>31</v>
      </c>
      <c r="AE115">
        <v>8</v>
      </c>
      <c r="AG115" t="s">
        <v>44</v>
      </c>
      <c r="AI115" t="s">
        <v>36</v>
      </c>
    </row>
    <row r="116" spans="1:35">
      <c r="A116" t="s">
        <v>53</v>
      </c>
      <c r="B116" s="6"/>
      <c r="C116" s="11">
        <v>47472.31</v>
      </c>
      <c r="E116">
        <f t="shared" si="12"/>
        <v>43058.384777789928</v>
      </c>
      <c r="F116">
        <f t="shared" si="13"/>
        <v>43058.5</v>
      </c>
      <c r="G116">
        <f t="shared" si="14"/>
        <v>-5.6521303442423232E-2</v>
      </c>
      <c r="I116">
        <f t="shared" si="18"/>
        <v>-5.6521303442423232E-2</v>
      </c>
      <c r="O116">
        <f t="shared" si="15"/>
        <v>-3.6355418529759861E-2</v>
      </c>
      <c r="Q116" s="2">
        <f t="shared" si="16"/>
        <v>32453.809999999998</v>
      </c>
      <c r="AC116" t="s">
        <v>31</v>
      </c>
      <c r="AE116">
        <v>7</v>
      </c>
      <c r="AG116" t="s">
        <v>44</v>
      </c>
      <c r="AI116" t="s">
        <v>36</v>
      </c>
    </row>
    <row r="117" spans="1:35">
      <c r="A117" t="s">
        <v>54</v>
      </c>
      <c r="B117" s="6"/>
      <c r="C117" s="11">
        <v>47536.341999999997</v>
      </c>
      <c r="E117">
        <f t="shared" ref="E117:E148" si="19">+(C117-C$7)/C$8</f>
        <v>43188.91801227301</v>
      </c>
      <c r="F117">
        <f t="shared" ref="F117:F148" si="20">ROUND(2*E117,0)/2</f>
        <v>43189</v>
      </c>
      <c r="G117">
        <f t="shared" ref="G117:G148" si="21">+C117-(C$7+F117*C$8)</f>
        <v>-4.0218402275058907E-2</v>
      </c>
      <c r="I117">
        <f t="shared" si="18"/>
        <v>-4.0218402275058907E-2</v>
      </c>
      <c r="O117">
        <f t="shared" ref="O117:O148" si="22">+C$11+C$12*F117</f>
        <v>-3.6344141994446764E-2</v>
      </c>
      <c r="Q117" s="2">
        <f t="shared" ref="Q117:Q148" si="23">+C117-15018.5</f>
        <v>32517.841999999997</v>
      </c>
      <c r="AC117" t="s">
        <v>31</v>
      </c>
      <c r="AE117">
        <v>10</v>
      </c>
      <c r="AG117" t="s">
        <v>44</v>
      </c>
      <c r="AI117" t="s">
        <v>36</v>
      </c>
    </row>
    <row r="118" spans="1:35">
      <c r="A118" t="s">
        <v>55</v>
      </c>
      <c r="B118" s="6"/>
      <c r="C118" s="11">
        <v>47748.512999999999</v>
      </c>
      <c r="E118">
        <f t="shared" si="19"/>
        <v>43621.441858061218</v>
      </c>
      <c r="F118">
        <f t="shared" si="20"/>
        <v>43621.5</v>
      </c>
      <c r="G118">
        <f t="shared" si="21"/>
        <v>-2.8521047825051937E-2</v>
      </c>
      <c r="I118">
        <f t="shared" si="18"/>
        <v>-2.8521047825051937E-2</v>
      </c>
      <c r="O118">
        <f t="shared" si="22"/>
        <v>-3.6306769568983828E-2</v>
      </c>
      <c r="Q118" s="2">
        <f t="shared" si="23"/>
        <v>32730.012999999999</v>
      </c>
      <c r="AC118" t="s">
        <v>31</v>
      </c>
      <c r="AE118">
        <v>9</v>
      </c>
      <c r="AG118" t="s">
        <v>44</v>
      </c>
      <c r="AI118" t="s">
        <v>36</v>
      </c>
    </row>
    <row r="119" spans="1:35">
      <c r="A119" t="s">
        <v>55</v>
      </c>
      <c r="B119" s="6"/>
      <c r="C119" s="11">
        <v>47757.334000000003</v>
      </c>
      <c r="E119">
        <f t="shared" si="19"/>
        <v>43639.424017940277</v>
      </c>
      <c r="F119">
        <f t="shared" si="20"/>
        <v>43639.5</v>
      </c>
      <c r="G119">
        <f t="shared" si="21"/>
        <v>-3.7272371802828275E-2</v>
      </c>
      <c r="I119">
        <f t="shared" si="18"/>
        <v>-3.7272371802828275E-2</v>
      </c>
      <c r="O119">
        <f t="shared" si="22"/>
        <v>-3.630521418480271E-2</v>
      </c>
      <c r="Q119" s="2">
        <f t="shared" si="23"/>
        <v>32738.834000000003</v>
      </c>
      <c r="AC119" t="s">
        <v>31</v>
      </c>
      <c r="AE119">
        <v>10</v>
      </c>
      <c r="AG119" t="s">
        <v>44</v>
      </c>
      <c r="AI119" t="s">
        <v>36</v>
      </c>
    </row>
    <row r="120" spans="1:35">
      <c r="A120" t="s">
        <v>55</v>
      </c>
      <c r="B120" s="6" t="s">
        <v>73</v>
      </c>
      <c r="C120" s="11">
        <v>47768.37</v>
      </c>
      <c r="E120">
        <f t="shared" si="19"/>
        <v>43661.921593773535</v>
      </c>
      <c r="F120">
        <f t="shared" si="20"/>
        <v>43662</v>
      </c>
      <c r="G120">
        <f t="shared" si="21"/>
        <v>-3.8461526775790844E-2</v>
      </c>
      <c r="I120">
        <f t="shared" si="18"/>
        <v>-3.8461526775790844E-2</v>
      </c>
      <c r="O120">
        <f t="shared" si="22"/>
        <v>-3.6303269954576313E-2</v>
      </c>
      <c r="Q120" s="2">
        <f t="shared" si="23"/>
        <v>32749.870000000003</v>
      </c>
      <c r="AC120" t="s">
        <v>31</v>
      </c>
      <c r="AE120">
        <v>12</v>
      </c>
      <c r="AG120" t="s">
        <v>44</v>
      </c>
      <c r="AI120" t="s">
        <v>36</v>
      </c>
    </row>
    <row r="121" spans="1:35">
      <c r="A121" s="8" t="s">
        <v>78</v>
      </c>
      <c r="B121" s="6"/>
      <c r="C121" s="11">
        <v>47776.4539</v>
      </c>
      <c r="E121">
        <f t="shared" si="19"/>
        <v>43678.401129228267</v>
      </c>
      <c r="F121">
        <f t="shared" si="20"/>
        <v>43678.5</v>
      </c>
      <c r="G121">
        <f t="shared" si="21"/>
        <v>-4.8500240423891228E-2</v>
      </c>
      <c r="L121">
        <f>G121</f>
        <v>-4.8500240423891228E-2</v>
      </c>
      <c r="O121">
        <f t="shared" si="22"/>
        <v>-3.6301844185743622E-2</v>
      </c>
      <c r="Q121" s="2">
        <f t="shared" si="23"/>
        <v>32757.9539</v>
      </c>
      <c r="AC121" t="s">
        <v>48</v>
      </c>
      <c r="AD121" t="s">
        <v>36</v>
      </c>
      <c r="AI121" t="s">
        <v>33</v>
      </c>
    </row>
    <row r="122" spans="1:35">
      <c r="A122" t="s">
        <v>49</v>
      </c>
      <c r="B122" s="6"/>
      <c r="C122" s="11">
        <v>47776.454299999998</v>
      </c>
      <c r="E122">
        <f t="shared" si="19"/>
        <v>43678.401944653269</v>
      </c>
      <c r="F122">
        <f t="shared" si="20"/>
        <v>43678.5</v>
      </c>
      <c r="G122">
        <f t="shared" si="21"/>
        <v>-4.810024042672012E-2</v>
      </c>
      <c r="K122">
        <f>G122</f>
        <v>-4.810024042672012E-2</v>
      </c>
      <c r="O122">
        <f t="shared" si="22"/>
        <v>-3.6301844185743622E-2</v>
      </c>
      <c r="Q122" s="2">
        <f t="shared" si="23"/>
        <v>32757.954299999998</v>
      </c>
    </row>
    <row r="123" spans="1:35">
      <c r="A123" s="8" t="s">
        <v>78</v>
      </c>
      <c r="B123" s="6"/>
      <c r="C123" s="11">
        <v>47776.454599999997</v>
      </c>
      <c r="E123">
        <f t="shared" si="19"/>
        <v>43678.402556222019</v>
      </c>
      <c r="F123">
        <f t="shared" si="20"/>
        <v>43678.5</v>
      </c>
      <c r="G123">
        <f t="shared" si="21"/>
        <v>-4.78002404270228E-2</v>
      </c>
      <c r="L123">
        <f>G123</f>
        <v>-4.78002404270228E-2</v>
      </c>
      <c r="O123">
        <f t="shared" si="22"/>
        <v>-3.6301844185743622E-2</v>
      </c>
      <c r="Q123" s="2">
        <f t="shared" si="23"/>
        <v>32757.954599999997</v>
      </c>
      <c r="AC123" t="s">
        <v>48</v>
      </c>
      <c r="AD123" t="s">
        <v>50</v>
      </c>
      <c r="AI123" t="s">
        <v>33</v>
      </c>
    </row>
    <row r="124" spans="1:35">
      <c r="A124" t="s">
        <v>55</v>
      </c>
      <c r="B124" s="6"/>
      <c r="C124" s="11">
        <v>47782.345999999998</v>
      </c>
      <c r="E124">
        <f t="shared" si="19"/>
        <v>43690.412543378967</v>
      </c>
      <c r="F124">
        <f t="shared" si="20"/>
        <v>43690.5</v>
      </c>
      <c r="G124">
        <f t="shared" si="21"/>
        <v>-4.2901123080810066E-2</v>
      </c>
      <c r="I124">
        <f t="shared" ref="I124:I134" si="24">G124</f>
        <v>-4.2901123080810066E-2</v>
      </c>
      <c r="O124">
        <f t="shared" si="22"/>
        <v>-3.630080726295621E-2</v>
      </c>
      <c r="Q124" s="2">
        <f t="shared" si="23"/>
        <v>32763.845999999998</v>
      </c>
      <c r="AC124" t="s">
        <v>31</v>
      </c>
      <c r="AE124">
        <v>14</v>
      </c>
      <c r="AG124" t="s">
        <v>44</v>
      </c>
      <c r="AI124" t="s">
        <v>36</v>
      </c>
    </row>
    <row r="125" spans="1:35">
      <c r="A125" t="s">
        <v>56</v>
      </c>
      <c r="B125" s="6"/>
      <c r="C125" s="11">
        <v>47804.428</v>
      </c>
      <c r="E125">
        <f t="shared" si="19"/>
        <v>43735.428080670565</v>
      </c>
      <c r="F125">
        <f t="shared" si="20"/>
        <v>43735.5</v>
      </c>
      <c r="G125">
        <f t="shared" si="21"/>
        <v>-3.5279433017421979E-2</v>
      </c>
      <c r="I125">
        <f t="shared" si="24"/>
        <v>-3.5279433017421979E-2</v>
      </c>
      <c r="O125">
        <f t="shared" si="22"/>
        <v>-3.6296918802503422E-2</v>
      </c>
      <c r="Q125" s="2">
        <f t="shared" si="23"/>
        <v>32785.928</v>
      </c>
      <c r="AC125" t="s">
        <v>31</v>
      </c>
      <c r="AE125">
        <v>11</v>
      </c>
      <c r="AG125" t="s">
        <v>44</v>
      </c>
      <c r="AI125" t="s">
        <v>36</v>
      </c>
    </row>
    <row r="126" spans="1:35">
      <c r="A126" t="s">
        <v>56</v>
      </c>
      <c r="B126" s="6"/>
      <c r="C126" s="11">
        <v>47812.396999999997</v>
      </c>
      <c r="E126">
        <f t="shared" si="19"/>
        <v>43751.673385293179</v>
      </c>
      <c r="F126">
        <f t="shared" si="20"/>
        <v>43751.5</v>
      </c>
      <c r="G126">
        <f t="shared" si="21"/>
        <v>8.505272344336845E-2</v>
      </c>
      <c r="I126">
        <f t="shared" si="24"/>
        <v>8.505272344336845E-2</v>
      </c>
      <c r="O126">
        <f t="shared" si="22"/>
        <v>-3.6295536238786875E-2</v>
      </c>
      <c r="Q126" s="2">
        <f t="shared" si="23"/>
        <v>32793.896999999997</v>
      </c>
      <c r="AC126" t="s">
        <v>31</v>
      </c>
      <c r="AE126">
        <v>7</v>
      </c>
      <c r="AG126" t="s">
        <v>44</v>
      </c>
      <c r="AI126" t="s">
        <v>36</v>
      </c>
    </row>
    <row r="127" spans="1:35">
      <c r="A127" t="s">
        <v>56</v>
      </c>
      <c r="B127" s="6"/>
      <c r="C127" s="11">
        <v>47817.370999999999</v>
      </c>
      <c r="E127">
        <f t="shared" si="19"/>
        <v>43761.813195205716</v>
      </c>
      <c r="F127">
        <f t="shared" si="20"/>
        <v>43762</v>
      </c>
      <c r="G127">
        <f t="shared" si="21"/>
        <v>-9.1635548873455264E-2</v>
      </c>
      <c r="I127">
        <f t="shared" si="24"/>
        <v>-9.1635548873455264E-2</v>
      </c>
      <c r="O127">
        <f t="shared" si="22"/>
        <v>-3.629462893134789E-2</v>
      </c>
      <c r="Q127" s="2">
        <f t="shared" si="23"/>
        <v>32798.870999999999</v>
      </c>
      <c r="AC127" t="s">
        <v>31</v>
      </c>
      <c r="AE127">
        <v>15</v>
      </c>
      <c r="AG127" t="s">
        <v>44</v>
      </c>
      <c r="AI127" t="s">
        <v>36</v>
      </c>
    </row>
    <row r="128" spans="1:35">
      <c r="A128" t="s">
        <v>56</v>
      </c>
      <c r="B128" s="6" t="s">
        <v>73</v>
      </c>
      <c r="C128" s="11">
        <v>47824.292999999998</v>
      </c>
      <c r="E128">
        <f t="shared" si="19"/>
        <v>43775.924124882935</v>
      </c>
      <c r="F128">
        <f t="shared" si="20"/>
        <v>43776</v>
      </c>
      <c r="G128">
        <f t="shared" si="21"/>
        <v>-3.7219911966531072E-2</v>
      </c>
      <c r="I128">
        <f t="shared" si="24"/>
        <v>-3.7219911966531072E-2</v>
      </c>
      <c r="O128">
        <f t="shared" si="22"/>
        <v>-3.6293419188095907E-2</v>
      </c>
      <c r="Q128" s="2">
        <f t="shared" si="23"/>
        <v>32805.792999999998</v>
      </c>
      <c r="AC128" t="s">
        <v>31</v>
      </c>
      <c r="AE128">
        <v>10</v>
      </c>
      <c r="AG128" t="s">
        <v>44</v>
      </c>
      <c r="AI128" t="s">
        <v>36</v>
      </c>
    </row>
    <row r="129" spans="1:35">
      <c r="A129" t="s">
        <v>56</v>
      </c>
      <c r="B129" s="6"/>
      <c r="C129" s="11">
        <v>47840.33</v>
      </c>
      <c r="E129">
        <f t="shared" si="19"/>
        <v>43808.616551816427</v>
      </c>
      <c r="F129">
        <f t="shared" si="20"/>
        <v>43808.5</v>
      </c>
      <c r="G129">
        <f t="shared" si="21"/>
        <v>5.7173530862201005E-2</v>
      </c>
      <c r="I129">
        <f t="shared" si="24"/>
        <v>5.7173530862201005E-2</v>
      </c>
      <c r="O129">
        <f t="shared" si="22"/>
        <v>-3.6290610855546669E-2</v>
      </c>
      <c r="Q129" s="2">
        <f t="shared" si="23"/>
        <v>32821.83</v>
      </c>
      <c r="AC129" t="s">
        <v>31</v>
      </c>
      <c r="AE129">
        <v>7</v>
      </c>
      <c r="AG129" t="s">
        <v>44</v>
      </c>
      <c r="AI129" t="s">
        <v>36</v>
      </c>
    </row>
    <row r="130" spans="1:35">
      <c r="A130" t="s">
        <v>56</v>
      </c>
      <c r="B130" s="6"/>
      <c r="C130" s="11">
        <v>47858.315999999999</v>
      </c>
      <c r="E130">
        <f t="shared" si="19"/>
        <v>43845.28213707712</v>
      </c>
      <c r="F130">
        <f t="shared" si="20"/>
        <v>43845.5</v>
      </c>
      <c r="G130">
        <f t="shared" si="21"/>
        <v>-0.10687085732206469</v>
      </c>
      <c r="I130">
        <f t="shared" si="24"/>
        <v>-0.10687085732206469</v>
      </c>
      <c r="O130">
        <f t="shared" si="22"/>
        <v>-3.6287413676952152E-2</v>
      </c>
      <c r="Q130" s="2">
        <f t="shared" si="23"/>
        <v>32839.815999999999</v>
      </c>
      <c r="AC130" t="s">
        <v>31</v>
      </c>
      <c r="AE130">
        <v>7</v>
      </c>
      <c r="AG130" t="s">
        <v>44</v>
      </c>
      <c r="AI130" t="s">
        <v>36</v>
      </c>
    </row>
    <row r="131" spans="1:35">
      <c r="A131" t="s">
        <v>56</v>
      </c>
      <c r="B131" s="6"/>
      <c r="C131" s="11">
        <v>47862.294000000002</v>
      </c>
      <c r="E131">
        <f t="shared" si="19"/>
        <v>43853.391538732132</v>
      </c>
      <c r="F131">
        <f t="shared" si="20"/>
        <v>43853.5</v>
      </c>
      <c r="G131">
        <f t="shared" si="21"/>
        <v>-5.3204779083898757E-2</v>
      </c>
      <c r="I131">
        <f t="shared" si="24"/>
        <v>-5.3204779083898757E-2</v>
      </c>
      <c r="O131">
        <f t="shared" si="22"/>
        <v>-3.6286722395093882E-2</v>
      </c>
      <c r="Q131" s="2">
        <f t="shared" si="23"/>
        <v>32843.794000000002</v>
      </c>
      <c r="AC131" t="s">
        <v>31</v>
      </c>
      <c r="AE131">
        <v>8</v>
      </c>
      <c r="AG131" t="s">
        <v>44</v>
      </c>
      <c r="AI131" t="s">
        <v>36</v>
      </c>
    </row>
    <row r="132" spans="1:35">
      <c r="A132" t="s">
        <v>57</v>
      </c>
      <c r="B132" s="6"/>
      <c r="C132" s="11">
        <v>47897.366999999998</v>
      </c>
      <c r="E132">
        <f t="shared" si="19"/>
        <v>43924.890041559236</v>
      </c>
      <c r="F132">
        <f t="shared" si="20"/>
        <v>43925</v>
      </c>
      <c r="G132">
        <f t="shared" si="21"/>
        <v>-5.3939204881316982E-2</v>
      </c>
      <c r="I132">
        <f t="shared" si="24"/>
        <v>-5.3939204881316982E-2</v>
      </c>
      <c r="O132">
        <f t="shared" si="22"/>
        <v>-3.6280544063485555E-2</v>
      </c>
      <c r="Q132" s="2">
        <f t="shared" si="23"/>
        <v>32878.866999999998</v>
      </c>
      <c r="AC132" t="s">
        <v>31</v>
      </c>
      <c r="AE132">
        <v>9</v>
      </c>
      <c r="AG132" t="s">
        <v>44</v>
      </c>
      <c r="AI132" t="s">
        <v>36</v>
      </c>
    </row>
    <row r="133" spans="1:35">
      <c r="A133" t="s">
        <v>57</v>
      </c>
      <c r="B133" s="6"/>
      <c r="C133" s="11">
        <v>47905.269</v>
      </c>
      <c r="E133">
        <f t="shared" si="19"/>
        <v>43940.998762493851</v>
      </c>
      <c r="F133">
        <f t="shared" si="20"/>
        <v>43941</v>
      </c>
      <c r="G133">
        <f t="shared" si="21"/>
        <v>-6.0704842326231301E-4</v>
      </c>
      <c r="I133">
        <f t="shared" si="24"/>
        <v>-6.0704842326231301E-4</v>
      </c>
      <c r="O133">
        <f t="shared" si="22"/>
        <v>-3.6279161499769008E-2</v>
      </c>
      <c r="Q133" s="2">
        <f t="shared" si="23"/>
        <v>32886.769</v>
      </c>
      <c r="AC133" t="s">
        <v>31</v>
      </c>
      <c r="AE133">
        <v>9</v>
      </c>
      <c r="AG133" t="s">
        <v>44</v>
      </c>
      <c r="AI133" t="s">
        <v>36</v>
      </c>
    </row>
    <row r="134" spans="1:35">
      <c r="A134" t="s">
        <v>57</v>
      </c>
      <c r="B134" s="6"/>
      <c r="C134" s="11">
        <v>47913.332999999999</v>
      </c>
      <c r="E134">
        <f t="shared" si="19"/>
        <v>43957.437730554688</v>
      </c>
      <c r="F134">
        <f t="shared" si="20"/>
        <v>43957.5</v>
      </c>
      <c r="G134">
        <f t="shared" si="21"/>
        <v>-3.0545762070687488E-2</v>
      </c>
      <c r="I134">
        <f t="shared" si="24"/>
        <v>-3.0545762070687488E-2</v>
      </c>
      <c r="O134">
        <f t="shared" si="22"/>
        <v>-3.6277735730936317E-2</v>
      </c>
      <c r="Q134" s="2">
        <f t="shared" si="23"/>
        <v>32894.832999999999</v>
      </c>
      <c r="AC134" t="s">
        <v>31</v>
      </c>
      <c r="AE134">
        <v>8</v>
      </c>
      <c r="AG134" t="s">
        <v>44</v>
      </c>
      <c r="AI134" t="s">
        <v>36</v>
      </c>
    </row>
    <row r="135" spans="1:35">
      <c r="A135" s="8" t="s">
        <v>78</v>
      </c>
      <c r="B135" s="6"/>
      <c r="C135" s="11">
        <v>48060.483800000002</v>
      </c>
      <c r="E135">
        <f t="shared" si="19"/>
        <v>44257.413834389859</v>
      </c>
      <c r="F135">
        <f t="shared" si="20"/>
        <v>44257.5</v>
      </c>
      <c r="G135">
        <f t="shared" si="21"/>
        <v>-4.2267828350304626E-2</v>
      </c>
      <c r="L135">
        <f t="shared" ref="L135:L146" si="25">G135</f>
        <v>-4.2267828350304626E-2</v>
      </c>
      <c r="O135">
        <f t="shared" si="22"/>
        <v>-3.6251812661251041E-2</v>
      </c>
      <c r="Q135" s="2">
        <f t="shared" si="23"/>
        <v>33041.983800000002</v>
      </c>
      <c r="AC135" t="s">
        <v>48</v>
      </c>
      <c r="AD135" t="s">
        <v>50</v>
      </c>
      <c r="AI135" t="s">
        <v>33</v>
      </c>
    </row>
    <row r="136" spans="1:35">
      <c r="A136" s="8" t="s">
        <v>78</v>
      </c>
      <c r="B136" s="6"/>
      <c r="C136" s="11">
        <v>48060.484499999999</v>
      </c>
      <c r="E136">
        <f t="shared" si="19"/>
        <v>44257.415261383605</v>
      </c>
      <c r="F136">
        <f t="shared" si="20"/>
        <v>44257.5</v>
      </c>
      <c r="G136">
        <f t="shared" si="21"/>
        <v>-4.1567828353436198E-2</v>
      </c>
      <c r="L136">
        <f t="shared" si="25"/>
        <v>-4.1567828353436198E-2</v>
      </c>
      <c r="O136">
        <f t="shared" si="22"/>
        <v>-3.6251812661251041E-2</v>
      </c>
      <c r="Q136" s="2">
        <f t="shared" si="23"/>
        <v>33041.984499999999</v>
      </c>
      <c r="AC136" t="s">
        <v>48</v>
      </c>
      <c r="AD136" t="s">
        <v>36</v>
      </c>
      <c r="AI136" t="s">
        <v>33</v>
      </c>
    </row>
    <row r="137" spans="1:35">
      <c r="A137" s="8" t="s">
        <v>78</v>
      </c>
      <c r="B137" s="6"/>
      <c r="C137" s="13">
        <v>48085.493600000002</v>
      </c>
      <c r="E137">
        <f t="shared" si="19"/>
        <v>44308.397874991046</v>
      </c>
      <c r="F137">
        <f t="shared" si="20"/>
        <v>44308.5</v>
      </c>
      <c r="G137">
        <f t="shared" si="21"/>
        <v>-5.0096579609089531E-2</v>
      </c>
      <c r="L137">
        <f t="shared" si="25"/>
        <v>-5.0096579609089531E-2</v>
      </c>
      <c r="O137">
        <f t="shared" si="22"/>
        <v>-3.6247405739404548E-2</v>
      </c>
      <c r="Q137" s="2">
        <f t="shared" si="23"/>
        <v>33066.993600000002</v>
      </c>
      <c r="AC137" t="s">
        <v>48</v>
      </c>
      <c r="AD137" t="s">
        <v>36</v>
      </c>
      <c r="AI137" t="s">
        <v>33</v>
      </c>
    </row>
    <row r="138" spans="1:35">
      <c r="A138" s="8" t="s">
        <v>78</v>
      </c>
      <c r="B138" s="6"/>
      <c r="C138" s="13">
        <v>48085.493600000002</v>
      </c>
      <c r="E138">
        <f t="shared" si="19"/>
        <v>44308.397874991046</v>
      </c>
      <c r="F138">
        <f t="shared" si="20"/>
        <v>44308.5</v>
      </c>
      <c r="G138">
        <f t="shared" si="21"/>
        <v>-5.0096579609089531E-2</v>
      </c>
      <c r="L138">
        <f t="shared" si="25"/>
        <v>-5.0096579609089531E-2</v>
      </c>
      <c r="O138">
        <f t="shared" si="22"/>
        <v>-3.6247405739404548E-2</v>
      </c>
      <c r="Q138" s="2">
        <f t="shared" si="23"/>
        <v>33066.993600000002</v>
      </c>
      <c r="AC138" t="s">
        <v>48</v>
      </c>
      <c r="AD138" t="s">
        <v>50</v>
      </c>
      <c r="AI138" t="s">
        <v>33</v>
      </c>
    </row>
    <row r="139" spans="1:35">
      <c r="A139" s="8" t="s">
        <v>78</v>
      </c>
      <c r="B139" s="6"/>
      <c r="C139" s="13">
        <v>48088.435799999999</v>
      </c>
      <c r="E139">
        <f t="shared" si="19"/>
        <v>44314.395733600737</v>
      </c>
      <c r="F139">
        <f t="shared" si="20"/>
        <v>44314.5</v>
      </c>
      <c r="G139">
        <f t="shared" si="21"/>
        <v>-5.1147020938515197E-2</v>
      </c>
      <c r="L139">
        <f t="shared" si="25"/>
        <v>-5.1147020938515197E-2</v>
      </c>
      <c r="O139">
        <f t="shared" si="22"/>
        <v>-3.6246887278010842E-2</v>
      </c>
      <c r="Q139" s="2">
        <f t="shared" si="23"/>
        <v>33069.935799999999</v>
      </c>
      <c r="AC139" t="s">
        <v>48</v>
      </c>
      <c r="AD139" t="s">
        <v>36</v>
      </c>
      <c r="AI139" t="s">
        <v>33</v>
      </c>
    </row>
    <row r="140" spans="1:35">
      <c r="A140" s="8" t="s">
        <v>78</v>
      </c>
      <c r="B140" s="6"/>
      <c r="C140" s="13">
        <v>48088.436500000003</v>
      </c>
      <c r="E140">
        <f t="shared" si="19"/>
        <v>44314.397160594497</v>
      </c>
      <c r="F140">
        <f t="shared" si="20"/>
        <v>44314.5</v>
      </c>
      <c r="G140">
        <f t="shared" si="21"/>
        <v>-5.0447020934370812E-2</v>
      </c>
      <c r="L140">
        <f t="shared" si="25"/>
        <v>-5.0447020934370812E-2</v>
      </c>
      <c r="O140">
        <f t="shared" si="22"/>
        <v>-3.6246887278010842E-2</v>
      </c>
      <c r="Q140" s="2">
        <f t="shared" si="23"/>
        <v>33069.936500000003</v>
      </c>
      <c r="AC140" t="s">
        <v>48</v>
      </c>
      <c r="AD140" t="s">
        <v>50</v>
      </c>
      <c r="AI140" t="s">
        <v>33</v>
      </c>
    </row>
    <row r="141" spans="1:35">
      <c r="A141" s="8" t="s">
        <v>78</v>
      </c>
      <c r="B141" s="6" t="s">
        <v>73</v>
      </c>
      <c r="C141" s="11">
        <v>48102.419800000003</v>
      </c>
      <c r="E141">
        <f t="shared" si="19"/>
        <v>44342.902991706243</v>
      </c>
      <c r="F141">
        <f t="shared" si="20"/>
        <v>44343</v>
      </c>
      <c r="G141">
        <f t="shared" si="21"/>
        <v>-4.7586617234628648E-2</v>
      </c>
      <c r="L141">
        <f t="shared" si="25"/>
        <v>-4.7586617234628648E-2</v>
      </c>
      <c r="O141">
        <f t="shared" si="22"/>
        <v>-3.6244424586390739E-2</v>
      </c>
      <c r="Q141" s="2">
        <f t="shared" si="23"/>
        <v>33083.919800000003</v>
      </c>
      <c r="AC141" t="s">
        <v>48</v>
      </c>
      <c r="AD141" t="s">
        <v>36</v>
      </c>
      <c r="AI141" t="s">
        <v>33</v>
      </c>
    </row>
    <row r="142" spans="1:35">
      <c r="A142" s="8" t="s">
        <v>78</v>
      </c>
      <c r="B142" s="6" t="s">
        <v>73</v>
      </c>
      <c r="C142" s="11">
        <v>48102.4205</v>
      </c>
      <c r="E142">
        <f t="shared" si="19"/>
        <v>44342.904418699996</v>
      </c>
      <c r="F142">
        <f t="shared" si="20"/>
        <v>44343</v>
      </c>
      <c r="G142">
        <f t="shared" si="21"/>
        <v>-4.688661723776022E-2</v>
      </c>
      <c r="L142">
        <f t="shared" si="25"/>
        <v>-4.688661723776022E-2</v>
      </c>
      <c r="O142">
        <f t="shared" si="22"/>
        <v>-3.6244424586390739E-2</v>
      </c>
      <c r="Q142" s="2">
        <f t="shared" si="23"/>
        <v>33083.9205</v>
      </c>
      <c r="AC142" t="s">
        <v>48</v>
      </c>
      <c r="AD142" t="s">
        <v>50</v>
      </c>
      <c r="AI142" t="s">
        <v>33</v>
      </c>
    </row>
    <row r="143" spans="1:35">
      <c r="A143" s="8" t="s">
        <v>79</v>
      </c>
      <c r="B143" s="6" t="s">
        <v>73</v>
      </c>
      <c r="C143" s="11">
        <v>48205.429300000003</v>
      </c>
      <c r="E143">
        <f t="shared" si="19"/>
        <v>44552.89429632714</v>
      </c>
      <c r="F143">
        <f t="shared" si="20"/>
        <v>44553</v>
      </c>
      <c r="G143">
        <f t="shared" si="21"/>
        <v>-5.1852063632395584E-2</v>
      </c>
      <c r="L143">
        <f t="shared" si="25"/>
        <v>-5.1852063632395584E-2</v>
      </c>
      <c r="O143">
        <f t="shared" si="22"/>
        <v>-3.6226278437611045E-2</v>
      </c>
      <c r="Q143" s="2">
        <f t="shared" si="23"/>
        <v>33186.929300000003</v>
      </c>
      <c r="AC143" t="s">
        <v>48</v>
      </c>
      <c r="AD143" t="s">
        <v>36</v>
      </c>
      <c r="AI143" t="s">
        <v>33</v>
      </c>
    </row>
    <row r="144" spans="1:35">
      <c r="A144" s="8" t="s">
        <v>79</v>
      </c>
      <c r="B144" s="6" t="s">
        <v>73</v>
      </c>
      <c r="C144" s="11">
        <v>48205.43</v>
      </c>
      <c r="E144">
        <f t="shared" si="19"/>
        <v>44552.895723320886</v>
      </c>
      <c r="F144">
        <f t="shared" si="20"/>
        <v>44553</v>
      </c>
      <c r="G144">
        <f t="shared" si="21"/>
        <v>-5.1152063635527156E-2</v>
      </c>
      <c r="L144">
        <f t="shared" si="25"/>
        <v>-5.1152063635527156E-2</v>
      </c>
      <c r="O144">
        <f t="shared" si="22"/>
        <v>-3.6226278437611045E-2</v>
      </c>
      <c r="Q144" s="2">
        <f t="shared" si="23"/>
        <v>33186.93</v>
      </c>
      <c r="AC144" t="s">
        <v>48</v>
      </c>
      <c r="AD144" t="s">
        <v>50</v>
      </c>
      <c r="AI144" t="s">
        <v>33</v>
      </c>
    </row>
    <row r="145" spans="1:35">
      <c r="A145" s="8" t="s">
        <v>80</v>
      </c>
      <c r="B145" s="6" t="s">
        <v>73</v>
      </c>
      <c r="C145" s="11">
        <v>48461.496800000001</v>
      </c>
      <c r="E145">
        <f t="shared" si="19"/>
        <v>45074.903901227764</v>
      </c>
      <c r="F145">
        <f t="shared" si="20"/>
        <v>45075</v>
      </c>
      <c r="G145">
        <f t="shared" si="21"/>
        <v>-4.7140458969806787E-2</v>
      </c>
      <c r="L145">
        <f t="shared" si="25"/>
        <v>-4.7140458969806787E-2</v>
      </c>
      <c r="O145">
        <f t="shared" si="22"/>
        <v>-3.6181172296358671E-2</v>
      </c>
      <c r="Q145" s="2">
        <f t="shared" si="23"/>
        <v>33442.996800000001</v>
      </c>
      <c r="AC145" t="s">
        <v>48</v>
      </c>
      <c r="AD145" t="s">
        <v>50</v>
      </c>
      <c r="AI145" t="s">
        <v>33</v>
      </c>
    </row>
    <row r="146" spans="1:35">
      <c r="A146" s="8" t="s">
        <v>80</v>
      </c>
      <c r="B146" s="6" t="s">
        <v>73</v>
      </c>
      <c r="C146" s="11">
        <v>48461.496899999998</v>
      </c>
      <c r="E146">
        <f t="shared" si="19"/>
        <v>45074.90410508401</v>
      </c>
      <c r="F146">
        <f t="shared" si="20"/>
        <v>45075</v>
      </c>
      <c r="G146">
        <f t="shared" si="21"/>
        <v>-4.7040458972332999E-2</v>
      </c>
      <c r="L146">
        <f t="shared" si="25"/>
        <v>-4.7040458972332999E-2</v>
      </c>
      <c r="O146">
        <f t="shared" si="22"/>
        <v>-3.6181172296358671E-2</v>
      </c>
      <c r="Q146" s="2">
        <f t="shared" si="23"/>
        <v>33442.996899999998</v>
      </c>
      <c r="AC146" t="s">
        <v>48</v>
      </c>
      <c r="AD146" t="s">
        <v>36</v>
      </c>
      <c r="AI146" t="s">
        <v>33</v>
      </c>
    </row>
    <row r="147" spans="1:35">
      <c r="A147" t="s">
        <v>60</v>
      </c>
      <c r="B147" s="6" t="s">
        <v>73</v>
      </c>
      <c r="C147" s="11">
        <v>48467.383999999998</v>
      </c>
      <c r="D147">
        <v>4.0000000000000001E-3</v>
      </c>
      <c r="E147">
        <f t="shared" si="19"/>
        <v>45086.905326422173</v>
      </c>
      <c r="F147">
        <f t="shared" si="20"/>
        <v>45087</v>
      </c>
      <c r="G147">
        <f t="shared" si="21"/>
        <v>-4.6441341619356535E-2</v>
      </c>
      <c r="I147">
        <f>G147</f>
        <v>-4.6441341619356535E-2</v>
      </c>
      <c r="O147">
        <f t="shared" si="22"/>
        <v>-3.6180135373571259E-2</v>
      </c>
      <c r="Q147" s="2">
        <f t="shared" si="23"/>
        <v>33448.883999999998</v>
      </c>
      <c r="AC147" t="s">
        <v>48</v>
      </c>
      <c r="AE147">
        <v>22</v>
      </c>
      <c r="AG147" t="s">
        <v>34</v>
      </c>
      <c r="AI147" t="s">
        <v>36</v>
      </c>
    </row>
    <row r="148" spans="1:35">
      <c r="A148" s="8" t="s">
        <v>80</v>
      </c>
      <c r="B148" s="6"/>
      <c r="C148" s="11">
        <v>48500.494899999998</v>
      </c>
      <c r="E148">
        <f t="shared" si="19"/>
        <v>45154.403965753227</v>
      </c>
      <c r="F148">
        <f t="shared" si="20"/>
        <v>45154.5</v>
      </c>
      <c r="G148">
        <f t="shared" si="21"/>
        <v>-4.7108806531468872E-2</v>
      </c>
      <c r="L148">
        <f>G148</f>
        <v>-4.7108806531468872E-2</v>
      </c>
      <c r="O148">
        <f t="shared" si="22"/>
        <v>-3.6174302682892068E-2</v>
      </c>
      <c r="Q148" s="2">
        <f t="shared" si="23"/>
        <v>33481.994899999998</v>
      </c>
      <c r="AC148" t="s">
        <v>48</v>
      </c>
      <c r="AD148" t="s">
        <v>36</v>
      </c>
      <c r="AI148" t="s">
        <v>33</v>
      </c>
    </row>
    <row r="149" spans="1:35">
      <c r="A149" s="8" t="s">
        <v>80</v>
      </c>
      <c r="B149" s="6"/>
      <c r="C149" s="11">
        <v>48500.495699999999</v>
      </c>
      <c r="E149">
        <f t="shared" ref="E149:E169" si="26">+(C149-C$7)/C$8</f>
        <v>45154.405596603232</v>
      </c>
      <c r="F149">
        <f t="shared" ref="F149:F169" si="27">ROUND(2*E149,0)/2</f>
        <v>45154.5</v>
      </c>
      <c r="G149">
        <f t="shared" ref="G149:G169" si="28">+C149-(C$7+F149*C$8)</f>
        <v>-4.6308806529850699E-2</v>
      </c>
      <c r="L149">
        <f>G149</f>
        <v>-4.6308806529850699E-2</v>
      </c>
      <c r="O149">
        <f t="shared" ref="O149:O169" si="29">+C$11+C$12*F149</f>
        <v>-3.6174302682892068E-2</v>
      </c>
      <c r="Q149" s="2">
        <f t="shared" ref="Q149:Q169" si="30">+C149-15018.5</f>
        <v>33481.995699999999</v>
      </c>
      <c r="AC149" t="s">
        <v>48</v>
      </c>
      <c r="AD149" t="s">
        <v>50</v>
      </c>
      <c r="AI149" t="s">
        <v>33</v>
      </c>
    </row>
    <row r="150" spans="1:35">
      <c r="A150" s="8" t="s">
        <v>80</v>
      </c>
      <c r="B150" s="6"/>
      <c r="C150" s="11">
        <v>48503.439400000003</v>
      </c>
      <c r="E150">
        <f t="shared" si="26"/>
        <v>45160.406513056696</v>
      </c>
      <c r="F150">
        <f t="shared" si="27"/>
        <v>45160.5</v>
      </c>
      <c r="G150">
        <f t="shared" si="28"/>
        <v>-4.5859247853513807E-2</v>
      </c>
      <c r="L150">
        <f>G150</f>
        <v>-4.5859247853513807E-2</v>
      </c>
      <c r="O150">
        <f t="shared" si="29"/>
        <v>-3.6173784221498362E-2</v>
      </c>
      <c r="Q150" s="2">
        <f t="shared" si="30"/>
        <v>33484.939400000003</v>
      </c>
      <c r="AC150" t="s">
        <v>48</v>
      </c>
      <c r="AD150" t="s">
        <v>50</v>
      </c>
      <c r="AI150" t="s">
        <v>33</v>
      </c>
    </row>
    <row r="151" spans="1:35">
      <c r="A151" s="8" t="s">
        <v>80</v>
      </c>
      <c r="B151" s="6"/>
      <c r="C151" s="11">
        <v>48503.439700000003</v>
      </c>
      <c r="E151">
        <f t="shared" si="26"/>
        <v>45160.407124625446</v>
      </c>
      <c r="F151">
        <f t="shared" si="27"/>
        <v>45160.5</v>
      </c>
      <c r="G151">
        <f t="shared" si="28"/>
        <v>-4.5559247853816487E-2</v>
      </c>
      <c r="L151">
        <f>G151</f>
        <v>-4.5559247853816487E-2</v>
      </c>
      <c r="O151">
        <f t="shared" si="29"/>
        <v>-3.6173784221498362E-2</v>
      </c>
      <c r="Q151" s="2">
        <f t="shared" si="30"/>
        <v>33484.939700000003</v>
      </c>
      <c r="AC151" t="s">
        <v>48</v>
      </c>
      <c r="AD151" t="s">
        <v>36</v>
      </c>
      <c r="AI151" t="s">
        <v>33</v>
      </c>
    </row>
    <row r="152" spans="1:35">
      <c r="A152" t="s">
        <v>61</v>
      </c>
      <c r="B152" s="6"/>
      <c r="C152" s="11">
        <v>48503.447999999997</v>
      </c>
      <c r="D152">
        <v>7.0000000000000001E-3</v>
      </c>
      <c r="E152">
        <f t="shared" si="26"/>
        <v>45160.424044694249</v>
      </c>
      <c r="F152">
        <f t="shared" si="27"/>
        <v>45160.5</v>
      </c>
      <c r="G152">
        <f t="shared" si="28"/>
        <v>-3.725924785976531E-2</v>
      </c>
      <c r="I152">
        <f>G152</f>
        <v>-3.725924785976531E-2</v>
      </c>
      <c r="O152">
        <f t="shared" si="29"/>
        <v>-3.6173784221498362E-2</v>
      </c>
      <c r="Q152" s="2">
        <f t="shared" si="30"/>
        <v>33484.947999999997</v>
      </c>
      <c r="AC152" t="s">
        <v>31</v>
      </c>
      <c r="AE152">
        <v>9</v>
      </c>
      <c r="AG152" t="s">
        <v>44</v>
      </c>
      <c r="AI152" t="s">
        <v>36</v>
      </c>
    </row>
    <row r="153" spans="1:35">
      <c r="A153" t="s">
        <v>61</v>
      </c>
      <c r="B153" s="6"/>
      <c r="C153" s="11">
        <v>48506.383000000002</v>
      </c>
      <c r="D153">
        <v>6.0000000000000001E-3</v>
      </c>
      <c r="E153">
        <f t="shared" si="26"/>
        <v>45166.4072256539</v>
      </c>
      <c r="F153">
        <f t="shared" si="27"/>
        <v>45166.5</v>
      </c>
      <c r="G153">
        <f t="shared" si="28"/>
        <v>-4.550968918192666E-2</v>
      </c>
      <c r="I153">
        <f>G153</f>
        <v>-4.550968918192666E-2</v>
      </c>
      <c r="O153">
        <f t="shared" si="29"/>
        <v>-3.6173265760104656E-2</v>
      </c>
      <c r="Q153" s="2">
        <f t="shared" si="30"/>
        <v>33487.883000000002</v>
      </c>
      <c r="AC153" t="s">
        <v>31</v>
      </c>
      <c r="AE153">
        <v>10</v>
      </c>
      <c r="AG153" t="s">
        <v>44</v>
      </c>
      <c r="AI153" t="s">
        <v>36</v>
      </c>
    </row>
    <row r="154" spans="1:35">
      <c r="A154" t="s">
        <v>61</v>
      </c>
      <c r="B154" s="6"/>
      <c r="C154" s="11">
        <v>48534.345000000001</v>
      </c>
      <c r="D154">
        <v>5.0000000000000001E-3</v>
      </c>
      <c r="E154">
        <f t="shared" si="26"/>
        <v>45223.409510489859</v>
      </c>
      <c r="F154">
        <f t="shared" si="27"/>
        <v>45223.5</v>
      </c>
      <c r="G154">
        <f t="shared" si="28"/>
        <v>-4.4388881775375921E-2</v>
      </c>
      <c r="I154">
        <f>G154</f>
        <v>-4.4388881775375921E-2</v>
      </c>
      <c r="O154">
        <f t="shared" si="29"/>
        <v>-3.6168340376864457E-2</v>
      </c>
      <c r="Q154" s="2">
        <f t="shared" si="30"/>
        <v>33515.845000000001</v>
      </c>
      <c r="AC154" t="s">
        <v>31</v>
      </c>
      <c r="AE154">
        <v>10</v>
      </c>
      <c r="AG154" t="s">
        <v>44</v>
      </c>
      <c r="AI154" t="s">
        <v>36</v>
      </c>
    </row>
    <row r="155" spans="1:35">
      <c r="A155" s="8" t="s">
        <v>80</v>
      </c>
      <c r="B155" s="6" t="s">
        <v>73</v>
      </c>
      <c r="C155" s="11">
        <v>48567.447200000002</v>
      </c>
      <c r="E155">
        <f t="shared" si="26"/>
        <v>45290.890414327099</v>
      </c>
      <c r="F155">
        <f t="shared" si="27"/>
        <v>45291</v>
      </c>
      <c r="G155">
        <f t="shared" si="28"/>
        <v>-5.37563466859865E-2</v>
      </c>
      <c r="L155">
        <f>G155</f>
        <v>-5.37563466859865E-2</v>
      </c>
      <c r="O155">
        <f t="shared" si="29"/>
        <v>-3.6162507686185272E-2</v>
      </c>
      <c r="Q155" s="2">
        <f t="shared" si="30"/>
        <v>33548.947200000002</v>
      </c>
      <c r="AC155" t="s">
        <v>48</v>
      </c>
      <c r="AD155" t="s">
        <v>50</v>
      </c>
      <c r="AI155" t="s">
        <v>33</v>
      </c>
    </row>
    <row r="156" spans="1:35">
      <c r="A156" s="8" t="s">
        <v>80</v>
      </c>
      <c r="B156" s="6" t="s">
        <v>73</v>
      </c>
      <c r="C156" s="11">
        <v>48567.448400000001</v>
      </c>
      <c r="E156">
        <f t="shared" si="26"/>
        <v>45290.892860602107</v>
      </c>
      <c r="F156">
        <f t="shared" si="27"/>
        <v>45291</v>
      </c>
      <c r="G156">
        <f t="shared" si="28"/>
        <v>-5.255634668719722E-2</v>
      </c>
      <c r="L156">
        <f>G156</f>
        <v>-5.255634668719722E-2</v>
      </c>
      <c r="O156">
        <f t="shared" si="29"/>
        <v>-3.6162507686185272E-2</v>
      </c>
      <c r="Q156" s="2">
        <f t="shared" si="30"/>
        <v>33548.948400000001</v>
      </c>
      <c r="AC156" t="s">
        <v>48</v>
      </c>
      <c r="AD156" t="s">
        <v>36</v>
      </c>
      <c r="AI156" t="s">
        <v>33</v>
      </c>
    </row>
    <row r="157" spans="1:35">
      <c r="A157" t="s">
        <v>62</v>
      </c>
      <c r="B157" s="6"/>
      <c r="C157" s="11">
        <v>48840.434000000001</v>
      </c>
      <c r="D157">
        <v>7.0000000000000001E-3</v>
      </c>
      <c r="E157">
        <f t="shared" si="26"/>
        <v>45847.391069861616</v>
      </c>
      <c r="F157">
        <f t="shared" si="27"/>
        <v>45847.5</v>
      </c>
      <c r="G157">
        <f t="shared" si="28"/>
        <v>-5.3434779641975183E-2</v>
      </c>
      <c r="I157">
        <f>G157</f>
        <v>-5.3434779641975183E-2</v>
      </c>
      <c r="O157">
        <f t="shared" si="29"/>
        <v>-3.6114420391919082E-2</v>
      </c>
      <c r="Q157" s="2">
        <f t="shared" si="30"/>
        <v>33821.934000000001</v>
      </c>
      <c r="AC157" t="s">
        <v>31</v>
      </c>
      <c r="AE157">
        <v>11</v>
      </c>
      <c r="AG157" t="s">
        <v>44</v>
      </c>
      <c r="AI157" t="s">
        <v>36</v>
      </c>
    </row>
    <row r="158" spans="1:35">
      <c r="A158" t="s">
        <v>62</v>
      </c>
      <c r="B158" s="6"/>
      <c r="C158" s="11">
        <v>48843.394999999997</v>
      </c>
      <c r="D158">
        <v>6.0000000000000001E-3</v>
      </c>
      <c r="E158">
        <f t="shared" si="26"/>
        <v>45853.427253446447</v>
      </c>
      <c r="F158">
        <f t="shared" si="27"/>
        <v>45853.5</v>
      </c>
      <c r="G158">
        <f t="shared" si="28"/>
        <v>-3.5685220973391552E-2</v>
      </c>
      <c r="I158">
        <f>G158</f>
        <v>-3.5685220973391552E-2</v>
      </c>
      <c r="O158">
        <f t="shared" si="29"/>
        <v>-3.6113901930525383E-2</v>
      </c>
      <c r="Q158" s="2">
        <f t="shared" si="30"/>
        <v>33824.894999999997</v>
      </c>
      <c r="AC158" t="s">
        <v>31</v>
      </c>
      <c r="AE158">
        <v>10</v>
      </c>
      <c r="AG158" t="s">
        <v>44</v>
      </c>
      <c r="AI158" t="s">
        <v>36</v>
      </c>
    </row>
    <row r="159" spans="1:35">
      <c r="A159" t="s">
        <v>62</v>
      </c>
      <c r="B159" s="6"/>
      <c r="C159" s="11">
        <v>48868.404000000002</v>
      </c>
      <c r="D159">
        <v>5.0000000000000001E-3</v>
      </c>
      <c r="E159">
        <f t="shared" si="26"/>
        <v>45904.409663197635</v>
      </c>
      <c r="F159">
        <f t="shared" si="27"/>
        <v>45904.5</v>
      </c>
      <c r="G159">
        <f t="shared" si="28"/>
        <v>-4.4313972241070587E-2</v>
      </c>
      <c r="I159">
        <f>G159</f>
        <v>-4.4313972241070587E-2</v>
      </c>
      <c r="O159">
        <f t="shared" si="29"/>
        <v>-3.6109495008678882E-2</v>
      </c>
      <c r="Q159" s="2">
        <f t="shared" si="30"/>
        <v>33849.904000000002</v>
      </c>
      <c r="AC159" t="s">
        <v>31</v>
      </c>
      <c r="AE159">
        <v>8</v>
      </c>
      <c r="AG159" t="s">
        <v>44</v>
      </c>
      <c r="AI159" t="s">
        <v>36</v>
      </c>
    </row>
    <row r="160" spans="1:35">
      <c r="A160" t="s">
        <v>62</v>
      </c>
      <c r="B160" s="6"/>
      <c r="C160" s="11">
        <v>48871.351999999999</v>
      </c>
      <c r="D160">
        <v>4.0000000000000001E-3</v>
      </c>
      <c r="E160">
        <f t="shared" si="26"/>
        <v>45910.419345469869</v>
      </c>
      <c r="F160">
        <f t="shared" si="27"/>
        <v>45910.5</v>
      </c>
      <c r="G160">
        <f t="shared" si="28"/>
        <v>-3.9564413564221468E-2</v>
      </c>
      <c r="I160">
        <f>G160</f>
        <v>-3.9564413564221468E-2</v>
      </c>
      <c r="O160">
        <f t="shared" si="29"/>
        <v>-3.6108976547285176E-2</v>
      </c>
      <c r="Q160" s="2">
        <f t="shared" si="30"/>
        <v>33852.851999999999</v>
      </c>
      <c r="AC160" t="s">
        <v>31</v>
      </c>
      <c r="AE160">
        <v>8</v>
      </c>
      <c r="AG160" t="s">
        <v>44</v>
      </c>
      <c r="AI160" t="s">
        <v>36</v>
      </c>
    </row>
    <row r="161" spans="1:35">
      <c r="A161" t="s">
        <v>63</v>
      </c>
      <c r="B161" s="6"/>
      <c r="C161" s="11">
        <v>48887.530899999998</v>
      </c>
      <c r="E161">
        <f t="shared" si="26"/>
        <v>45943.401044423183</v>
      </c>
      <c r="F161">
        <f t="shared" si="27"/>
        <v>45943.5</v>
      </c>
      <c r="G161">
        <f t="shared" si="28"/>
        <v>-4.8541840857069474E-2</v>
      </c>
      <c r="N161">
        <f>G161</f>
        <v>-4.8541840857069474E-2</v>
      </c>
      <c r="O161">
        <f t="shared" si="29"/>
        <v>-3.6106125009619794E-2</v>
      </c>
      <c r="Q161" s="2">
        <f t="shared" si="30"/>
        <v>33869.030899999998</v>
      </c>
      <c r="AC161" t="s">
        <v>48</v>
      </c>
      <c r="AD161" t="s">
        <v>50</v>
      </c>
      <c r="AI161" t="s">
        <v>33</v>
      </c>
    </row>
    <row r="162" spans="1:35">
      <c r="A162" t="s">
        <v>63</v>
      </c>
      <c r="B162" s="6"/>
      <c r="C162" s="11">
        <v>48887.531600000002</v>
      </c>
      <c r="E162">
        <f t="shared" si="26"/>
        <v>45943.402471416943</v>
      </c>
      <c r="F162">
        <f t="shared" si="27"/>
        <v>45943.5</v>
      </c>
      <c r="G162">
        <f t="shared" si="28"/>
        <v>-4.7841840852925088E-2</v>
      </c>
      <c r="N162">
        <f>G162</f>
        <v>-4.7841840852925088E-2</v>
      </c>
      <c r="O162">
        <f t="shared" si="29"/>
        <v>-3.6106125009619794E-2</v>
      </c>
      <c r="Q162" s="2">
        <f t="shared" si="30"/>
        <v>33869.031600000002</v>
      </c>
      <c r="AC162" t="s">
        <v>48</v>
      </c>
      <c r="AD162" t="s">
        <v>36</v>
      </c>
      <c r="AI162" t="s">
        <v>33</v>
      </c>
    </row>
    <row r="163" spans="1:35">
      <c r="A163" t="s">
        <v>64</v>
      </c>
      <c r="B163" s="6"/>
      <c r="C163" s="11">
        <v>49002.309000000001</v>
      </c>
      <c r="D163">
        <v>6.0000000000000001E-3</v>
      </c>
      <c r="E163">
        <f t="shared" si="26"/>
        <v>46177.383375770369</v>
      </c>
      <c r="F163">
        <f t="shared" si="27"/>
        <v>46177.5</v>
      </c>
      <c r="G163">
        <f t="shared" si="28"/>
        <v>-5.7209052560210694E-2</v>
      </c>
      <c r="I163">
        <f t="shared" ref="I163:I168" si="31">G163</f>
        <v>-5.7209052560210694E-2</v>
      </c>
      <c r="O163">
        <f t="shared" si="29"/>
        <v>-3.6085905015265284E-2</v>
      </c>
      <c r="Q163" s="2">
        <f t="shared" si="30"/>
        <v>33983.809000000001</v>
      </c>
      <c r="AC163" t="s">
        <v>31</v>
      </c>
      <c r="AE163">
        <v>8</v>
      </c>
      <c r="AG163" t="s">
        <v>44</v>
      </c>
      <c r="AI163" t="s">
        <v>36</v>
      </c>
    </row>
    <row r="164" spans="1:35">
      <c r="A164" t="s">
        <v>64</v>
      </c>
      <c r="B164" s="6"/>
      <c r="C164" s="11">
        <v>49005.267999999996</v>
      </c>
      <c r="D164">
        <v>6.0000000000000001E-3</v>
      </c>
      <c r="E164">
        <f t="shared" si="26"/>
        <v>46183.415482230186</v>
      </c>
      <c r="F164">
        <f t="shared" si="27"/>
        <v>46183.5</v>
      </c>
      <c r="G164">
        <f t="shared" si="28"/>
        <v>-4.1459493884758558E-2</v>
      </c>
      <c r="I164">
        <f t="shared" si="31"/>
        <v>-4.1459493884758558E-2</v>
      </c>
      <c r="O164">
        <f t="shared" si="29"/>
        <v>-3.6085386553871578E-2</v>
      </c>
      <c r="Q164" s="2">
        <f t="shared" si="30"/>
        <v>33986.767999999996</v>
      </c>
      <c r="AC164" t="s">
        <v>31</v>
      </c>
      <c r="AE164">
        <v>8</v>
      </c>
      <c r="AG164" t="s">
        <v>44</v>
      </c>
      <c r="AI164" t="s">
        <v>36</v>
      </c>
    </row>
    <row r="165" spans="1:35">
      <c r="A165" t="s">
        <v>65</v>
      </c>
      <c r="B165" s="6"/>
      <c r="C165" s="11">
        <v>49567.427000000003</v>
      </c>
      <c r="D165">
        <v>6.0000000000000001E-3</v>
      </c>
      <c r="E165">
        <f t="shared" si="26"/>
        <v>47329.411742908851</v>
      </c>
      <c r="F165">
        <f t="shared" si="27"/>
        <v>47329.5</v>
      </c>
      <c r="G165">
        <f t="shared" si="28"/>
        <v>-4.3293787079164758E-2</v>
      </c>
      <c r="I165">
        <f t="shared" si="31"/>
        <v>-4.3293787079164758E-2</v>
      </c>
      <c r="O165">
        <f t="shared" si="29"/>
        <v>-3.5986360427673829E-2</v>
      </c>
      <c r="Q165" s="2">
        <f t="shared" si="30"/>
        <v>34548.927000000003</v>
      </c>
      <c r="AC165" t="s">
        <v>31</v>
      </c>
      <c r="AE165">
        <v>12</v>
      </c>
      <c r="AG165" t="s">
        <v>44</v>
      </c>
      <c r="AI165" t="s">
        <v>36</v>
      </c>
    </row>
    <row r="166" spans="1:35">
      <c r="A166" t="s">
        <v>66</v>
      </c>
      <c r="B166" s="6"/>
      <c r="C166" s="11">
        <v>49929.45</v>
      </c>
      <c r="D166">
        <v>6.0000000000000001E-3</v>
      </c>
      <c r="E166">
        <f t="shared" si="26"/>
        <v>48067.418257577585</v>
      </c>
      <c r="F166">
        <f t="shared" si="27"/>
        <v>48067.5</v>
      </c>
      <c r="G166">
        <f t="shared" si="28"/>
        <v>-4.0098070137901232E-2</v>
      </c>
      <c r="I166">
        <f t="shared" si="31"/>
        <v>-4.0098070137901232E-2</v>
      </c>
      <c r="O166">
        <f t="shared" si="29"/>
        <v>-3.5922589676248048E-2</v>
      </c>
      <c r="Q166" s="2">
        <f t="shared" si="30"/>
        <v>34910.949999999997</v>
      </c>
      <c r="AC166" t="s">
        <v>31</v>
      </c>
      <c r="AE166">
        <v>8</v>
      </c>
      <c r="AG166" t="s">
        <v>44</v>
      </c>
      <c r="AI166" t="s">
        <v>36</v>
      </c>
    </row>
    <row r="167" spans="1:35">
      <c r="A167" t="s">
        <v>66</v>
      </c>
      <c r="B167" s="6"/>
      <c r="C167" s="11">
        <v>50013.324000000001</v>
      </c>
      <c r="D167">
        <v>5.0000000000000001E-3</v>
      </c>
      <c r="E167">
        <f t="shared" si="26"/>
        <v>48238.400649335374</v>
      </c>
      <c r="F167">
        <f t="shared" si="27"/>
        <v>48238.5</v>
      </c>
      <c r="G167">
        <f t="shared" si="28"/>
        <v>-4.8735647920693737E-2</v>
      </c>
      <c r="I167">
        <f t="shared" si="31"/>
        <v>-4.8735647920693737E-2</v>
      </c>
      <c r="O167">
        <f t="shared" si="29"/>
        <v>-3.5907813526527443E-2</v>
      </c>
      <c r="Q167" s="2">
        <f t="shared" si="30"/>
        <v>34994.824000000001</v>
      </c>
      <c r="AC167" t="s">
        <v>31</v>
      </c>
      <c r="AE167">
        <v>9</v>
      </c>
      <c r="AG167" t="s">
        <v>44</v>
      </c>
      <c r="AI167" t="s">
        <v>36</v>
      </c>
    </row>
    <row r="168" spans="1:35">
      <c r="A168" t="s">
        <v>67</v>
      </c>
      <c r="B168" s="6"/>
      <c r="C168" s="11">
        <v>50681.453999999998</v>
      </c>
      <c r="D168">
        <v>5.0000000000000001E-3</v>
      </c>
      <c r="E168">
        <f t="shared" si="26"/>
        <v>49600.425417501014</v>
      </c>
      <c r="F168">
        <f t="shared" si="27"/>
        <v>49600.5</v>
      </c>
      <c r="G168">
        <f t="shared" si="28"/>
        <v>-3.6585828842362389E-2</v>
      </c>
      <c r="I168">
        <f t="shared" si="31"/>
        <v>-3.6585828842362389E-2</v>
      </c>
      <c r="O168">
        <f t="shared" si="29"/>
        <v>-3.5790122790156295E-2</v>
      </c>
      <c r="Q168" s="2">
        <f t="shared" si="30"/>
        <v>35662.953999999998</v>
      </c>
      <c r="AC168" t="s">
        <v>31</v>
      </c>
      <c r="AE168">
        <v>7</v>
      </c>
      <c r="AG168" t="s">
        <v>44</v>
      </c>
      <c r="AI168" t="s">
        <v>36</v>
      </c>
    </row>
    <row r="169" spans="1:35">
      <c r="A169" s="8" t="s">
        <v>81</v>
      </c>
      <c r="B169" s="6" t="s">
        <v>72</v>
      </c>
      <c r="C169">
        <v>52890.3508</v>
      </c>
      <c r="E169">
        <f t="shared" si="26"/>
        <v>54103.399617015828</v>
      </c>
      <c r="F169">
        <f t="shared" si="27"/>
        <v>54103.5</v>
      </c>
      <c r="G169">
        <f t="shared" si="28"/>
        <v>-4.9242043744015973E-2</v>
      </c>
      <c r="L169">
        <f>G169</f>
        <v>-4.9242043744015973E-2</v>
      </c>
      <c r="O169">
        <f t="shared" si="29"/>
        <v>-3.5401017514180316E-2</v>
      </c>
      <c r="Q169" s="2">
        <f t="shared" si="30"/>
        <v>37871.8508</v>
      </c>
    </row>
    <row r="170" spans="1:35">
      <c r="A170" s="8"/>
      <c r="B170" s="6"/>
      <c r="Q170" s="2"/>
    </row>
    <row r="171" spans="1:35">
      <c r="A171" s="8"/>
      <c r="B171" s="6"/>
      <c r="D171" t="s">
        <v>95</v>
      </c>
      <c r="Q171" s="2"/>
    </row>
    <row r="172" spans="1:35">
      <c r="A172" t="s">
        <v>94</v>
      </c>
      <c r="B172" s="6"/>
      <c r="C172">
        <v>47387.385000000002</v>
      </c>
      <c r="D172" s="19">
        <f>+(C172-C$7)/C$8-INT((C172-C$7)/C$8)</f>
        <v>0.2598568367320695</v>
      </c>
      <c r="F172" t="s">
        <v>86</v>
      </c>
    </row>
    <row r="173" spans="1:35">
      <c r="A173" t="s">
        <v>94</v>
      </c>
      <c r="B173" s="6"/>
      <c r="C173" s="8">
        <v>47387.597000000002</v>
      </c>
      <c r="D173" s="19">
        <f t="shared" ref="D173:D209" si="32">+(C173-C$7)/C$8-INT((C173-C$7)/C$8)</f>
        <v>0.69203208832914243</v>
      </c>
    </row>
    <row r="174" spans="1:35">
      <c r="A174" t="s">
        <v>94</v>
      </c>
      <c r="B174" s="6"/>
      <c r="C174">
        <v>47388.364000000001</v>
      </c>
      <c r="D174" s="19">
        <f t="shared" si="32"/>
        <v>0.2556095316176652</v>
      </c>
      <c r="F174" t="s">
        <v>87</v>
      </c>
    </row>
    <row r="175" spans="1:35">
      <c r="A175" t="s">
        <v>94</v>
      </c>
      <c r="B175" s="6"/>
      <c r="C175" s="8">
        <v>47388.599000000002</v>
      </c>
      <c r="D175" s="19">
        <f t="shared" si="32"/>
        <v>0.73467172088567168</v>
      </c>
    </row>
    <row r="176" spans="1:35">
      <c r="A176" t="s">
        <v>94</v>
      </c>
      <c r="B176" s="6"/>
      <c r="C176">
        <v>47391.377999999997</v>
      </c>
      <c r="D176" s="19">
        <f t="shared" si="32"/>
        <v>0.39983692934765713</v>
      </c>
      <c r="F176" t="s">
        <v>87</v>
      </c>
    </row>
    <row r="177" spans="1:6">
      <c r="A177" t="s">
        <v>94</v>
      </c>
      <c r="B177" s="6"/>
      <c r="C177" s="8">
        <v>47391.597000000002</v>
      </c>
      <c r="D177" s="19">
        <f t="shared" si="32"/>
        <v>0.8462821185021312</v>
      </c>
    </row>
    <row r="178" spans="1:6">
      <c r="A178" t="s">
        <v>94</v>
      </c>
      <c r="B178" s="6"/>
      <c r="C178">
        <v>47392.381000000001</v>
      </c>
      <c r="D178" s="19">
        <f t="shared" si="32"/>
        <v>0.44451512442174135</v>
      </c>
      <c r="F178" t="s">
        <v>88</v>
      </c>
    </row>
    <row r="179" spans="1:6">
      <c r="A179" t="s">
        <v>94</v>
      </c>
      <c r="B179" s="6"/>
      <c r="C179" s="8">
        <v>47392.599000000002</v>
      </c>
      <c r="D179" s="19">
        <f t="shared" si="32"/>
        <v>0.88892175106593641</v>
      </c>
    </row>
    <row r="180" spans="1:6">
      <c r="A180" t="s">
        <v>94</v>
      </c>
      <c r="B180" s="6"/>
      <c r="C180">
        <v>47393.383999999998</v>
      </c>
      <c r="D180" s="11">
        <f t="shared" si="32"/>
        <v>0.48919331948127365</v>
      </c>
      <c r="F180" t="s">
        <v>87</v>
      </c>
    </row>
    <row r="181" spans="1:6">
      <c r="A181" t="s">
        <v>94</v>
      </c>
      <c r="B181" s="6"/>
      <c r="C181" s="8">
        <v>47393.531000000003</v>
      </c>
      <c r="D181" s="11">
        <f t="shared" si="32"/>
        <v>0.788862008099386</v>
      </c>
    </row>
    <row r="182" spans="1:6">
      <c r="A182" t="s">
        <v>94</v>
      </c>
      <c r="B182" s="6"/>
      <c r="C182">
        <v>47398.593999999997</v>
      </c>
      <c r="D182" s="11">
        <f t="shared" si="32"/>
        <v>0.11010398378857644</v>
      </c>
      <c r="F182" t="s">
        <v>87</v>
      </c>
    </row>
    <row r="183" spans="1:6">
      <c r="A183" t="s">
        <v>94</v>
      </c>
      <c r="B183" s="6"/>
      <c r="C183" s="8">
        <v>47398.538</v>
      </c>
      <c r="D183" s="11">
        <f t="shared" si="32"/>
        <v>0.99594448336574715</v>
      </c>
    </row>
    <row r="184" spans="1:6">
      <c r="A184" t="s">
        <v>94</v>
      </c>
      <c r="B184" s="6"/>
      <c r="C184">
        <v>47401.368000000002</v>
      </c>
      <c r="D184" s="11">
        <f t="shared" si="32"/>
        <v>0.76507637972099474</v>
      </c>
      <c r="F184" t="s">
        <v>87</v>
      </c>
    </row>
    <row r="185" spans="1:6">
      <c r="A185" t="s">
        <v>94</v>
      </c>
      <c r="B185" s="6"/>
      <c r="C185" s="8">
        <v>47401.423999999999</v>
      </c>
      <c r="D185" s="11">
        <f t="shared" si="32"/>
        <v>0.87923588013654808</v>
      </c>
    </row>
    <row r="186" spans="1:6">
      <c r="A186" t="s">
        <v>94</v>
      </c>
      <c r="B186" s="6"/>
      <c r="C186">
        <v>47405.519</v>
      </c>
      <c r="D186" s="11">
        <f t="shared" si="32"/>
        <v>0.22714934853865998</v>
      </c>
      <c r="F186" t="s">
        <v>87</v>
      </c>
    </row>
    <row r="187" spans="1:6">
      <c r="A187" t="s">
        <v>94</v>
      </c>
      <c r="B187" s="6"/>
      <c r="C187" s="8">
        <v>47405.563000000002</v>
      </c>
      <c r="D187" s="11">
        <f t="shared" si="32"/>
        <v>0.31684609887452098</v>
      </c>
    </row>
    <row r="188" spans="1:6">
      <c r="A188" t="s">
        <v>94</v>
      </c>
      <c r="B188" s="6"/>
      <c r="C188">
        <v>47413.394</v>
      </c>
      <c r="D188" s="11">
        <f t="shared" si="32"/>
        <v>0.28082909544900758</v>
      </c>
      <c r="F188" t="s">
        <v>87</v>
      </c>
    </row>
    <row r="189" spans="1:6">
      <c r="A189" t="s">
        <v>94</v>
      </c>
      <c r="B189" s="6"/>
      <c r="C189" s="8">
        <v>47413.415999999997</v>
      </c>
      <c r="D189" s="11">
        <f t="shared" si="32"/>
        <v>0.32567747060966212</v>
      </c>
    </row>
    <row r="190" spans="1:6">
      <c r="A190" t="s">
        <v>94</v>
      </c>
      <c r="B190" s="6"/>
      <c r="C190">
        <v>47414.381999999998</v>
      </c>
      <c r="D190" s="11">
        <f t="shared" si="32"/>
        <v>0.29492885289801052</v>
      </c>
      <c r="F190" t="s">
        <v>89</v>
      </c>
    </row>
    <row r="191" spans="1:6">
      <c r="A191" t="s">
        <v>94</v>
      </c>
      <c r="B191" s="6"/>
      <c r="C191" s="8">
        <v>47414.535000000003</v>
      </c>
      <c r="D191" s="11">
        <f t="shared" si="32"/>
        <v>0.606828916563245</v>
      </c>
    </row>
    <row r="192" spans="1:6">
      <c r="A192" t="s">
        <v>94</v>
      </c>
      <c r="B192" s="6"/>
      <c r="C192">
        <v>47431.315999999999</v>
      </c>
      <c r="D192" s="11">
        <f t="shared" si="32"/>
        <v>0.81594635565852514</v>
      </c>
      <c r="F192" t="s">
        <v>87</v>
      </c>
    </row>
    <row r="193" spans="1:6">
      <c r="A193" t="s">
        <v>94</v>
      </c>
      <c r="B193" s="6"/>
      <c r="C193" s="8">
        <v>47431.391000000003</v>
      </c>
      <c r="D193" s="11">
        <f t="shared" si="32"/>
        <v>0.96883854373299982</v>
      </c>
    </row>
    <row r="194" spans="1:6">
      <c r="A194" t="s">
        <v>94</v>
      </c>
      <c r="B194" s="6"/>
      <c r="C194">
        <v>47432.404000000002</v>
      </c>
      <c r="D194" s="11">
        <f t="shared" si="32"/>
        <v>3.3902363873494323E-2</v>
      </c>
      <c r="F194" t="s">
        <v>87</v>
      </c>
    </row>
    <row r="195" spans="1:6">
      <c r="A195" t="s">
        <v>94</v>
      </c>
      <c r="B195" s="6"/>
      <c r="C195" s="8">
        <v>47432.436000000002</v>
      </c>
      <c r="D195" s="11">
        <f t="shared" si="32"/>
        <v>9.9136364107835107E-2</v>
      </c>
    </row>
    <row r="196" spans="1:6">
      <c r="A196" t="s">
        <v>94</v>
      </c>
      <c r="B196" s="6"/>
      <c r="C196">
        <v>47439.457999999999</v>
      </c>
      <c r="D196" s="11">
        <f t="shared" si="32"/>
        <v>0.41392229208577191</v>
      </c>
      <c r="F196" t="s">
        <v>90</v>
      </c>
    </row>
    <row r="197" spans="1:6">
      <c r="A197" t="s">
        <v>94</v>
      </c>
      <c r="B197" s="6"/>
      <c r="C197" s="8">
        <v>47439.495000000003</v>
      </c>
      <c r="D197" s="11">
        <f t="shared" si="32"/>
        <v>0.48934910487150773</v>
      </c>
    </row>
    <row r="198" spans="1:6">
      <c r="A198" t="s">
        <v>94</v>
      </c>
      <c r="B198" s="6"/>
      <c r="C198">
        <v>47451.262999999999</v>
      </c>
      <c r="D198" s="11">
        <f t="shared" si="32"/>
        <v>0.47915269364602864</v>
      </c>
      <c r="F198" t="s">
        <v>87</v>
      </c>
    </row>
    <row r="199" spans="1:6">
      <c r="A199" t="s">
        <v>94</v>
      </c>
      <c r="B199" s="6"/>
      <c r="C199" s="8">
        <v>47451.44</v>
      </c>
      <c r="D199" s="11">
        <f t="shared" si="32"/>
        <v>0.83997825748519972</v>
      </c>
    </row>
    <row r="200" spans="1:6">
      <c r="A200" t="s">
        <v>94</v>
      </c>
      <c r="B200" s="6"/>
      <c r="C200">
        <v>47485.383999999998</v>
      </c>
      <c r="D200" s="11">
        <f t="shared" si="32"/>
        <v>3.6944013569154777E-2</v>
      </c>
      <c r="F200" t="s">
        <v>87</v>
      </c>
    </row>
    <row r="201" spans="1:6">
      <c r="A201" t="s">
        <v>94</v>
      </c>
      <c r="B201" s="6"/>
      <c r="C201" s="8">
        <v>47485.444000000003</v>
      </c>
      <c r="D201" s="11">
        <f t="shared" si="32"/>
        <v>0.15925776402582414</v>
      </c>
    </row>
    <row r="202" spans="1:6">
      <c r="A202" t="s">
        <v>94</v>
      </c>
      <c r="B202" s="6"/>
      <c r="C202">
        <v>47716.440999999999</v>
      </c>
      <c r="D202" s="11">
        <f t="shared" si="32"/>
        <v>6.108131925429916E-2</v>
      </c>
      <c r="F202" t="s">
        <v>91</v>
      </c>
    </row>
    <row r="203" spans="1:6">
      <c r="A203" t="s">
        <v>94</v>
      </c>
      <c r="B203" s="6"/>
      <c r="C203" s="8">
        <v>47716.572</v>
      </c>
      <c r="D203" s="11">
        <f t="shared" si="32"/>
        <v>0.32813300774432719</v>
      </c>
    </row>
    <row r="204" spans="1:6">
      <c r="A204" t="s">
        <v>94</v>
      </c>
      <c r="B204" s="6"/>
      <c r="C204">
        <v>47729.358999999997</v>
      </c>
      <c r="D204" s="11">
        <f t="shared" si="32"/>
        <v>0.39523179170646472</v>
      </c>
      <c r="F204" t="s">
        <v>92</v>
      </c>
    </row>
    <row r="205" spans="1:6">
      <c r="A205" t="s">
        <v>94</v>
      </c>
      <c r="B205" s="6"/>
      <c r="C205" s="8">
        <v>47729.453000000001</v>
      </c>
      <c r="D205" s="11">
        <f t="shared" si="32"/>
        <v>0.58685666742530884</v>
      </c>
    </row>
    <row r="206" spans="1:6">
      <c r="A206" t="s">
        <v>94</v>
      </c>
      <c r="B206" s="6"/>
      <c r="C206">
        <v>47770.288</v>
      </c>
      <c r="D206" s="11">
        <f t="shared" si="32"/>
        <v>0.83155666300444864</v>
      </c>
      <c r="F206" t="s">
        <v>87</v>
      </c>
    </row>
    <row r="207" spans="1:6">
      <c r="A207" t="s">
        <v>94</v>
      </c>
      <c r="B207" s="6"/>
      <c r="C207" s="8">
        <v>47770.328000000001</v>
      </c>
      <c r="D207" s="11">
        <f t="shared" si="32"/>
        <v>0.91309916330646956</v>
      </c>
    </row>
    <row r="208" spans="1:6">
      <c r="A208" t="s">
        <v>94</v>
      </c>
      <c r="B208" s="6"/>
      <c r="C208">
        <v>47776.385999999999</v>
      </c>
      <c r="D208" s="11">
        <f t="shared" si="32"/>
        <v>0.26271083400206408</v>
      </c>
      <c r="F208" t="s">
        <v>93</v>
      </c>
    </row>
    <row r="209" spans="1:4">
      <c r="A209" t="s">
        <v>94</v>
      </c>
      <c r="B209" s="6"/>
      <c r="C209" s="8">
        <v>47776.538</v>
      </c>
      <c r="D209" s="11">
        <f t="shared" si="32"/>
        <v>0.57257233515701955</v>
      </c>
    </row>
    <row r="210" spans="1:4">
      <c r="B210" s="6"/>
    </row>
    <row r="211" spans="1:4">
      <c r="B211" s="6"/>
    </row>
    <row r="212" spans="1:4">
      <c r="B212" s="6"/>
    </row>
    <row r="213" spans="1:4">
      <c r="B213" s="6"/>
    </row>
    <row r="214" spans="1:4">
      <c r="B214" s="6"/>
    </row>
    <row r="215" spans="1:4">
      <c r="B215" s="6"/>
    </row>
    <row r="216" spans="1:4">
      <c r="B216" s="6"/>
    </row>
    <row r="217" spans="1:4">
      <c r="B217" s="6"/>
    </row>
    <row r="218" spans="1:4">
      <c r="B218" s="6"/>
    </row>
    <row r="219" spans="1:4">
      <c r="B219" s="6"/>
    </row>
    <row r="220" spans="1:4">
      <c r="B220" s="6"/>
    </row>
    <row r="221" spans="1:4">
      <c r="B221" s="6"/>
    </row>
    <row r="222" spans="1:4">
      <c r="B222" s="6"/>
    </row>
    <row r="223" spans="1:4">
      <c r="B223" s="6"/>
    </row>
    <row r="224" spans="1:4">
      <c r="B224" s="6"/>
    </row>
    <row r="225" spans="2:2">
      <c r="B225" s="6"/>
    </row>
    <row r="226" spans="2:2">
      <c r="B226" s="6"/>
    </row>
    <row r="227" spans="2:2">
      <c r="B227" s="6"/>
    </row>
    <row r="228" spans="2:2">
      <c r="B228" s="6"/>
    </row>
    <row r="229" spans="2:2">
      <c r="B229" s="6"/>
    </row>
    <row r="230" spans="2:2">
      <c r="B230" s="6"/>
    </row>
    <row r="231" spans="2:2">
      <c r="B231" s="6"/>
    </row>
    <row r="232" spans="2:2">
      <c r="B232" s="6"/>
    </row>
    <row r="233" spans="2:2">
      <c r="B233" s="6"/>
    </row>
    <row r="234" spans="2:2">
      <c r="B234" s="6"/>
    </row>
    <row r="235" spans="2:2">
      <c r="B235" s="6"/>
    </row>
    <row r="236" spans="2:2">
      <c r="B236" s="6"/>
    </row>
    <row r="237" spans="2:2">
      <c r="B237" s="6"/>
    </row>
    <row r="238" spans="2:2">
      <c r="B238" s="6"/>
    </row>
    <row r="239" spans="2:2">
      <c r="B239" s="6"/>
    </row>
    <row r="240" spans="2:2">
      <c r="B240" s="6"/>
    </row>
    <row r="241" spans="2:2">
      <c r="B241" s="6"/>
    </row>
    <row r="242" spans="2:2">
      <c r="B242" s="6"/>
    </row>
    <row r="243" spans="2:2">
      <c r="B243" s="6"/>
    </row>
    <row r="244" spans="2:2">
      <c r="B244" s="6"/>
    </row>
    <row r="245" spans="2:2">
      <c r="B245" s="6"/>
    </row>
    <row r="246" spans="2:2">
      <c r="B246" s="6"/>
    </row>
    <row r="247" spans="2:2">
      <c r="B247" s="6"/>
    </row>
    <row r="248" spans="2:2">
      <c r="B248" s="6"/>
    </row>
    <row r="249" spans="2:2">
      <c r="B249" s="6"/>
    </row>
    <row r="250" spans="2:2">
      <c r="B250" s="6"/>
    </row>
    <row r="251" spans="2:2">
      <c r="B251" s="6"/>
    </row>
    <row r="252" spans="2:2">
      <c r="B252" s="6"/>
    </row>
    <row r="253" spans="2:2">
      <c r="B253" s="6"/>
    </row>
    <row r="254" spans="2:2">
      <c r="B254" s="6"/>
    </row>
    <row r="255" spans="2:2">
      <c r="B255" s="6"/>
    </row>
    <row r="256" spans="2:2">
      <c r="B256" s="6"/>
    </row>
    <row r="257" spans="2:2">
      <c r="B257" s="6"/>
    </row>
    <row r="258" spans="2:2">
      <c r="B258" s="6"/>
    </row>
    <row r="259" spans="2:2">
      <c r="B259" s="6"/>
    </row>
    <row r="260" spans="2:2">
      <c r="B260" s="6"/>
    </row>
    <row r="261" spans="2:2">
      <c r="B261" s="6"/>
    </row>
    <row r="262" spans="2:2">
      <c r="B262" s="6"/>
    </row>
    <row r="263" spans="2:2">
      <c r="B263" s="6"/>
    </row>
    <row r="264" spans="2:2">
      <c r="B264" s="6"/>
    </row>
    <row r="265" spans="2:2">
      <c r="B265" s="6"/>
    </row>
    <row r="266" spans="2:2">
      <c r="B266" s="6"/>
    </row>
    <row r="267" spans="2:2">
      <c r="B267" s="6"/>
    </row>
    <row r="268" spans="2:2">
      <c r="B268" s="6"/>
    </row>
    <row r="269" spans="2:2">
      <c r="B269" s="6"/>
    </row>
    <row r="270" spans="2:2">
      <c r="B270" s="6"/>
    </row>
    <row r="271" spans="2:2">
      <c r="B271" s="6"/>
    </row>
    <row r="272" spans="2:2">
      <c r="B272" s="6"/>
    </row>
    <row r="273" spans="2:2">
      <c r="B273" s="6"/>
    </row>
    <row r="274" spans="2:2">
      <c r="B274" s="6"/>
    </row>
    <row r="275" spans="2:2">
      <c r="B275" s="6"/>
    </row>
    <row r="276" spans="2:2">
      <c r="B276" s="6"/>
    </row>
    <row r="277" spans="2:2">
      <c r="B277" s="6"/>
    </row>
    <row r="278" spans="2:2">
      <c r="B278" s="6"/>
    </row>
    <row r="279" spans="2:2">
      <c r="B279" s="6"/>
    </row>
    <row r="280" spans="2:2">
      <c r="B280" s="6"/>
    </row>
    <row r="281" spans="2:2">
      <c r="B281" s="6"/>
    </row>
    <row r="282" spans="2:2">
      <c r="B282" s="6"/>
    </row>
    <row r="283" spans="2:2">
      <c r="B283" s="6"/>
    </row>
    <row r="284" spans="2:2">
      <c r="B284" s="6"/>
    </row>
    <row r="285" spans="2:2">
      <c r="B285" s="6"/>
    </row>
    <row r="286" spans="2:2">
      <c r="B286" s="6"/>
    </row>
    <row r="287" spans="2:2">
      <c r="B287" s="6"/>
    </row>
    <row r="288" spans="2:2">
      <c r="B288" s="6"/>
    </row>
    <row r="289" spans="2:2">
      <c r="B289" s="6"/>
    </row>
    <row r="290" spans="2:2">
      <c r="B290" s="6"/>
    </row>
    <row r="291" spans="2:2">
      <c r="B291" s="6"/>
    </row>
    <row r="292" spans="2:2">
      <c r="B292" s="6"/>
    </row>
    <row r="293" spans="2:2">
      <c r="B293" s="6"/>
    </row>
    <row r="294" spans="2:2">
      <c r="B294" s="6"/>
    </row>
    <row r="295" spans="2:2">
      <c r="B295" s="6"/>
    </row>
    <row r="296" spans="2:2">
      <c r="B296" s="6"/>
    </row>
    <row r="297" spans="2:2">
      <c r="B297" s="6"/>
    </row>
    <row r="298" spans="2:2">
      <c r="B298" s="6"/>
    </row>
    <row r="299" spans="2:2">
      <c r="B299" s="6"/>
    </row>
    <row r="300" spans="2:2">
      <c r="B300" s="6"/>
    </row>
    <row r="301" spans="2:2">
      <c r="B301" s="6"/>
    </row>
    <row r="302" spans="2:2">
      <c r="B302" s="6"/>
    </row>
    <row r="303" spans="2:2">
      <c r="B303" s="6"/>
    </row>
    <row r="304" spans="2:2">
      <c r="B304" s="6"/>
    </row>
    <row r="305" spans="2:2">
      <c r="B305" s="6"/>
    </row>
    <row r="306" spans="2:2">
      <c r="B306" s="6"/>
    </row>
    <row r="307" spans="2:2">
      <c r="B307" s="6"/>
    </row>
    <row r="308" spans="2:2">
      <c r="B308" s="6"/>
    </row>
    <row r="309" spans="2:2">
      <c r="B309" s="6"/>
    </row>
    <row r="310" spans="2:2">
      <c r="B310" s="6"/>
    </row>
    <row r="311" spans="2:2">
      <c r="B311" s="6"/>
    </row>
    <row r="312" spans="2:2">
      <c r="B312" s="6"/>
    </row>
    <row r="313" spans="2:2">
      <c r="B313" s="6"/>
    </row>
    <row r="314" spans="2:2">
      <c r="B314" s="6"/>
    </row>
    <row r="315" spans="2:2">
      <c r="B315" s="6"/>
    </row>
    <row r="316" spans="2:2">
      <c r="B316" s="6"/>
    </row>
    <row r="317" spans="2:2">
      <c r="B317" s="6"/>
    </row>
    <row r="318" spans="2:2">
      <c r="B318" s="6"/>
    </row>
    <row r="319" spans="2:2">
      <c r="B319" s="6"/>
    </row>
    <row r="320" spans="2:2">
      <c r="B320" s="6"/>
    </row>
    <row r="321" spans="2:2">
      <c r="B321" s="6"/>
    </row>
    <row r="322" spans="2:2">
      <c r="B322" s="6"/>
    </row>
    <row r="323" spans="2:2">
      <c r="B323" s="6"/>
    </row>
    <row r="324" spans="2:2">
      <c r="B324" s="6"/>
    </row>
    <row r="325" spans="2:2">
      <c r="B325" s="6"/>
    </row>
    <row r="326" spans="2:2">
      <c r="B326" s="6"/>
    </row>
    <row r="327" spans="2:2">
      <c r="B327" s="6"/>
    </row>
    <row r="328" spans="2:2">
      <c r="B328" s="6"/>
    </row>
    <row r="329" spans="2:2">
      <c r="B329" s="6"/>
    </row>
    <row r="330" spans="2:2">
      <c r="B330" s="6"/>
    </row>
    <row r="331" spans="2:2">
      <c r="B331" s="6"/>
    </row>
    <row r="332" spans="2:2">
      <c r="B332" s="6"/>
    </row>
    <row r="333" spans="2:2">
      <c r="B333" s="6"/>
    </row>
    <row r="334" spans="2:2">
      <c r="B334" s="6"/>
    </row>
    <row r="335" spans="2:2">
      <c r="B335" s="6"/>
    </row>
    <row r="336" spans="2:2">
      <c r="B336" s="6"/>
    </row>
    <row r="337" spans="2:2">
      <c r="B337" s="6"/>
    </row>
    <row r="338" spans="2:2">
      <c r="B338" s="6"/>
    </row>
    <row r="339" spans="2:2">
      <c r="B339" s="6"/>
    </row>
    <row r="340" spans="2:2">
      <c r="B340" s="6"/>
    </row>
    <row r="341" spans="2:2">
      <c r="B341" s="6"/>
    </row>
    <row r="342" spans="2:2">
      <c r="B342" s="6"/>
    </row>
    <row r="343" spans="2:2">
      <c r="B343" s="6"/>
    </row>
    <row r="344" spans="2:2">
      <c r="B344" s="6"/>
    </row>
    <row r="345" spans="2:2">
      <c r="B345" s="6"/>
    </row>
    <row r="346" spans="2:2">
      <c r="B346" s="6"/>
    </row>
    <row r="347" spans="2:2">
      <c r="B347" s="6"/>
    </row>
    <row r="348" spans="2:2">
      <c r="B348" s="6"/>
    </row>
    <row r="349" spans="2:2">
      <c r="B349" s="6"/>
    </row>
    <row r="350" spans="2:2">
      <c r="B350" s="6"/>
    </row>
    <row r="351" spans="2:2">
      <c r="B351" s="6"/>
    </row>
    <row r="352" spans="2:2">
      <c r="B352" s="6"/>
    </row>
    <row r="353" spans="2:2">
      <c r="B353" s="6"/>
    </row>
    <row r="354" spans="2:2">
      <c r="B354" s="6"/>
    </row>
    <row r="355" spans="2:2">
      <c r="B355" s="6"/>
    </row>
    <row r="356" spans="2:2">
      <c r="B356" s="6"/>
    </row>
    <row r="357" spans="2:2">
      <c r="B357" s="6"/>
    </row>
    <row r="358" spans="2:2">
      <c r="B358" s="6"/>
    </row>
    <row r="359" spans="2:2">
      <c r="B359" s="6"/>
    </row>
    <row r="360" spans="2:2">
      <c r="B360" s="6"/>
    </row>
    <row r="361" spans="2:2">
      <c r="B361" s="6"/>
    </row>
    <row r="362" spans="2:2">
      <c r="B362" s="6"/>
    </row>
    <row r="363" spans="2:2">
      <c r="B363" s="6"/>
    </row>
    <row r="364" spans="2:2">
      <c r="B364" s="6"/>
    </row>
    <row r="365" spans="2:2">
      <c r="B365" s="6"/>
    </row>
    <row r="366" spans="2:2">
      <c r="B366" s="6"/>
    </row>
    <row r="367" spans="2:2">
      <c r="B367" s="6"/>
    </row>
    <row r="368" spans="2:2">
      <c r="B368" s="6"/>
    </row>
    <row r="369" spans="2:2">
      <c r="B369" s="6"/>
    </row>
    <row r="370" spans="2:2">
      <c r="B370" s="6"/>
    </row>
    <row r="371" spans="2:2">
      <c r="B371" s="6"/>
    </row>
    <row r="372" spans="2:2">
      <c r="B372" s="6"/>
    </row>
    <row r="373" spans="2:2">
      <c r="B373" s="6"/>
    </row>
    <row r="374" spans="2:2">
      <c r="B374" s="6"/>
    </row>
    <row r="375" spans="2:2">
      <c r="B375" s="6"/>
    </row>
    <row r="376" spans="2:2">
      <c r="B376" s="6"/>
    </row>
    <row r="377" spans="2:2">
      <c r="B377" s="6"/>
    </row>
    <row r="378" spans="2:2">
      <c r="B378" s="6"/>
    </row>
    <row r="379" spans="2:2">
      <c r="B379" s="6"/>
    </row>
    <row r="380" spans="2:2">
      <c r="B380" s="6"/>
    </row>
    <row r="381" spans="2:2">
      <c r="B381" s="6"/>
    </row>
    <row r="382" spans="2:2">
      <c r="B382" s="6"/>
    </row>
    <row r="383" spans="2:2">
      <c r="B383" s="6"/>
    </row>
    <row r="384" spans="2:2">
      <c r="B384" s="6"/>
    </row>
    <row r="385" spans="2:2">
      <c r="B385" s="6"/>
    </row>
    <row r="386" spans="2:2">
      <c r="B386" s="6"/>
    </row>
    <row r="387" spans="2:2">
      <c r="B387" s="6"/>
    </row>
    <row r="388" spans="2:2">
      <c r="B388" s="6"/>
    </row>
    <row r="389" spans="2:2">
      <c r="B389" s="6"/>
    </row>
    <row r="390" spans="2:2">
      <c r="B390" s="6"/>
    </row>
    <row r="391" spans="2:2">
      <c r="B391" s="6"/>
    </row>
    <row r="392" spans="2:2">
      <c r="B392" s="6"/>
    </row>
    <row r="393" spans="2:2">
      <c r="B393" s="6"/>
    </row>
    <row r="394" spans="2:2">
      <c r="B394" s="6"/>
    </row>
    <row r="395" spans="2:2">
      <c r="B395" s="6"/>
    </row>
    <row r="396" spans="2:2">
      <c r="B396" s="6"/>
    </row>
    <row r="397" spans="2:2">
      <c r="B397" s="6"/>
    </row>
    <row r="398" spans="2:2">
      <c r="B398" s="6"/>
    </row>
    <row r="399" spans="2:2">
      <c r="B399" s="6"/>
    </row>
    <row r="400" spans="2:2">
      <c r="B400" s="6"/>
    </row>
    <row r="401" spans="2:2">
      <c r="B401" s="6"/>
    </row>
    <row r="402" spans="2:2">
      <c r="B402" s="6"/>
    </row>
    <row r="403" spans="2:2">
      <c r="B403" s="6"/>
    </row>
    <row r="404" spans="2:2">
      <c r="B404" s="6"/>
    </row>
    <row r="405" spans="2:2">
      <c r="B405" s="6"/>
    </row>
    <row r="406" spans="2:2">
      <c r="B406" s="6"/>
    </row>
    <row r="407" spans="2:2">
      <c r="B407" s="6"/>
    </row>
    <row r="408" spans="2:2">
      <c r="B408" s="6"/>
    </row>
    <row r="409" spans="2:2">
      <c r="B409" s="6"/>
    </row>
    <row r="410" spans="2:2">
      <c r="B410" s="6"/>
    </row>
    <row r="411" spans="2:2">
      <c r="B411" s="6"/>
    </row>
    <row r="412" spans="2:2">
      <c r="B412" s="6"/>
    </row>
    <row r="413" spans="2:2">
      <c r="B413" s="6"/>
    </row>
    <row r="414" spans="2:2">
      <c r="B414" s="6"/>
    </row>
    <row r="415" spans="2:2">
      <c r="B415" s="6"/>
    </row>
    <row r="416" spans="2:2">
      <c r="B416" s="6"/>
    </row>
    <row r="417" spans="2:2">
      <c r="B417" s="6"/>
    </row>
    <row r="418" spans="2:2">
      <c r="B418" s="6"/>
    </row>
    <row r="419" spans="2:2">
      <c r="B419" s="6"/>
    </row>
    <row r="420" spans="2:2">
      <c r="B420" s="6"/>
    </row>
    <row r="421" spans="2:2">
      <c r="B421" s="6"/>
    </row>
    <row r="422" spans="2:2">
      <c r="B422" s="6"/>
    </row>
    <row r="423" spans="2:2">
      <c r="B423" s="6"/>
    </row>
    <row r="424" spans="2:2">
      <c r="B424" s="6"/>
    </row>
    <row r="425" spans="2:2">
      <c r="B425" s="6"/>
    </row>
    <row r="426" spans="2:2">
      <c r="B426" s="6"/>
    </row>
    <row r="427" spans="2:2">
      <c r="B427" s="6"/>
    </row>
    <row r="428" spans="2:2">
      <c r="B428" s="6"/>
    </row>
    <row r="429" spans="2:2">
      <c r="B429" s="6"/>
    </row>
    <row r="430" spans="2:2">
      <c r="B430" s="6"/>
    </row>
    <row r="431" spans="2:2">
      <c r="B431" s="6"/>
    </row>
    <row r="432" spans="2:2">
      <c r="B432" s="6"/>
    </row>
    <row r="433" spans="2:2">
      <c r="B433" s="6"/>
    </row>
    <row r="434" spans="2:2">
      <c r="B434" s="6"/>
    </row>
    <row r="435" spans="2:2">
      <c r="B435" s="6"/>
    </row>
    <row r="436" spans="2:2">
      <c r="B436" s="6"/>
    </row>
    <row r="437" spans="2:2">
      <c r="B437" s="6"/>
    </row>
    <row r="438" spans="2:2">
      <c r="B438" s="6"/>
    </row>
    <row r="439" spans="2:2">
      <c r="B439" s="6"/>
    </row>
    <row r="440" spans="2:2">
      <c r="B440" s="6"/>
    </row>
    <row r="441" spans="2:2">
      <c r="B441" s="6"/>
    </row>
    <row r="442" spans="2:2">
      <c r="B442" s="6"/>
    </row>
    <row r="443" spans="2:2">
      <c r="B443" s="6"/>
    </row>
    <row r="444" spans="2:2">
      <c r="B444" s="6"/>
    </row>
    <row r="445" spans="2:2">
      <c r="B445" s="6"/>
    </row>
    <row r="446" spans="2:2">
      <c r="B446" s="6"/>
    </row>
    <row r="447" spans="2:2">
      <c r="B447" s="6"/>
    </row>
    <row r="448" spans="2:2">
      <c r="B448" s="6"/>
    </row>
    <row r="449" spans="2:2">
      <c r="B449" s="6"/>
    </row>
    <row r="450" spans="2:2">
      <c r="B450" s="6"/>
    </row>
    <row r="451" spans="2:2">
      <c r="B451" s="6"/>
    </row>
    <row r="452" spans="2:2">
      <c r="B452" s="6"/>
    </row>
    <row r="453" spans="2:2">
      <c r="B453" s="6"/>
    </row>
    <row r="454" spans="2:2">
      <c r="B454" s="6"/>
    </row>
    <row r="455" spans="2:2">
      <c r="B455" s="6"/>
    </row>
    <row r="456" spans="2:2">
      <c r="B456" s="6"/>
    </row>
    <row r="457" spans="2:2">
      <c r="B457" s="6"/>
    </row>
    <row r="458" spans="2:2">
      <c r="B458" s="6"/>
    </row>
    <row r="459" spans="2:2">
      <c r="B459" s="6"/>
    </row>
    <row r="460" spans="2:2">
      <c r="B460" s="6"/>
    </row>
    <row r="461" spans="2:2">
      <c r="B461" s="6"/>
    </row>
    <row r="462" spans="2:2">
      <c r="B462" s="6"/>
    </row>
    <row r="463" spans="2:2">
      <c r="B463" s="6"/>
    </row>
    <row r="464" spans="2:2">
      <c r="B464" s="6"/>
    </row>
    <row r="465" spans="2:2">
      <c r="B465" s="6"/>
    </row>
    <row r="466" spans="2:2">
      <c r="B466" s="6"/>
    </row>
    <row r="467" spans="2:2">
      <c r="B467" s="6"/>
    </row>
    <row r="468" spans="2:2">
      <c r="B468" s="6"/>
    </row>
    <row r="469" spans="2:2">
      <c r="B469" s="6"/>
    </row>
    <row r="470" spans="2:2">
      <c r="B470" s="6"/>
    </row>
    <row r="471" spans="2:2">
      <c r="B471" s="6"/>
    </row>
    <row r="472" spans="2:2">
      <c r="B472" s="6"/>
    </row>
    <row r="473" spans="2:2">
      <c r="B473" s="6"/>
    </row>
    <row r="474" spans="2:2">
      <c r="B474" s="6"/>
    </row>
    <row r="475" spans="2:2">
      <c r="B475" s="6"/>
    </row>
    <row r="476" spans="2:2">
      <c r="B476" s="6"/>
    </row>
    <row r="477" spans="2:2">
      <c r="B477" s="6"/>
    </row>
    <row r="478" spans="2:2">
      <c r="B478" s="6"/>
    </row>
    <row r="479" spans="2:2">
      <c r="B479" s="6"/>
    </row>
    <row r="480" spans="2:2">
      <c r="B480" s="6"/>
    </row>
    <row r="481" spans="2:2">
      <c r="B481" s="6"/>
    </row>
    <row r="482" spans="2:2">
      <c r="B482" s="6"/>
    </row>
    <row r="483" spans="2:2">
      <c r="B483" s="6"/>
    </row>
    <row r="484" spans="2:2">
      <c r="B484" s="6"/>
    </row>
    <row r="485" spans="2:2">
      <c r="B485" s="6"/>
    </row>
    <row r="486" spans="2:2">
      <c r="B486" s="6"/>
    </row>
    <row r="487" spans="2:2">
      <c r="B487" s="6"/>
    </row>
    <row r="488" spans="2:2">
      <c r="B488" s="6"/>
    </row>
    <row r="489" spans="2:2">
      <c r="B489" s="6"/>
    </row>
    <row r="490" spans="2:2">
      <c r="B490" s="6"/>
    </row>
    <row r="491" spans="2:2">
      <c r="B491" s="6"/>
    </row>
    <row r="492" spans="2:2">
      <c r="B492" s="6"/>
    </row>
    <row r="493" spans="2:2">
      <c r="B493" s="6"/>
    </row>
    <row r="494" spans="2:2">
      <c r="B494" s="6"/>
    </row>
    <row r="495" spans="2:2">
      <c r="B495" s="6"/>
    </row>
    <row r="496" spans="2:2">
      <c r="B496" s="6"/>
    </row>
    <row r="497" spans="2:2">
      <c r="B497" s="6"/>
    </row>
    <row r="498" spans="2:2">
      <c r="B498" s="6"/>
    </row>
    <row r="499" spans="2:2">
      <c r="B499" s="6"/>
    </row>
    <row r="500" spans="2:2">
      <c r="B500" s="6"/>
    </row>
    <row r="501" spans="2:2">
      <c r="B501" s="6"/>
    </row>
    <row r="502" spans="2:2">
      <c r="B502" s="6"/>
    </row>
    <row r="503" spans="2:2">
      <c r="B503" s="6"/>
    </row>
    <row r="504" spans="2:2">
      <c r="B504" s="6"/>
    </row>
    <row r="505" spans="2:2">
      <c r="B505" s="6"/>
    </row>
    <row r="506" spans="2:2">
      <c r="B506" s="6"/>
    </row>
    <row r="507" spans="2:2">
      <c r="B507" s="6"/>
    </row>
    <row r="508" spans="2:2">
      <c r="B508" s="6"/>
    </row>
    <row r="509" spans="2:2">
      <c r="B509" s="6"/>
    </row>
    <row r="510" spans="2:2">
      <c r="B510" s="6"/>
    </row>
    <row r="511" spans="2:2">
      <c r="B511" s="6"/>
    </row>
    <row r="512" spans="2:2">
      <c r="B512" s="6"/>
    </row>
    <row r="513" spans="2:2">
      <c r="B513" s="6"/>
    </row>
    <row r="514" spans="2:2">
      <c r="B514" s="6"/>
    </row>
    <row r="515" spans="2:2">
      <c r="B515" s="6"/>
    </row>
    <row r="516" spans="2:2">
      <c r="B516" s="6"/>
    </row>
    <row r="517" spans="2:2">
      <c r="B517" s="6"/>
    </row>
    <row r="518" spans="2:2">
      <c r="B518" s="6"/>
    </row>
    <row r="519" spans="2:2">
      <c r="B519" s="6"/>
    </row>
    <row r="520" spans="2:2">
      <c r="B520" s="6"/>
    </row>
    <row r="521" spans="2:2">
      <c r="B521" s="6"/>
    </row>
    <row r="522" spans="2:2">
      <c r="B522" s="6"/>
    </row>
    <row r="523" spans="2:2">
      <c r="B523" s="6"/>
    </row>
    <row r="524" spans="2:2">
      <c r="B524" s="6"/>
    </row>
    <row r="525" spans="2:2">
      <c r="B525" s="6"/>
    </row>
    <row r="526" spans="2:2">
      <c r="B526" s="6"/>
    </row>
    <row r="527" spans="2:2">
      <c r="B527" s="6"/>
    </row>
    <row r="528" spans="2:2">
      <c r="B528" s="6"/>
    </row>
    <row r="529" spans="2:2">
      <c r="B529" s="6"/>
    </row>
    <row r="530" spans="2:2">
      <c r="B530" s="6"/>
    </row>
    <row r="531" spans="2:2">
      <c r="B531" s="6"/>
    </row>
    <row r="532" spans="2:2">
      <c r="B532" s="6"/>
    </row>
    <row r="533" spans="2:2">
      <c r="B533" s="6"/>
    </row>
    <row r="534" spans="2:2">
      <c r="B534" s="6"/>
    </row>
    <row r="535" spans="2:2">
      <c r="B535" s="6"/>
    </row>
    <row r="536" spans="2:2">
      <c r="B536" s="6"/>
    </row>
    <row r="537" spans="2:2">
      <c r="B537" s="6"/>
    </row>
    <row r="538" spans="2:2">
      <c r="B538" s="6"/>
    </row>
    <row r="539" spans="2:2">
      <c r="B539" s="6"/>
    </row>
  </sheetData>
  <sheetProtection sheet="1" objects="1" scenarios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indexed="31"/>
  </sheetPr>
  <dimension ref="A1:AI527"/>
  <sheetViews>
    <sheetView topLeftCell="A133" workbookViewId="0">
      <selection activeCell="C170" sqref="C17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30</v>
      </c>
      <c r="C1" s="15" t="s">
        <v>97</v>
      </c>
    </row>
    <row r="2" spans="1:4">
      <c r="A2" t="s">
        <v>27</v>
      </c>
    </row>
    <row r="4" spans="1:4">
      <c r="A4" s="8" t="s">
        <v>2</v>
      </c>
      <c r="C4" s="16">
        <v>26350.375</v>
      </c>
      <c r="D4" s="17">
        <v>0.77200199999999997</v>
      </c>
    </row>
    <row r="6" spans="1:4">
      <c r="A6" s="8" t="s">
        <v>3</v>
      </c>
    </row>
    <row r="7" spans="1:4">
      <c r="A7" t="s">
        <v>4</v>
      </c>
      <c r="C7" s="13">
        <v>48085.493600000002</v>
      </c>
    </row>
    <row r="8" spans="1:4">
      <c r="A8" t="s">
        <v>5</v>
      </c>
      <c r="C8" s="25">
        <v>1.4716241501567695</v>
      </c>
    </row>
    <row r="10" spans="1:4" ht="13.5" thickBot="1">
      <c r="C10" s="7" t="s">
        <v>22</v>
      </c>
      <c r="D10" s="7" t="s">
        <v>23</v>
      </c>
    </row>
    <row r="11" spans="1:4">
      <c r="A11" t="s">
        <v>18</v>
      </c>
      <c r="C11" s="15">
        <v>2E-3</v>
      </c>
      <c r="D11" s="6"/>
    </row>
    <row r="12" spans="1:4">
      <c r="A12" t="s">
        <v>19</v>
      </c>
      <c r="C12">
        <f>SLOPE(G22:G999,F22:F999)</f>
        <v>-1.2322670193671472E-16</v>
      </c>
      <c r="D12" s="6"/>
    </row>
    <row r="13" spans="1:4">
      <c r="A13" t="s">
        <v>21</v>
      </c>
      <c r="C13" s="6" t="s">
        <v>16</v>
      </c>
      <c r="D13" s="6"/>
    </row>
    <row r="15" spans="1:4">
      <c r="A15" s="5" t="s">
        <v>20</v>
      </c>
      <c r="C15">
        <v>52890.3508</v>
      </c>
    </row>
    <row r="16" spans="1:4">
      <c r="A16" s="8" t="s">
        <v>6</v>
      </c>
      <c r="C16">
        <f>+C8+C12</f>
        <v>1.4716241501567693</v>
      </c>
    </row>
    <row r="17" spans="1:18" ht="13.5" thickBot="1"/>
    <row r="18" spans="1:18">
      <c r="A18" s="8" t="s">
        <v>7</v>
      </c>
      <c r="C18" s="3">
        <f>+C15</f>
        <v>52890.3508</v>
      </c>
      <c r="D18" s="4">
        <f>+C16</f>
        <v>1.4716241501567693</v>
      </c>
    </row>
    <row r="19" spans="1:18" ht="13.5" thickTop="1"/>
    <row r="20" spans="1:18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68</v>
      </c>
      <c r="J20" s="10" t="s">
        <v>69</v>
      </c>
      <c r="K20" s="10" t="s">
        <v>75</v>
      </c>
      <c r="L20" s="10" t="s">
        <v>70</v>
      </c>
      <c r="M20" s="10" t="s">
        <v>28</v>
      </c>
      <c r="N20" s="10" t="s">
        <v>29</v>
      </c>
      <c r="O20" s="10" t="s">
        <v>25</v>
      </c>
      <c r="P20" s="9" t="s">
        <v>24</v>
      </c>
      <c r="Q20" s="7" t="s">
        <v>17</v>
      </c>
      <c r="R20" s="12" t="s">
        <v>77</v>
      </c>
    </row>
    <row r="21" spans="1:18">
      <c r="A21" t="s">
        <v>14</v>
      </c>
      <c r="B21" s="6"/>
      <c r="C21">
        <v>26350.375</v>
      </c>
      <c r="D21" s="6" t="s">
        <v>16</v>
      </c>
      <c r="E21">
        <f t="shared" ref="E21:E52" si="0">+(C21-C$7)/C$8</f>
        <v>-14769.476702108075</v>
      </c>
      <c r="F21" s="8">
        <f t="shared" ref="F21:F52" si="1">ROUND(2*E21,0)/2</f>
        <v>-14769.5</v>
      </c>
      <c r="G21" s="8">
        <f t="shared" ref="G21:G27" si="2">+C21-(C$7+F21*C$8)</f>
        <v>3.4285740406630794E-2</v>
      </c>
      <c r="O21">
        <f t="shared" ref="O21:O52" si="3">+C$11+C$12*F21</f>
        <v>2.0000000018199969E-3</v>
      </c>
      <c r="Q21" s="2">
        <f t="shared" ref="Q21:Q52" si="4">+C21-15018.5</f>
        <v>11331.875</v>
      </c>
      <c r="R21">
        <f t="shared" ref="R21:R52" si="5">G21^2</f>
        <v>1.1755119952308755E-3</v>
      </c>
    </row>
    <row r="22" spans="1:18">
      <c r="A22" t="s">
        <v>76</v>
      </c>
      <c r="B22" s="6"/>
      <c r="C22" s="11">
        <v>38242.523999999998</v>
      </c>
      <c r="E22">
        <f t="shared" si="0"/>
        <v>-6688.5077952488409</v>
      </c>
      <c r="F22" s="8">
        <f t="shared" si="1"/>
        <v>-6688.5</v>
      </c>
      <c r="G22" s="8">
        <f t="shared" si="2"/>
        <v>-1.1471676451037638E-2</v>
      </c>
      <c r="K22">
        <f t="shared" ref="K22:K27" si="6">G22</f>
        <v>-1.1471676451037638E-2</v>
      </c>
      <c r="O22">
        <f t="shared" si="3"/>
        <v>2.0000000008242019E-3</v>
      </c>
      <c r="Q22" s="2">
        <f t="shared" si="4"/>
        <v>23224.023999999998</v>
      </c>
      <c r="R22">
        <f t="shared" si="5"/>
        <v>1.3159936059729149E-4</v>
      </c>
    </row>
    <row r="23" spans="1:18">
      <c r="A23" t="s">
        <v>76</v>
      </c>
      <c r="B23" s="6"/>
      <c r="C23" s="11">
        <v>38371.271000000001</v>
      </c>
      <c r="E23">
        <f t="shared" si="0"/>
        <v>-6601.0214625556137</v>
      </c>
      <c r="F23" s="8">
        <f t="shared" si="1"/>
        <v>-6601</v>
      </c>
      <c r="G23" s="8">
        <f t="shared" si="2"/>
        <v>-3.1584815165842883E-2</v>
      </c>
      <c r="K23">
        <f t="shared" si="6"/>
        <v>-3.1584815165842883E-2</v>
      </c>
      <c r="O23">
        <f t="shared" si="3"/>
        <v>2.0000000008134197E-3</v>
      </c>
      <c r="Q23" s="2">
        <f t="shared" si="4"/>
        <v>23352.771000000001</v>
      </c>
      <c r="R23">
        <f t="shared" si="5"/>
        <v>9.9760054906045852E-4</v>
      </c>
    </row>
    <row r="24" spans="1:18">
      <c r="A24" t="s">
        <v>76</v>
      </c>
      <c r="B24" s="6"/>
      <c r="C24" s="11">
        <v>38410.296999999999</v>
      </c>
      <c r="E24">
        <f t="shared" si="0"/>
        <v>-6574.502463125059</v>
      </c>
      <c r="F24" s="8">
        <f t="shared" si="1"/>
        <v>-6574.5</v>
      </c>
      <c r="G24" s="8">
        <f t="shared" si="2"/>
        <v>-3.6247943207854405E-3</v>
      </c>
      <c r="K24">
        <f t="shared" si="6"/>
        <v>-3.6247943207854405E-3</v>
      </c>
      <c r="O24">
        <f t="shared" si="3"/>
        <v>2.0000000008101541E-3</v>
      </c>
      <c r="Q24" s="2">
        <f t="shared" si="4"/>
        <v>23391.796999999999</v>
      </c>
      <c r="R24">
        <f t="shared" si="5"/>
        <v>1.3139133867998383E-5</v>
      </c>
    </row>
    <row r="25" spans="1:18">
      <c r="A25" t="s">
        <v>76</v>
      </c>
      <c r="B25" s="6"/>
      <c r="C25" s="11">
        <v>38557.506999999998</v>
      </c>
      <c r="E25">
        <f t="shared" si="0"/>
        <v>-6474.4701281132175</v>
      </c>
      <c r="F25" s="8">
        <f t="shared" si="1"/>
        <v>-6474.5</v>
      </c>
      <c r="G25" s="8">
        <f t="shared" si="2"/>
        <v>4.3960189999779686E-2</v>
      </c>
      <c r="K25">
        <f t="shared" si="6"/>
        <v>4.3960189999779686E-2</v>
      </c>
      <c r="O25">
        <f t="shared" si="3"/>
        <v>2.0000000007978315E-3</v>
      </c>
      <c r="Q25" s="2">
        <f t="shared" si="4"/>
        <v>23539.006999999998</v>
      </c>
      <c r="R25">
        <f t="shared" si="5"/>
        <v>1.93249830481673E-3</v>
      </c>
    </row>
    <row r="26" spans="1:18">
      <c r="A26" t="s">
        <v>76</v>
      </c>
      <c r="B26" s="6"/>
      <c r="C26" s="11">
        <v>38579.531000000003</v>
      </c>
      <c r="E26">
        <f t="shared" si="0"/>
        <v>-6459.5043503379211</v>
      </c>
      <c r="F26" s="8">
        <f t="shared" si="1"/>
        <v>-6459.5</v>
      </c>
      <c r="G26" s="8">
        <f t="shared" si="2"/>
        <v>-6.402062346751336E-3</v>
      </c>
      <c r="K26">
        <f t="shared" si="6"/>
        <v>-6.402062346751336E-3</v>
      </c>
      <c r="O26">
        <f t="shared" si="3"/>
        <v>2.0000000007959831E-3</v>
      </c>
      <c r="Q26" s="2">
        <f t="shared" si="4"/>
        <v>23561.031000000003</v>
      </c>
      <c r="R26">
        <f t="shared" si="5"/>
        <v>4.0986402291691221E-5</v>
      </c>
    </row>
    <row r="27" spans="1:18">
      <c r="A27" t="s">
        <v>76</v>
      </c>
      <c r="B27" s="6"/>
      <c r="C27" s="11">
        <v>38649.375</v>
      </c>
      <c r="E27">
        <f t="shared" si="0"/>
        <v>-6412.0438625547076</v>
      </c>
      <c r="F27" s="8">
        <f t="shared" si="1"/>
        <v>-6412</v>
      </c>
      <c r="G27" s="8">
        <f t="shared" si="2"/>
        <v>-6.4549194794381037E-2</v>
      </c>
      <c r="K27">
        <f t="shared" si="6"/>
        <v>-6.4549194794381037E-2</v>
      </c>
      <c r="O27">
        <f t="shared" si="3"/>
        <v>2.0000000007901297E-3</v>
      </c>
      <c r="Q27" s="2">
        <f t="shared" si="4"/>
        <v>23630.875</v>
      </c>
      <c r="R27">
        <f t="shared" si="5"/>
        <v>4.1665985486029483E-3</v>
      </c>
    </row>
    <row r="28" spans="1:18">
      <c r="A28" t="s">
        <v>76</v>
      </c>
      <c r="B28" s="6"/>
      <c r="C28" s="11">
        <v>38813.271999999997</v>
      </c>
      <c r="E28">
        <f t="shared" si="0"/>
        <v>-6300.6723551066016</v>
      </c>
      <c r="F28" s="8">
        <f t="shared" si="1"/>
        <v>-6300.5</v>
      </c>
      <c r="G28" s="8"/>
      <c r="K28" s="14">
        <v>-0.24655000077473233</v>
      </c>
      <c r="O28">
        <f t="shared" si="3"/>
        <v>2.0000000007763898E-3</v>
      </c>
      <c r="Q28" s="2">
        <f t="shared" si="4"/>
        <v>23794.771999999997</v>
      </c>
      <c r="R28">
        <f t="shared" si="5"/>
        <v>0</v>
      </c>
    </row>
    <row r="29" spans="1:18">
      <c r="A29" t="s">
        <v>76</v>
      </c>
      <c r="B29" s="6"/>
      <c r="C29" s="11">
        <v>39025.440999999999</v>
      </c>
      <c r="E29">
        <f t="shared" si="0"/>
        <v>-6156.498994009341</v>
      </c>
      <c r="F29" s="8">
        <f t="shared" si="1"/>
        <v>-6156.5</v>
      </c>
      <c r="G29" s="8">
        <f>+C29-(C$7+F29*C$8)</f>
        <v>1.4804401507717557E-3</v>
      </c>
      <c r="K29">
        <f>G29</f>
        <v>1.4804401507717557E-3</v>
      </c>
      <c r="O29">
        <f t="shared" si="3"/>
        <v>2.0000000007586454E-3</v>
      </c>
      <c r="Q29" s="2">
        <f t="shared" si="4"/>
        <v>24006.940999999999</v>
      </c>
      <c r="R29">
        <f t="shared" si="5"/>
        <v>2.1917030400170988E-6</v>
      </c>
    </row>
    <row r="30" spans="1:18">
      <c r="A30" t="s">
        <v>76</v>
      </c>
      <c r="B30" s="6"/>
      <c r="C30" s="11">
        <v>39053.389000000003</v>
      </c>
      <c r="E30">
        <f t="shared" si="0"/>
        <v>-6137.5077318742187</v>
      </c>
      <c r="F30" s="8">
        <f t="shared" si="1"/>
        <v>-6137.5</v>
      </c>
      <c r="G30" s="8">
        <f>+C30-(C$7+F30*C$8)</f>
        <v>-1.1378412826161366E-2</v>
      </c>
      <c r="K30">
        <f>G30</f>
        <v>-1.1378412826161366E-2</v>
      </c>
      <c r="O30">
        <f t="shared" si="3"/>
        <v>2.0000000007563039E-3</v>
      </c>
      <c r="Q30" s="2">
        <f t="shared" si="4"/>
        <v>24034.889000000003</v>
      </c>
      <c r="R30">
        <f t="shared" si="5"/>
        <v>1.2946827844255348E-4</v>
      </c>
    </row>
    <row r="31" spans="1:18">
      <c r="A31" t="s">
        <v>76</v>
      </c>
      <c r="B31" s="6"/>
      <c r="C31" s="11">
        <v>39059.377999999997</v>
      </c>
      <c r="E31">
        <f t="shared" si="0"/>
        <v>-6133.4380786279353</v>
      </c>
      <c r="F31" s="8">
        <f t="shared" si="1"/>
        <v>-6133.5</v>
      </c>
      <c r="G31" s="8">
        <f>+C31-(C$7+F31*C$8)</f>
        <v>9.1124986538488884E-2</v>
      </c>
      <c r="K31">
        <f>G31</f>
        <v>9.1124986538488884E-2</v>
      </c>
      <c r="O31">
        <f t="shared" si="3"/>
        <v>2.0000000007558108E-3</v>
      </c>
      <c r="Q31" s="2">
        <f t="shared" si="4"/>
        <v>24040.877999999997</v>
      </c>
      <c r="R31">
        <f t="shared" si="5"/>
        <v>8.303763171639781E-3</v>
      </c>
    </row>
    <row r="32" spans="1:18">
      <c r="A32" t="s">
        <v>76</v>
      </c>
      <c r="B32" s="6"/>
      <c r="C32" s="11">
        <v>39063.394999999997</v>
      </c>
      <c r="E32">
        <f t="shared" si="0"/>
        <v>-6130.7084414447099</v>
      </c>
      <c r="F32" s="8">
        <f t="shared" si="1"/>
        <v>-6130.5</v>
      </c>
      <c r="G32" s="8"/>
      <c r="K32" s="14">
        <v>-0.24030000075435964</v>
      </c>
      <c r="O32">
        <f t="shared" si="3"/>
        <v>2.0000000007554413E-3</v>
      </c>
      <c r="Q32" s="2">
        <f t="shared" si="4"/>
        <v>24044.894999999997</v>
      </c>
      <c r="R32">
        <f t="shared" si="5"/>
        <v>0</v>
      </c>
    </row>
    <row r="33" spans="1:18">
      <c r="A33" t="s">
        <v>76</v>
      </c>
      <c r="B33" s="6"/>
      <c r="C33" s="11">
        <v>39145.368000000002</v>
      </c>
      <c r="E33">
        <f t="shared" si="0"/>
        <v>-6075.0060394480643</v>
      </c>
      <c r="F33" s="8">
        <f t="shared" si="1"/>
        <v>-6075</v>
      </c>
      <c r="G33" s="8">
        <f t="shared" ref="G33:G64" si="7">+C33-(C$7+F33*C$8)</f>
        <v>-8.887797623174265E-3</v>
      </c>
      <c r="K33">
        <f t="shared" ref="K33:K54" si="8">G33</f>
        <v>-8.887797623174265E-3</v>
      </c>
      <c r="O33">
        <f t="shared" si="3"/>
        <v>2.0000000007486022E-3</v>
      </c>
      <c r="Q33" s="2">
        <f t="shared" si="4"/>
        <v>24126.868000000002</v>
      </c>
      <c r="R33">
        <f t="shared" si="5"/>
        <v>7.8992946590502114E-5</v>
      </c>
    </row>
    <row r="34" spans="1:18">
      <c r="A34" t="s">
        <v>76</v>
      </c>
      <c r="B34" s="6"/>
      <c r="C34" s="11">
        <v>39331.534</v>
      </c>
      <c r="E34">
        <f t="shared" si="0"/>
        <v>-5948.5022714987781</v>
      </c>
      <c r="F34" s="8">
        <f t="shared" si="1"/>
        <v>-5948.5</v>
      </c>
      <c r="G34" s="8">
        <f t="shared" si="7"/>
        <v>-3.3427924572606571E-3</v>
      </c>
      <c r="K34">
        <f t="shared" si="8"/>
        <v>-3.3427924572606571E-3</v>
      </c>
      <c r="O34">
        <f t="shared" si="3"/>
        <v>2.000000000733014E-3</v>
      </c>
      <c r="Q34" s="2">
        <f t="shared" si="4"/>
        <v>24313.034</v>
      </c>
      <c r="R34">
        <f t="shared" si="5"/>
        <v>1.1174261412318743E-5</v>
      </c>
    </row>
    <row r="35" spans="1:18">
      <c r="A35" t="s">
        <v>76</v>
      </c>
      <c r="B35" s="6"/>
      <c r="C35" s="11">
        <v>39359.468999999997</v>
      </c>
      <c r="E35">
        <f t="shared" si="0"/>
        <v>-5929.5198431409517</v>
      </c>
      <c r="F35" s="8">
        <f t="shared" si="1"/>
        <v>-5929.5</v>
      </c>
      <c r="G35" s="8">
        <f t="shared" si="7"/>
        <v>-2.9201645440480206E-2</v>
      </c>
      <c r="K35">
        <f t="shared" si="8"/>
        <v>-2.9201645440480206E-2</v>
      </c>
      <c r="O35">
        <f t="shared" si="3"/>
        <v>2.0000000007306729E-3</v>
      </c>
      <c r="Q35" s="2">
        <f t="shared" si="4"/>
        <v>24340.968999999997</v>
      </c>
      <c r="R35">
        <f t="shared" si="5"/>
        <v>8.5273609643151847E-4</v>
      </c>
    </row>
    <row r="36" spans="1:18">
      <c r="A36" t="s">
        <v>76</v>
      </c>
      <c r="B36" s="6"/>
      <c r="C36" s="11">
        <v>39443.362999999998</v>
      </c>
      <c r="E36">
        <f t="shared" si="0"/>
        <v>-5872.5120806690848</v>
      </c>
      <c r="F36" s="8">
        <f t="shared" si="1"/>
        <v>-5872.5</v>
      </c>
      <c r="G36" s="8">
        <f t="shared" si="7"/>
        <v>-1.7778204375645146E-2</v>
      </c>
      <c r="K36">
        <f t="shared" si="8"/>
        <v>-1.7778204375645146E-2</v>
      </c>
      <c r="O36">
        <f t="shared" si="3"/>
        <v>2.000000000723649E-3</v>
      </c>
      <c r="Q36" s="2">
        <f t="shared" si="4"/>
        <v>24424.862999999998</v>
      </c>
      <c r="R36">
        <f t="shared" si="5"/>
        <v>3.1606455082220823E-4</v>
      </c>
    </row>
    <row r="37" spans="1:18">
      <c r="A37" t="s">
        <v>76</v>
      </c>
      <c r="B37" s="6"/>
      <c r="C37" s="11">
        <v>39671.466999999997</v>
      </c>
      <c r="E37">
        <f t="shared" si="0"/>
        <v>-5717.5105471758352</v>
      </c>
      <c r="F37" s="8">
        <f t="shared" si="1"/>
        <v>-5717.5</v>
      </c>
      <c r="G37" s="8">
        <f t="shared" si="7"/>
        <v>-1.5521478671871591E-2</v>
      </c>
      <c r="K37">
        <f t="shared" si="8"/>
        <v>-1.5521478671871591E-2</v>
      </c>
      <c r="O37">
        <f t="shared" si="3"/>
        <v>2.0000000007045489E-3</v>
      </c>
      <c r="Q37" s="2">
        <f t="shared" si="4"/>
        <v>24652.966999999997</v>
      </c>
      <c r="R37">
        <f t="shared" si="5"/>
        <v>2.4091630016136471E-4</v>
      </c>
    </row>
    <row r="38" spans="1:18">
      <c r="A38" t="s">
        <v>76</v>
      </c>
      <c r="B38" s="6"/>
      <c r="C38" s="11">
        <v>39685.482000000004</v>
      </c>
      <c r="E38">
        <f t="shared" si="0"/>
        <v>-5707.9870557337345</v>
      </c>
      <c r="F38" s="8">
        <f t="shared" si="1"/>
        <v>-5708</v>
      </c>
      <c r="G38" s="8">
        <f t="shared" si="7"/>
        <v>1.9049094844376668E-2</v>
      </c>
      <c r="K38">
        <f t="shared" si="8"/>
        <v>1.9049094844376668E-2</v>
      </c>
      <c r="O38">
        <f t="shared" si="3"/>
        <v>2.0000000007033779E-3</v>
      </c>
      <c r="Q38" s="2">
        <f t="shared" si="4"/>
        <v>24666.982000000004</v>
      </c>
      <c r="R38">
        <f t="shared" si="5"/>
        <v>3.6286801439005774E-4</v>
      </c>
    </row>
    <row r="39" spans="1:18">
      <c r="A39" t="s">
        <v>76</v>
      </c>
      <c r="B39" s="6"/>
      <c r="C39" s="11">
        <v>39819.379999999997</v>
      </c>
      <c r="E39">
        <f t="shared" si="0"/>
        <v>-5617.0005086688943</v>
      </c>
      <c r="F39" s="8">
        <f t="shared" si="1"/>
        <v>-5617</v>
      </c>
      <c r="G39" s="8">
        <f t="shared" si="7"/>
        <v>-7.4856942956103012E-4</v>
      </c>
      <c r="K39">
        <f t="shared" si="8"/>
        <v>-7.4856942956103012E-4</v>
      </c>
      <c r="O39">
        <f t="shared" si="3"/>
        <v>2.0000000006921642E-3</v>
      </c>
      <c r="Q39" s="2">
        <f t="shared" si="4"/>
        <v>24800.879999999997</v>
      </c>
      <c r="R39">
        <f t="shared" si="5"/>
        <v>5.6035619087332598E-7</v>
      </c>
    </row>
    <row r="40" spans="1:18">
      <c r="A40" t="s">
        <v>76</v>
      </c>
      <c r="B40" s="6"/>
      <c r="C40" s="11">
        <v>40145.381999999998</v>
      </c>
      <c r="E40">
        <f t="shared" si="0"/>
        <v>-5395.4751959963132</v>
      </c>
      <c r="F40" s="8">
        <f t="shared" si="1"/>
        <v>-5395.5</v>
      </c>
      <c r="G40" s="8">
        <f t="shared" si="7"/>
        <v>3.6502170842140913E-2</v>
      </c>
      <c r="K40">
        <f t="shared" si="8"/>
        <v>3.6502170842140913E-2</v>
      </c>
      <c r="O40">
        <f t="shared" si="3"/>
        <v>2.0000000006648697E-3</v>
      </c>
      <c r="Q40" s="2">
        <f t="shared" si="4"/>
        <v>25126.881999999998</v>
      </c>
      <c r="R40">
        <f t="shared" si="5"/>
        <v>1.3324084761888423E-3</v>
      </c>
    </row>
    <row r="41" spans="1:18">
      <c r="A41" t="s">
        <v>76</v>
      </c>
      <c r="B41" s="6"/>
      <c r="C41" s="11">
        <v>40173.311000000002</v>
      </c>
      <c r="E41">
        <f t="shared" si="0"/>
        <v>-5376.4968447664642</v>
      </c>
      <c r="F41" s="8">
        <f t="shared" si="1"/>
        <v>-5376.5</v>
      </c>
      <c r="G41" s="8">
        <f t="shared" si="7"/>
        <v>4.6433178722509183E-3</v>
      </c>
      <c r="K41">
        <f t="shared" si="8"/>
        <v>4.6433178722509183E-3</v>
      </c>
      <c r="O41">
        <f t="shared" si="3"/>
        <v>2.0000000006625282E-3</v>
      </c>
      <c r="Q41" s="2">
        <f t="shared" si="4"/>
        <v>25154.811000000002</v>
      </c>
      <c r="R41">
        <f t="shared" si="5"/>
        <v>2.1560400862764796E-5</v>
      </c>
    </row>
    <row r="42" spans="1:18">
      <c r="A42" t="s">
        <v>76</v>
      </c>
      <c r="B42" s="6"/>
      <c r="C42" s="11">
        <v>40201.26</v>
      </c>
      <c r="E42">
        <f t="shared" si="0"/>
        <v>-5357.5049031100134</v>
      </c>
      <c r="F42" s="8">
        <f t="shared" si="1"/>
        <v>-5357.5</v>
      </c>
      <c r="G42" s="8">
        <f t="shared" si="7"/>
        <v>-7.2155351081164554E-3</v>
      </c>
      <c r="K42">
        <f t="shared" si="8"/>
        <v>-7.2155351081164554E-3</v>
      </c>
      <c r="O42">
        <f t="shared" si="3"/>
        <v>2.0000000006601872E-3</v>
      </c>
      <c r="Q42" s="2">
        <f t="shared" si="4"/>
        <v>25182.760000000002</v>
      </c>
      <c r="R42">
        <f t="shared" si="5"/>
        <v>5.2063946896461149E-5</v>
      </c>
    </row>
    <row r="43" spans="1:18">
      <c r="A43" t="s">
        <v>76</v>
      </c>
      <c r="B43" s="6"/>
      <c r="C43" s="11">
        <v>40476.461000000003</v>
      </c>
      <c r="E43">
        <f t="shared" si="0"/>
        <v>-5170.4999535305415</v>
      </c>
      <c r="F43">
        <f t="shared" si="1"/>
        <v>-5170.5</v>
      </c>
      <c r="G43">
        <f t="shared" si="7"/>
        <v>6.8385576014406979E-5</v>
      </c>
      <c r="K43">
        <f t="shared" si="8"/>
        <v>6.8385576014406979E-5</v>
      </c>
      <c r="O43">
        <f t="shared" si="3"/>
        <v>2.0000000006371436E-3</v>
      </c>
      <c r="Q43" s="2">
        <f t="shared" si="4"/>
        <v>25457.961000000003</v>
      </c>
      <c r="R43">
        <f t="shared" si="5"/>
        <v>4.6765870068222351E-9</v>
      </c>
    </row>
    <row r="44" spans="1:18">
      <c r="A44" t="s">
        <v>76</v>
      </c>
      <c r="B44" s="6"/>
      <c r="C44" s="11">
        <v>40501.442000000003</v>
      </c>
      <c r="E44">
        <f t="shared" si="0"/>
        <v>-5153.524831181986</v>
      </c>
      <c r="F44">
        <f t="shared" si="1"/>
        <v>-5153.5</v>
      </c>
      <c r="G44">
        <f t="shared" si="7"/>
        <v>-3.6542167086736299E-2</v>
      </c>
      <c r="K44">
        <f t="shared" si="8"/>
        <v>-3.6542167086736299E-2</v>
      </c>
      <c r="O44">
        <f t="shared" si="3"/>
        <v>2.0000000006350489E-3</v>
      </c>
      <c r="Q44" s="2">
        <f t="shared" si="4"/>
        <v>25482.942000000003</v>
      </c>
      <c r="R44">
        <f t="shared" si="5"/>
        <v>1.3353299753949537E-3</v>
      </c>
    </row>
    <row r="45" spans="1:18">
      <c r="A45" t="s">
        <v>76</v>
      </c>
      <c r="B45" s="6"/>
      <c r="C45" s="11">
        <v>40504.425999999999</v>
      </c>
      <c r="E45">
        <f t="shared" si="0"/>
        <v>-5151.4971395328112</v>
      </c>
      <c r="F45">
        <f t="shared" si="1"/>
        <v>-5151.5</v>
      </c>
      <c r="G45">
        <f t="shared" si="7"/>
        <v>4.2095325989066623E-3</v>
      </c>
      <c r="K45">
        <f t="shared" si="8"/>
        <v>4.2095325989066623E-3</v>
      </c>
      <c r="O45">
        <f t="shared" si="3"/>
        <v>2.0000000006348026E-3</v>
      </c>
      <c r="Q45" s="2">
        <f t="shared" si="4"/>
        <v>25485.925999999999</v>
      </c>
      <c r="R45">
        <f t="shared" si="5"/>
        <v>1.7720164701257877E-5</v>
      </c>
    </row>
    <row r="46" spans="1:18">
      <c r="A46" t="s">
        <v>76</v>
      </c>
      <c r="B46" s="6"/>
      <c r="C46" s="11">
        <v>40749.495999999999</v>
      </c>
      <c r="E46">
        <f t="shared" si="0"/>
        <v>-4984.9668471521836</v>
      </c>
      <c r="F46">
        <f t="shared" si="1"/>
        <v>-4985</v>
      </c>
      <c r="G46">
        <f t="shared" si="7"/>
        <v>4.8788531494210474E-2</v>
      </c>
      <c r="K46">
        <f t="shared" si="8"/>
        <v>4.8788531494210474E-2</v>
      </c>
      <c r="O46">
        <f t="shared" si="3"/>
        <v>2.0000000006142851E-3</v>
      </c>
      <c r="Q46" s="2">
        <f t="shared" si="4"/>
        <v>25730.995999999999</v>
      </c>
      <c r="R46">
        <f t="shared" si="5"/>
        <v>2.3803208053615674E-3</v>
      </c>
    </row>
    <row r="47" spans="1:18">
      <c r="A47" t="s">
        <v>76</v>
      </c>
      <c r="B47" s="6"/>
      <c r="C47" s="11">
        <v>40827.447999999997</v>
      </c>
      <c r="E47">
        <f t="shared" si="0"/>
        <v>-4931.9968004240882</v>
      </c>
      <c r="F47">
        <f t="shared" si="1"/>
        <v>-4932</v>
      </c>
      <c r="G47">
        <f t="shared" si="7"/>
        <v>4.7085731857805513E-3</v>
      </c>
      <c r="K47">
        <f t="shared" si="8"/>
        <v>4.7085731857805513E-3</v>
      </c>
      <c r="O47">
        <f t="shared" si="3"/>
        <v>2.0000000006077543E-3</v>
      </c>
      <c r="Q47" s="2">
        <f t="shared" si="4"/>
        <v>25808.947999999997</v>
      </c>
      <c r="R47">
        <f t="shared" si="5"/>
        <v>2.2170661445851609E-5</v>
      </c>
    </row>
    <row r="48" spans="1:18">
      <c r="A48" t="s">
        <v>76</v>
      </c>
      <c r="B48" s="6"/>
      <c r="C48" s="11">
        <v>40914.296999999999</v>
      </c>
      <c r="E48">
        <f t="shared" si="0"/>
        <v>-4872.9810524216173</v>
      </c>
      <c r="F48">
        <f t="shared" si="1"/>
        <v>-4873</v>
      </c>
      <c r="G48">
        <f t="shared" si="7"/>
        <v>2.7883713933988474E-2</v>
      </c>
      <c r="K48">
        <f t="shared" si="8"/>
        <v>2.7883713933988474E-2</v>
      </c>
      <c r="O48">
        <f t="shared" si="3"/>
        <v>2.0000000006004837E-3</v>
      </c>
      <c r="Q48" s="2">
        <f t="shared" si="4"/>
        <v>25895.796999999999</v>
      </c>
      <c r="R48">
        <f t="shared" si="5"/>
        <v>7.7750150275250304E-4</v>
      </c>
    </row>
    <row r="49" spans="1:35">
      <c r="A49" t="s">
        <v>76</v>
      </c>
      <c r="B49" s="6"/>
      <c r="C49" s="11">
        <v>41512.483</v>
      </c>
      <c r="E49">
        <f t="shared" si="0"/>
        <v>-4466.5009060226348</v>
      </c>
      <c r="F49">
        <f t="shared" si="1"/>
        <v>-4466.5</v>
      </c>
      <c r="G49">
        <f t="shared" si="7"/>
        <v>-1.33332479163073E-3</v>
      </c>
      <c r="K49">
        <f t="shared" si="8"/>
        <v>-1.33332479163073E-3</v>
      </c>
      <c r="O49">
        <f t="shared" si="3"/>
        <v>2.0000000005503922E-3</v>
      </c>
      <c r="Q49" s="2">
        <f t="shared" si="4"/>
        <v>26493.983</v>
      </c>
      <c r="R49">
        <f t="shared" si="5"/>
        <v>1.7777549999771297E-6</v>
      </c>
    </row>
    <row r="50" spans="1:35">
      <c r="A50" t="s">
        <v>76</v>
      </c>
      <c r="B50" s="6"/>
      <c r="C50">
        <v>41593.459000000003</v>
      </c>
      <c r="E50">
        <f t="shared" si="0"/>
        <v>-4411.4759867921539</v>
      </c>
      <c r="F50">
        <f t="shared" si="1"/>
        <v>-4411.5</v>
      </c>
      <c r="G50">
        <f t="shared" si="7"/>
        <v>3.5338416586455423E-2</v>
      </c>
      <c r="K50">
        <f t="shared" si="8"/>
        <v>3.5338416586455423E-2</v>
      </c>
      <c r="O50">
        <f t="shared" si="3"/>
        <v>2.0000000005436147E-3</v>
      </c>
      <c r="Q50" s="2">
        <f t="shared" si="4"/>
        <v>26574.959000000003</v>
      </c>
      <c r="R50">
        <f t="shared" si="5"/>
        <v>1.2488036868378678E-3</v>
      </c>
    </row>
    <row r="51" spans="1:35">
      <c r="A51" t="s">
        <v>76</v>
      </c>
      <c r="B51" s="6"/>
      <c r="C51">
        <v>41596.385000000002</v>
      </c>
      <c r="E51">
        <f t="shared" si="0"/>
        <v>-4409.4877073801254</v>
      </c>
      <c r="F51">
        <f t="shared" si="1"/>
        <v>-4409.5</v>
      </c>
      <c r="G51">
        <f t="shared" si="7"/>
        <v>1.8090116274834145E-2</v>
      </c>
      <c r="K51">
        <f t="shared" si="8"/>
        <v>1.8090116274834145E-2</v>
      </c>
      <c r="O51">
        <f t="shared" si="3"/>
        <v>2.0000000005433683E-3</v>
      </c>
      <c r="Q51" s="2">
        <f t="shared" si="4"/>
        <v>26577.885000000002</v>
      </c>
      <c r="R51">
        <f t="shared" si="5"/>
        <v>3.2725230683701922E-4</v>
      </c>
    </row>
    <row r="52" spans="1:35">
      <c r="A52" t="s">
        <v>76</v>
      </c>
      <c r="B52" s="6"/>
      <c r="C52">
        <v>41604.449000000001</v>
      </c>
      <c r="E52">
        <f t="shared" si="0"/>
        <v>-4404.0080473737717</v>
      </c>
      <c r="F52">
        <f t="shared" si="1"/>
        <v>-4404</v>
      </c>
      <c r="G52">
        <f t="shared" si="7"/>
        <v>-1.1842709587654099E-2</v>
      </c>
      <c r="K52">
        <f t="shared" si="8"/>
        <v>-1.1842709587654099E-2</v>
      </c>
      <c r="O52">
        <f t="shared" si="3"/>
        <v>2.0000000005426905E-3</v>
      </c>
      <c r="Q52" s="2">
        <f t="shared" si="4"/>
        <v>26585.949000000001</v>
      </c>
      <c r="R52">
        <f t="shared" si="5"/>
        <v>1.4024977037751431E-4</v>
      </c>
    </row>
    <row r="53" spans="1:35">
      <c r="A53" t="s">
        <v>76</v>
      </c>
      <c r="B53" s="6"/>
      <c r="C53">
        <v>42306.408000000003</v>
      </c>
      <c r="E53">
        <f t="shared" ref="E53:E84" si="9">+(C53-C$7)/C$8</f>
        <v>-3927.011933980808</v>
      </c>
      <c r="F53">
        <f t="shared" ref="F53:F84" si="10">ROUND(2*E53,0)/2</f>
        <v>-3927</v>
      </c>
      <c r="G53">
        <f t="shared" si="7"/>
        <v>-1.7562334367539734E-2</v>
      </c>
      <c r="K53">
        <f t="shared" si="8"/>
        <v>-1.7562334367539734E-2</v>
      </c>
      <c r="O53">
        <f t="shared" ref="O53:O84" si="11">+C$11+C$12*F53</f>
        <v>2.0000000004839111E-3</v>
      </c>
      <c r="Q53" s="2">
        <f t="shared" ref="Q53:Q84" si="12">+C53-15018.5</f>
        <v>27287.908000000003</v>
      </c>
      <c r="R53">
        <f t="shared" ref="R53:R84" si="13">G53^2</f>
        <v>3.0843558843726725E-4</v>
      </c>
    </row>
    <row r="54" spans="1:35">
      <c r="A54" t="s">
        <v>76</v>
      </c>
      <c r="B54" s="6"/>
      <c r="C54">
        <v>42359.362999999998</v>
      </c>
      <c r="E54">
        <f t="shared" si="9"/>
        <v>-3891.0278819425525</v>
      </c>
      <c r="F54">
        <f t="shared" si="10"/>
        <v>-3891</v>
      </c>
      <c r="G54">
        <f t="shared" si="7"/>
        <v>-4.1031740016478579E-2</v>
      </c>
      <c r="K54">
        <f t="shared" si="8"/>
        <v>-4.1031740016478579E-2</v>
      </c>
      <c r="O54">
        <f t="shared" si="11"/>
        <v>2.000000000479475E-3</v>
      </c>
      <c r="Q54" s="2">
        <f t="shared" si="12"/>
        <v>27340.862999999998</v>
      </c>
      <c r="R54">
        <f t="shared" si="13"/>
        <v>1.6836036887798896E-3</v>
      </c>
    </row>
    <row r="55" spans="1:35">
      <c r="A55" t="s">
        <v>32</v>
      </c>
      <c r="B55" s="6"/>
      <c r="C55" s="11">
        <v>42454.322</v>
      </c>
      <c r="D55" s="6"/>
      <c r="E55">
        <f t="shared" si="9"/>
        <v>-3826.50121595254</v>
      </c>
      <c r="F55">
        <f t="shared" si="10"/>
        <v>-3826.5</v>
      </c>
      <c r="G55">
        <f t="shared" si="7"/>
        <v>-1.7894251213874668E-3</v>
      </c>
      <c r="J55">
        <f>G55</f>
        <v>-1.7894251213874668E-3</v>
      </c>
      <c r="O55">
        <f t="shared" si="11"/>
        <v>2.0000000004715269E-3</v>
      </c>
      <c r="Q55" s="2">
        <f t="shared" si="12"/>
        <v>27435.822</v>
      </c>
      <c r="R55">
        <f t="shared" si="13"/>
        <v>3.2020422650525503E-6</v>
      </c>
      <c r="AC55" t="s">
        <v>31</v>
      </c>
      <c r="AI55" t="s">
        <v>33</v>
      </c>
    </row>
    <row r="56" spans="1:35">
      <c r="A56" t="s">
        <v>32</v>
      </c>
      <c r="B56" s="6"/>
      <c r="C56" s="11">
        <v>42454.330999999998</v>
      </c>
      <c r="D56" s="6"/>
      <c r="E56">
        <f t="shared" si="9"/>
        <v>-3826.4951002605694</v>
      </c>
      <c r="F56">
        <f t="shared" si="10"/>
        <v>-3826.5</v>
      </c>
      <c r="G56">
        <f t="shared" si="7"/>
        <v>7.2105748768080957E-3</v>
      </c>
      <c r="J56">
        <f>G56</f>
        <v>7.2105748768080957E-3</v>
      </c>
      <c r="O56">
        <f t="shared" si="11"/>
        <v>2.0000000004715269E-3</v>
      </c>
      <c r="Q56" s="2">
        <f t="shared" si="12"/>
        <v>27435.830999999998</v>
      </c>
      <c r="R56">
        <f t="shared" si="13"/>
        <v>5.1992390054056084E-5</v>
      </c>
      <c r="AC56" t="s">
        <v>31</v>
      </c>
      <c r="AI56" t="s">
        <v>33</v>
      </c>
    </row>
    <row r="57" spans="1:35">
      <c r="A57" t="s">
        <v>76</v>
      </c>
      <c r="B57" s="6"/>
      <c r="C57">
        <v>42601.506000000001</v>
      </c>
      <c r="E57">
        <f t="shared" si="9"/>
        <v>-3726.4865484952807</v>
      </c>
      <c r="F57">
        <f t="shared" si="10"/>
        <v>-3726.5</v>
      </c>
      <c r="G57">
        <f t="shared" si="7"/>
        <v>1.9795559201156721E-2</v>
      </c>
      <c r="K57">
        <f>G57</f>
        <v>1.9795559201156721E-2</v>
      </c>
      <c r="O57">
        <f t="shared" si="11"/>
        <v>2.0000000004592043E-3</v>
      </c>
      <c r="Q57" s="2">
        <f t="shared" si="12"/>
        <v>27583.006000000001</v>
      </c>
      <c r="R57">
        <f t="shared" si="13"/>
        <v>3.9186416408650048E-4</v>
      </c>
    </row>
    <row r="58" spans="1:35">
      <c r="A58" t="s">
        <v>35</v>
      </c>
      <c r="B58" s="6"/>
      <c r="C58" s="11">
        <v>42623.353999999999</v>
      </c>
      <c r="D58" s="6"/>
      <c r="E58">
        <f t="shared" si="9"/>
        <v>-3711.640366474096</v>
      </c>
      <c r="F58">
        <f t="shared" si="10"/>
        <v>-3711.5</v>
      </c>
      <c r="G58">
        <f t="shared" si="7"/>
        <v>-0.20656669315212639</v>
      </c>
      <c r="I58">
        <f>G58</f>
        <v>-0.20656669315212639</v>
      </c>
      <c r="O58">
        <f t="shared" si="11"/>
        <v>2.000000000457356E-3</v>
      </c>
      <c r="Q58" s="2">
        <f t="shared" si="12"/>
        <v>27604.853999999999</v>
      </c>
      <c r="R58">
        <f t="shared" si="13"/>
        <v>4.2669798719804738E-2</v>
      </c>
      <c r="AC58" t="s">
        <v>31</v>
      </c>
      <c r="AE58">
        <v>6</v>
      </c>
      <c r="AG58" t="s">
        <v>34</v>
      </c>
      <c r="AI58" t="s">
        <v>36</v>
      </c>
    </row>
    <row r="59" spans="1:35">
      <c r="A59" t="s">
        <v>35</v>
      </c>
      <c r="B59" s="6"/>
      <c r="C59" s="11">
        <v>42633.372000000003</v>
      </c>
      <c r="D59" s="6"/>
      <c r="E59">
        <f t="shared" si="9"/>
        <v>-3704.8329217886194</v>
      </c>
      <c r="F59">
        <f t="shared" si="10"/>
        <v>-3705</v>
      </c>
      <c r="G59">
        <f t="shared" si="7"/>
        <v>0.24587633083137916</v>
      </c>
      <c r="I59">
        <f>G59</f>
        <v>0.24587633083137916</v>
      </c>
      <c r="O59">
        <f t="shared" si="11"/>
        <v>2.000000000456555E-3</v>
      </c>
      <c r="Q59" s="2">
        <f t="shared" si="12"/>
        <v>27614.872000000003</v>
      </c>
      <c r="R59">
        <f t="shared" si="13"/>
        <v>6.0455170063101818E-2</v>
      </c>
      <c r="AC59" t="s">
        <v>31</v>
      </c>
      <c r="AE59">
        <v>6</v>
      </c>
      <c r="AG59" t="s">
        <v>34</v>
      </c>
      <c r="AI59" t="s">
        <v>36</v>
      </c>
    </row>
    <row r="60" spans="1:35">
      <c r="A60" t="s">
        <v>37</v>
      </c>
      <c r="B60" s="6"/>
      <c r="C60" s="11">
        <v>42657.375</v>
      </c>
      <c r="D60" s="6"/>
      <c r="E60">
        <f t="shared" si="9"/>
        <v>-3688.5223713009559</v>
      </c>
      <c r="F60">
        <f t="shared" si="10"/>
        <v>-3688.5</v>
      </c>
      <c r="G60">
        <f t="shared" si="7"/>
        <v>-3.2922146754572168E-2</v>
      </c>
      <c r="N60">
        <f>G60</f>
        <v>-3.2922146754572168E-2</v>
      </c>
      <c r="O60">
        <f t="shared" si="11"/>
        <v>2.0000000004545219E-3</v>
      </c>
      <c r="Q60" s="2">
        <f t="shared" si="12"/>
        <v>27638.875</v>
      </c>
      <c r="R60">
        <f t="shared" si="13"/>
        <v>1.0838677469295868E-3</v>
      </c>
      <c r="AC60" t="s">
        <v>31</v>
      </c>
      <c r="AI60" t="s">
        <v>33</v>
      </c>
    </row>
    <row r="61" spans="1:35">
      <c r="A61" t="s">
        <v>76</v>
      </c>
      <c r="B61" s="6"/>
      <c r="C61">
        <v>42713.362000000001</v>
      </c>
      <c r="E61">
        <f t="shared" si="9"/>
        <v>-3650.4780105896721</v>
      </c>
      <c r="F61">
        <f t="shared" si="10"/>
        <v>-3650.5</v>
      </c>
      <c r="G61">
        <f t="shared" si="7"/>
        <v>3.2360147284634877E-2</v>
      </c>
      <c r="K61">
        <f>G61</f>
        <v>3.2360147284634877E-2</v>
      </c>
      <c r="O61">
        <f t="shared" si="11"/>
        <v>2.000000000449839E-3</v>
      </c>
      <c r="Q61" s="2">
        <f t="shared" si="12"/>
        <v>27694.862000000001</v>
      </c>
      <c r="R61">
        <f t="shared" si="13"/>
        <v>1.0471791322832619E-3</v>
      </c>
    </row>
    <row r="62" spans="1:35">
      <c r="A62" t="s">
        <v>76</v>
      </c>
      <c r="B62" s="6"/>
      <c r="C62">
        <v>42807.267999999996</v>
      </c>
      <c r="E62">
        <f t="shared" si="9"/>
        <v>-3586.6668805603149</v>
      </c>
      <c r="F62">
        <f t="shared" si="10"/>
        <v>-3586.5</v>
      </c>
      <c r="G62">
        <f t="shared" si="7"/>
        <v>-0.24558546274784021</v>
      </c>
      <c r="K62">
        <f>G62</f>
        <v>-0.24558546274784021</v>
      </c>
      <c r="O62">
        <f t="shared" si="11"/>
        <v>2.0000000004419525E-3</v>
      </c>
      <c r="Q62" s="2">
        <f t="shared" si="12"/>
        <v>27788.767999999996</v>
      </c>
      <c r="R62">
        <f t="shared" si="13"/>
        <v>6.0312219513070815E-2</v>
      </c>
    </row>
    <row r="63" spans="1:35">
      <c r="A63" t="s">
        <v>38</v>
      </c>
      <c r="B63" s="6"/>
      <c r="C63" s="11">
        <v>42958.447</v>
      </c>
      <c r="D63" s="6"/>
      <c r="E63">
        <f t="shared" si="9"/>
        <v>-3483.9375253890921</v>
      </c>
      <c r="F63">
        <f t="shared" si="10"/>
        <v>-3484</v>
      </c>
      <c r="G63">
        <f t="shared" si="7"/>
        <v>9.193914618663257E-2</v>
      </c>
      <c r="J63">
        <f>G63</f>
        <v>9.193914618663257E-2</v>
      </c>
      <c r="O63">
        <f t="shared" si="11"/>
        <v>2.000000000429322E-3</v>
      </c>
      <c r="Q63" s="2">
        <f t="shared" si="12"/>
        <v>27939.947</v>
      </c>
      <c r="R63">
        <f t="shared" si="13"/>
        <v>8.4528066015269934E-3</v>
      </c>
      <c r="AC63" t="s">
        <v>31</v>
      </c>
      <c r="AI63" t="s">
        <v>33</v>
      </c>
    </row>
    <row r="64" spans="1:35">
      <c r="A64" t="s">
        <v>38</v>
      </c>
      <c r="B64" s="6"/>
      <c r="C64" s="11">
        <v>42965.404000000002</v>
      </c>
      <c r="D64" s="6"/>
      <c r="E64">
        <f t="shared" si="9"/>
        <v>-3479.2100954952157</v>
      </c>
      <c r="F64">
        <f t="shared" si="10"/>
        <v>-3479</v>
      </c>
      <c r="G64">
        <f t="shared" si="7"/>
        <v>-0.30918160459987121</v>
      </c>
      <c r="J64">
        <f>G64</f>
        <v>-0.30918160459987121</v>
      </c>
      <c r="O64">
        <f t="shared" si="11"/>
        <v>2.0000000004287057E-3</v>
      </c>
      <c r="Q64" s="2">
        <f t="shared" si="12"/>
        <v>27946.904000000002</v>
      </c>
      <c r="R64">
        <f t="shared" si="13"/>
        <v>9.5593264622951105E-2</v>
      </c>
      <c r="AC64" t="s">
        <v>31</v>
      </c>
      <c r="AI64" t="s">
        <v>33</v>
      </c>
    </row>
    <row r="65" spans="1:35">
      <c r="A65" t="s">
        <v>76</v>
      </c>
      <c r="B65" s="6"/>
      <c r="C65">
        <v>42988.506000000001</v>
      </c>
      <c r="E65">
        <f t="shared" si="9"/>
        <v>-3463.5117937260184</v>
      </c>
      <c r="F65">
        <f t="shared" si="10"/>
        <v>-3463.5</v>
      </c>
      <c r="G65">
        <f t="shared" ref="G65:G96" si="14">+C65-(C$7+F65*C$8)</f>
        <v>-1.7355932031932753E-2</v>
      </c>
      <c r="K65">
        <f t="shared" ref="K65:K70" si="15">G65</f>
        <v>-1.7355932031932753E-2</v>
      </c>
      <c r="O65">
        <f t="shared" si="11"/>
        <v>2.0000000004267958E-3</v>
      </c>
      <c r="Q65" s="2">
        <f t="shared" si="12"/>
        <v>27970.006000000001</v>
      </c>
      <c r="R65">
        <f t="shared" si="13"/>
        <v>3.0122837669706938E-4</v>
      </c>
    </row>
    <row r="66" spans="1:35">
      <c r="A66" t="s">
        <v>76</v>
      </c>
      <c r="B66" s="6"/>
      <c r="C66">
        <v>43008.394</v>
      </c>
      <c r="E66">
        <f t="shared" si="9"/>
        <v>-3449.9974735119335</v>
      </c>
      <c r="F66">
        <f t="shared" si="10"/>
        <v>-3450</v>
      </c>
      <c r="G66">
        <f t="shared" si="14"/>
        <v>3.7180408544372767E-3</v>
      </c>
      <c r="K66">
        <f t="shared" si="15"/>
        <v>3.7180408544372767E-3</v>
      </c>
      <c r="O66">
        <f t="shared" si="11"/>
        <v>2.0000000004251322E-3</v>
      </c>
      <c r="Q66" s="2">
        <f t="shared" si="12"/>
        <v>27989.894</v>
      </c>
      <c r="R66">
        <f t="shared" si="13"/>
        <v>1.3823827795264674E-5</v>
      </c>
    </row>
    <row r="67" spans="1:35">
      <c r="A67" t="s">
        <v>76</v>
      </c>
      <c r="B67" s="6"/>
      <c r="C67">
        <v>43016.49</v>
      </c>
      <c r="E67">
        <f t="shared" si="9"/>
        <v>-3444.4960688230153</v>
      </c>
      <c r="F67">
        <f t="shared" si="10"/>
        <v>-3444.5</v>
      </c>
      <c r="G67">
        <f t="shared" si="14"/>
        <v>5.7852149911923334E-3</v>
      </c>
      <c r="K67">
        <f t="shared" si="15"/>
        <v>5.7852149911923334E-3</v>
      </c>
      <c r="O67">
        <f t="shared" si="11"/>
        <v>2.0000000004244544E-3</v>
      </c>
      <c r="Q67" s="2">
        <f t="shared" si="12"/>
        <v>27997.989999999998</v>
      </c>
      <c r="R67">
        <f t="shared" si="13"/>
        <v>3.3468712494316508E-5</v>
      </c>
    </row>
    <row r="68" spans="1:35">
      <c r="A68" t="s">
        <v>76</v>
      </c>
      <c r="B68" s="6"/>
      <c r="C68">
        <v>44116.491999999998</v>
      </c>
      <c r="E68">
        <f t="shared" si="9"/>
        <v>-2697.0212466119101</v>
      </c>
      <c r="F68">
        <f t="shared" si="10"/>
        <v>-2697</v>
      </c>
      <c r="G68">
        <f t="shared" si="14"/>
        <v>-3.1267027196008712E-2</v>
      </c>
      <c r="K68">
        <f t="shared" si="15"/>
        <v>-3.1267027196008712E-2</v>
      </c>
      <c r="O68">
        <f t="shared" si="11"/>
        <v>2.0000000003323423E-3</v>
      </c>
      <c r="Q68" s="2">
        <f t="shared" si="12"/>
        <v>29097.991999999998</v>
      </c>
      <c r="R68">
        <f t="shared" si="13"/>
        <v>9.776269896759485E-4</v>
      </c>
    </row>
    <row r="69" spans="1:35">
      <c r="A69" t="s">
        <v>76</v>
      </c>
      <c r="B69" s="6"/>
      <c r="C69">
        <v>44195.28</v>
      </c>
      <c r="E69">
        <f t="shared" si="9"/>
        <v>-2643.4831200518047</v>
      </c>
      <c r="F69">
        <f t="shared" si="10"/>
        <v>-2643.5</v>
      </c>
      <c r="G69">
        <f t="shared" si="14"/>
        <v>2.4840939418936614E-2</v>
      </c>
      <c r="K69">
        <f t="shared" si="15"/>
        <v>2.4840939418936614E-2</v>
      </c>
      <c r="O69">
        <f t="shared" si="11"/>
        <v>2.0000000003257499E-3</v>
      </c>
      <c r="Q69" s="2">
        <f t="shared" si="12"/>
        <v>29176.78</v>
      </c>
      <c r="R69">
        <f t="shared" si="13"/>
        <v>6.1707227121527894E-4</v>
      </c>
    </row>
    <row r="70" spans="1:35">
      <c r="A70" t="s">
        <v>76</v>
      </c>
      <c r="B70" s="6"/>
      <c r="C70">
        <v>44456.446000000004</v>
      </c>
      <c r="E70">
        <f t="shared" si="9"/>
        <v>-2466.0152523410288</v>
      </c>
      <c r="F70">
        <f t="shared" si="10"/>
        <v>-2466</v>
      </c>
      <c r="G70">
        <f t="shared" si="14"/>
        <v>-2.2445713402703404E-2</v>
      </c>
      <c r="K70">
        <f t="shared" si="15"/>
        <v>-2.2445713402703404E-2</v>
      </c>
      <c r="O70">
        <f t="shared" si="11"/>
        <v>2.0000000003038772E-3</v>
      </c>
      <c r="Q70" s="2">
        <f t="shared" si="12"/>
        <v>29437.946000000004</v>
      </c>
      <c r="R70">
        <f t="shared" si="13"/>
        <v>5.0381005015629919E-4</v>
      </c>
    </row>
    <row r="71" spans="1:35">
      <c r="A71" t="s">
        <v>39</v>
      </c>
      <c r="B71" s="6"/>
      <c r="C71" s="11">
        <v>44817.464</v>
      </c>
      <c r="D71" s="6"/>
      <c r="E71">
        <f t="shared" si="9"/>
        <v>-2220.695820771808</v>
      </c>
      <c r="F71">
        <f t="shared" si="10"/>
        <v>-2220.5</v>
      </c>
      <c r="G71">
        <f t="shared" si="14"/>
        <v>-0.28817457689729054</v>
      </c>
      <c r="J71">
        <f>G71</f>
        <v>-0.28817457689729054</v>
      </c>
      <c r="O71">
        <f t="shared" si="11"/>
        <v>2.0000000002736249E-3</v>
      </c>
      <c r="Q71" s="2">
        <f t="shared" si="12"/>
        <v>29798.964</v>
      </c>
      <c r="R71">
        <f t="shared" si="13"/>
        <v>8.3044586769932413E-2</v>
      </c>
      <c r="AC71" t="s">
        <v>31</v>
      </c>
      <c r="AI71" t="s">
        <v>33</v>
      </c>
    </row>
    <row r="72" spans="1:35">
      <c r="A72" t="s">
        <v>39</v>
      </c>
      <c r="B72" s="6"/>
      <c r="C72" s="11">
        <v>44817.464999999997</v>
      </c>
      <c r="D72" s="6"/>
      <c r="E72">
        <f t="shared" si="9"/>
        <v>-2220.69514125048</v>
      </c>
      <c r="F72">
        <f t="shared" si="10"/>
        <v>-2220.5</v>
      </c>
      <c r="G72">
        <f t="shared" si="14"/>
        <v>-0.28717457690072479</v>
      </c>
      <c r="J72">
        <f>G72</f>
        <v>-0.28717457690072479</v>
      </c>
      <c r="O72">
        <f t="shared" si="11"/>
        <v>2.0000000002736249E-3</v>
      </c>
      <c r="Q72" s="2">
        <f t="shared" si="12"/>
        <v>29798.964999999997</v>
      </c>
      <c r="R72">
        <f t="shared" si="13"/>
        <v>8.24692376181103E-2</v>
      </c>
      <c r="AC72" t="s">
        <v>31</v>
      </c>
      <c r="AI72" t="s">
        <v>33</v>
      </c>
    </row>
    <row r="73" spans="1:35">
      <c r="A73" t="s">
        <v>76</v>
      </c>
      <c r="B73" s="6"/>
      <c r="C73">
        <v>44823.482000000004</v>
      </c>
      <c r="E73">
        <f t="shared" si="9"/>
        <v>-2216.6064614069442</v>
      </c>
      <c r="F73">
        <f t="shared" si="10"/>
        <v>-2216.5</v>
      </c>
      <c r="G73">
        <f t="shared" si="14"/>
        <v>-0.15667117751581827</v>
      </c>
      <c r="K73">
        <f>G73</f>
        <v>-0.15667117751581827</v>
      </c>
      <c r="O73">
        <f t="shared" si="11"/>
        <v>2.0000000002731318E-3</v>
      </c>
      <c r="Q73" s="2">
        <f t="shared" si="12"/>
        <v>29804.982000000004</v>
      </c>
      <c r="R73">
        <f t="shared" si="13"/>
        <v>2.4545857864193041E-2</v>
      </c>
    </row>
    <row r="74" spans="1:35">
      <c r="A74" t="s">
        <v>76</v>
      </c>
      <c r="B74" s="6"/>
      <c r="C74">
        <v>44846.43</v>
      </c>
      <c r="E74">
        <f t="shared" si="9"/>
        <v>-2201.0128059225922</v>
      </c>
      <c r="F74">
        <f t="shared" si="10"/>
        <v>-2201</v>
      </c>
      <c r="G74">
        <f t="shared" si="14"/>
        <v>-1.8845504950149916E-2</v>
      </c>
      <c r="K74">
        <f>G74</f>
        <v>-1.8845504950149916E-2</v>
      </c>
      <c r="O74">
        <f t="shared" si="11"/>
        <v>2.0000000002712219E-3</v>
      </c>
      <c r="Q74" s="2">
        <f t="shared" si="12"/>
        <v>29827.93</v>
      </c>
      <c r="R74">
        <f t="shared" si="13"/>
        <v>3.55153056826125E-4</v>
      </c>
    </row>
    <row r="75" spans="1:35">
      <c r="A75" t="s">
        <v>76</v>
      </c>
      <c r="B75" s="6"/>
      <c r="C75">
        <v>45138.502</v>
      </c>
      <c r="E75">
        <f t="shared" si="9"/>
        <v>-2002.5436519821067</v>
      </c>
      <c r="F75">
        <f t="shared" si="10"/>
        <v>-2002.5</v>
      </c>
      <c r="G75">
        <f t="shared" si="14"/>
        <v>-6.4239311068376992E-2</v>
      </c>
      <c r="K75">
        <f>G75</f>
        <v>-6.4239311068376992E-2</v>
      </c>
      <c r="O75">
        <f t="shared" si="11"/>
        <v>2.0000000002467614E-3</v>
      </c>
      <c r="Q75" s="2">
        <f t="shared" si="12"/>
        <v>30120.002</v>
      </c>
      <c r="R75">
        <f t="shared" si="13"/>
        <v>4.1266890865397027E-3</v>
      </c>
    </row>
    <row r="76" spans="1:35">
      <c r="A76" t="s">
        <v>39</v>
      </c>
      <c r="B76" s="6"/>
      <c r="C76" s="11">
        <v>45521.495000000003</v>
      </c>
      <c r="D76" s="6"/>
      <c r="E76">
        <f t="shared" si="9"/>
        <v>-1742.2917391827668</v>
      </c>
      <c r="F76">
        <f t="shared" si="10"/>
        <v>-1742.5</v>
      </c>
      <c r="G76">
        <f t="shared" si="14"/>
        <v>0.30648164817102952</v>
      </c>
      <c r="J76">
        <f>G76</f>
        <v>0.30648164817102952</v>
      </c>
      <c r="O76">
        <f t="shared" si="11"/>
        <v>2.0000000002147224E-3</v>
      </c>
      <c r="Q76" s="2">
        <f t="shared" si="12"/>
        <v>30502.995000000003</v>
      </c>
      <c r="R76">
        <f t="shared" si="13"/>
        <v>9.3931000665630718E-2</v>
      </c>
      <c r="AC76" t="s">
        <v>31</v>
      </c>
      <c r="AI76" t="s">
        <v>33</v>
      </c>
    </row>
    <row r="77" spans="1:35">
      <c r="A77" t="s">
        <v>76</v>
      </c>
      <c r="B77" s="6"/>
      <c r="C77">
        <v>45556.495999999999</v>
      </c>
      <c r="E77">
        <f t="shared" si="9"/>
        <v>-1718.5078131060793</v>
      </c>
      <c r="F77">
        <f t="shared" si="10"/>
        <v>-1718.5</v>
      </c>
      <c r="G77">
        <f t="shared" si="14"/>
        <v>-1.1497955594677478E-2</v>
      </c>
      <c r="K77">
        <f>G77</f>
        <v>-1.1497955594677478E-2</v>
      </c>
      <c r="O77">
        <f t="shared" si="11"/>
        <v>2.0000000002117651E-3</v>
      </c>
      <c r="Q77" s="2">
        <f t="shared" si="12"/>
        <v>30537.995999999999</v>
      </c>
      <c r="R77">
        <f t="shared" si="13"/>
        <v>1.3220298285717512E-4</v>
      </c>
    </row>
    <row r="78" spans="1:35">
      <c r="A78" t="s">
        <v>39</v>
      </c>
      <c r="B78" s="6"/>
      <c r="C78" s="11">
        <v>45565.464999999997</v>
      </c>
      <c r="D78" s="6"/>
      <c r="E78">
        <f t="shared" si="9"/>
        <v>-1712.4131862959377</v>
      </c>
      <c r="F78">
        <f t="shared" si="10"/>
        <v>-1712.5</v>
      </c>
      <c r="G78">
        <f t="shared" si="14"/>
        <v>0.12775714346207678</v>
      </c>
      <c r="J78">
        <f>G78</f>
        <v>0.12775714346207678</v>
      </c>
      <c r="O78">
        <f t="shared" si="11"/>
        <v>2.0000000002110257E-3</v>
      </c>
      <c r="Q78" s="2">
        <f t="shared" si="12"/>
        <v>30546.964999999997</v>
      </c>
      <c r="R78">
        <f t="shared" si="13"/>
        <v>1.632188770558967E-2</v>
      </c>
      <c r="AC78" t="s">
        <v>31</v>
      </c>
      <c r="AI78" t="s">
        <v>33</v>
      </c>
    </row>
    <row r="79" spans="1:35">
      <c r="A79" t="s">
        <v>39</v>
      </c>
      <c r="B79" s="6"/>
      <c r="C79" s="11">
        <v>45569.358999999997</v>
      </c>
      <c r="D79" s="6"/>
      <c r="E79">
        <f t="shared" si="9"/>
        <v>-1709.7671302363212</v>
      </c>
      <c r="F79">
        <f t="shared" si="10"/>
        <v>-1710</v>
      </c>
      <c r="G79">
        <f t="shared" si="14"/>
        <v>0.34269676807161886</v>
      </c>
      <c r="J79">
        <f>G79</f>
        <v>0.34269676807161886</v>
      </c>
      <c r="O79">
        <f t="shared" si="11"/>
        <v>2.0000000002107178E-3</v>
      </c>
      <c r="Q79" s="2">
        <f t="shared" si="12"/>
        <v>30550.858999999997</v>
      </c>
      <c r="R79">
        <f t="shared" si="13"/>
        <v>0.11744107484673293</v>
      </c>
      <c r="AC79" t="s">
        <v>31</v>
      </c>
      <c r="AI79" t="s">
        <v>33</v>
      </c>
    </row>
    <row r="80" spans="1:35">
      <c r="A80" t="s">
        <v>39</v>
      </c>
      <c r="B80" s="6"/>
      <c r="C80" s="11">
        <v>45586.355000000003</v>
      </c>
      <c r="D80" s="6"/>
      <c r="E80">
        <f t="shared" si="9"/>
        <v>-1698.2179857090341</v>
      </c>
      <c r="F80">
        <f t="shared" si="10"/>
        <v>-1698</v>
      </c>
      <c r="G80">
        <f t="shared" si="14"/>
        <v>-0.32079303380305646</v>
      </c>
      <c r="J80">
        <f>G80</f>
        <v>-0.32079303380305646</v>
      </c>
      <c r="O80">
        <f t="shared" si="11"/>
        <v>2.0000000002092389E-3</v>
      </c>
      <c r="Q80" s="2">
        <f t="shared" si="12"/>
        <v>30567.855000000003</v>
      </c>
      <c r="R80">
        <f t="shared" si="13"/>
        <v>0.10290817053656892</v>
      </c>
      <c r="AC80" t="s">
        <v>31</v>
      </c>
      <c r="AI80" t="s">
        <v>33</v>
      </c>
    </row>
    <row r="81" spans="1:35">
      <c r="A81" t="s">
        <v>39</v>
      </c>
      <c r="B81" s="6"/>
      <c r="C81" s="11">
        <v>45671.267</v>
      </c>
      <c r="D81" s="6"/>
      <c r="E81">
        <f t="shared" si="9"/>
        <v>-1640.5184705230738</v>
      </c>
      <c r="F81">
        <f t="shared" si="10"/>
        <v>-1640.5</v>
      </c>
      <c r="G81">
        <f t="shared" si="14"/>
        <v>-2.7181667821423616E-2</v>
      </c>
      <c r="J81">
        <f>G81</f>
        <v>-2.7181667821423616E-2</v>
      </c>
      <c r="O81">
        <f t="shared" si="11"/>
        <v>2.0000000002021534E-3</v>
      </c>
      <c r="Q81" s="2">
        <f t="shared" si="12"/>
        <v>30652.767</v>
      </c>
      <c r="R81">
        <f t="shared" si="13"/>
        <v>7.3884306555421612E-4</v>
      </c>
      <c r="AC81" t="s">
        <v>31</v>
      </c>
      <c r="AI81" t="s">
        <v>33</v>
      </c>
    </row>
    <row r="82" spans="1:35">
      <c r="A82" t="s">
        <v>76</v>
      </c>
      <c r="B82" s="6"/>
      <c r="C82">
        <v>45674.271000000001</v>
      </c>
      <c r="E82">
        <f t="shared" si="9"/>
        <v>-1638.4771884472932</v>
      </c>
      <c r="F82">
        <f t="shared" si="10"/>
        <v>-1638.5</v>
      </c>
      <c r="G82">
        <f t="shared" si="14"/>
        <v>3.3570031868293881E-2</v>
      </c>
      <c r="K82">
        <f>G82</f>
        <v>3.3570031868293881E-2</v>
      </c>
      <c r="O82">
        <f t="shared" si="11"/>
        <v>2.0000000002019071E-3</v>
      </c>
      <c r="Q82" s="2">
        <f t="shared" si="12"/>
        <v>30655.771000000001</v>
      </c>
      <c r="R82">
        <f t="shared" si="13"/>
        <v>1.1269470396382667E-3</v>
      </c>
    </row>
    <row r="83" spans="1:35">
      <c r="A83" t="s">
        <v>39</v>
      </c>
      <c r="B83" s="6"/>
      <c r="C83" s="11">
        <v>45701.372000000003</v>
      </c>
      <c r="D83" s="6"/>
      <c r="E83">
        <f t="shared" si="9"/>
        <v>-1620.0614808788116</v>
      </c>
      <c r="F83">
        <f t="shared" si="10"/>
        <v>-1620</v>
      </c>
      <c r="G83">
        <f t="shared" si="14"/>
        <v>-9.0476746030617505E-2</v>
      </c>
      <c r="J83">
        <f>G83</f>
        <v>-9.0476746030617505E-2</v>
      </c>
      <c r="O83">
        <f t="shared" si="11"/>
        <v>2.0000000001996272E-3</v>
      </c>
      <c r="Q83" s="2">
        <f t="shared" si="12"/>
        <v>30682.872000000003</v>
      </c>
      <c r="R83">
        <f t="shared" si="13"/>
        <v>8.1860415722888602E-3</v>
      </c>
      <c r="AC83" t="s">
        <v>31</v>
      </c>
      <c r="AI83" t="s">
        <v>33</v>
      </c>
    </row>
    <row r="84" spans="1:35">
      <c r="A84" t="s">
        <v>39</v>
      </c>
      <c r="B84" s="6"/>
      <c r="C84" s="11">
        <v>45701.375</v>
      </c>
      <c r="D84" s="6"/>
      <c r="E84">
        <f t="shared" si="9"/>
        <v>-1620.0594423148232</v>
      </c>
      <c r="F84">
        <f t="shared" si="10"/>
        <v>-1620</v>
      </c>
      <c r="G84">
        <f t="shared" si="14"/>
        <v>-8.7476746033644304E-2</v>
      </c>
      <c r="J84">
        <f>G84</f>
        <v>-8.7476746033644304E-2</v>
      </c>
      <c r="O84">
        <f t="shared" si="11"/>
        <v>2.0000000001996272E-3</v>
      </c>
      <c r="Q84" s="2">
        <f t="shared" si="12"/>
        <v>30682.875</v>
      </c>
      <c r="R84">
        <f t="shared" si="13"/>
        <v>7.6521810966347047E-3</v>
      </c>
      <c r="AC84" t="s">
        <v>31</v>
      </c>
      <c r="AI84" t="s">
        <v>33</v>
      </c>
    </row>
    <row r="85" spans="1:35">
      <c r="A85" t="s">
        <v>76</v>
      </c>
      <c r="B85" s="6"/>
      <c r="C85">
        <v>45935.436000000002</v>
      </c>
      <c r="E85">
        <f t="shared" ref="E85:E116" si="16">+(C85-C$7)/C$8</f>
        <v>-1461.0100002578499</v>
      </c>
      <c r="F85">
        <f t="shared" ref="F85:F116" si="17">ROUND(2*E85,0)/2</f>
        <v>-1461</v>
      </c>
      <c r="G85">
        <f t="shared" si="14"/>
        <v>-1.4716620957187843E-2</v>
      </c>
      <c r="K85">
        <f>G85</f>
        <v>-1.4716620957187843E-2</v>
      </c>
      <c r="O85">
        <f t="shared" ref="O85:O116" si="18">+C$11+C$12*F85</f>
        <v>2.0000000001800344E-3</v>
      </c>
      <c r="Q85" s="2">
        <f t="shared" ref="Q85:Q116" si="19">+C85-15018.5</f>
        <v>30916.936000000002</v>
      </c>
      <c r="R85">
        <f t="shared" ref="R85:R116" si="20">G85^2</f>
        <v>2.165789323975404E-4</v>
      </c>
    </row>
    <row r="86" spans="1:35">
      <c r="A86" t="s">
        <v>76</v>
      </c>
      <c r="B86" s="6"/>
      <c r="C86">
        <v>45946.374000000003</v>
      </c>
      <c r="E86">
        <f t="shared" si="16"/>
        <v>-1453.5773959486337</v>
      </c>
      <c r="F86">
        <f t="shared" si="17"/>
        <v>-1453.5</v>
      </c>
      <c r="G86">
        <f t="shared" si="14"/>
        <v>-0.1138977471346152</v>
      </c>
      <c r="K86">
        <f>G86</f>
        <v>-0.1138977471346152</v>
      </c>
      <c r="O86">
        <f t="shared" si="18"/>
        <v>2.0000000001791102E-3</v>
      </c>
      <c r="Q86" s="2">
        <f t="shared" si="19"/>
        <v>30927.874000000003</v>
      </c>
      <c r="R86">
        <f t="shared" si="20"/>
        <v>1.2972696802340745E-2</v>
      </c>
    </row>
    <row r="87" spans="1:35">
      <c r="A87" t="s">
        <v>40</v>
      </c>
      <c r="B87" s="6"/>
      <c r="C87" s="11">
        <v>46002.43</v>
      </c>
      <c r="D87" s="6"/>
      <c r="E87">
        <f t="shared" si="16"/>
        <v>-1415.486148265572</v>
      </c>
      <c r="F87">
        <f t="shared" si="17"/>
        <v>-1415.5</v>
      </c>
      <c r="G87">
        <f t="shared" si="14"/>
        <v>2.0384546907735057E-2</v>
      </c>
      <c r="J87">
        <f>G87</f>
        <v>2.0384546907735057E-2</v>
      </c>
      <c r="O87">
        <f t="shared" si="18"/>
        <v>2.0000000001744274E-3</v>
      </c>
      <c r="Q87" s="2">
        <f t="shared" si="19"/>
        <v>30983.93</v>
      </c>
      <c r="R87">
        <f t="shared" si="20"/>
        <v>4.1552975263365086E-4</v>
      </c>
      <c r="AC87" t="s">
        <v>31</v>
      </c>
      <c r="AI87" t="s">
        <v>33</v>
      </c>
    </row>
    <row r="88" spans="1:35">
      <c r="A88" t="s">
        <v>42</v>
      </c>
      <c r="B88" s="6" t="s">
        <v>73</v>
      </c>
      <c r="C88" s="11">
        <v>46033.319000000003</v>
      </c>
      <c r="D88" s="6"/>
      <c r="E88">
        <f t="shared" si="16"/>
        <v>-1394.4964138984699</v>
      </c>
      <c r="F88">
        <f t="shared" si="17"/>
        <v>-1394.5</v>
      </c>
      <c r="G88">
        <f t="shared" si="14"/>
        <v>5.2773936185985804E-3</v>
      </c>
      <c r="I88">
        <f>G88</f>
        <v>5.2773936185985804E-3</v>
      </c>
      <c r="O88">
        <f t="shared" si="18"/>
        <v>2.0000000001718396E-3</v>
      </c>
      <c r="Q88" s="2">
        <f t="shared" si="19"/>
        <v>31014.819000000003</v>
      </c>
      <c r="R88">
        <f t="shared" si="20"/>
        <v>2.7850883405625018E-5</v>
      </c>
      <c r="AC88" t="s">
        <v>31</v>
      </c>
      <c r="AE88">
        <v>15</v>
      </c>
      <c r="AG88" t="s">
        <v>41</v>
      </c>
      <c r="AI88" t="s">
        <v>36</v>
      </c>
    </row>
    <row r="89" spans="1:35">
      <c r="A89" t="s">
        <v>40</v>
      </c>
      <c r="B89" s="6"/>
      <c r="C89" s="11">
        <v>46280.374000000003</v>
      </c>
      <c r="D89" s="6"/>
      <c r="E89">
        <f t="shared" si="16"/>
        <v>-1226.6172716774877</v>
      </c>
      <c r="F89">
        <f t="shared" si="17"/>
        <v>-1226.5</v>
      </c>
      <c r="G89">
        <f t="shared" si="14"/>
        <v>-0.1725798327170196</v>
      </c>
      <c r="J89">
        <f t="shared" ref="J89:J95" si="21">G89</f>
        <v>-0.1725798327170196</v>
      </c>
      <c r="O89">
        <f t="shared" si="18"/>
        <v>2.0000000001511374E-3</v>
      </c>
      <c r="Q89" s="2">
        <f t="shared" si="19"/>
        <v>31261.874000000003</v>
      </c>
      <c r="R89">
        <f t="shared" si="20"/>
        <v>2.9783798660634467E-2</v>
      </c>
      <c r="AC89" t="s">
        <v>31</v>
      </c>
      <c r="AI89" t="s">
        <v>33</v>
      </c>
    </row>
    <row r="90" spans="1:35">
      <c r="A90" t="s">
        <v>40</v>
      </c>
      <c r="B90" s="6"/>
      <c r="C90" s="11">
        <v>46290.387999999999</v>
      </c>
      <c r="D90" s="6"/>
      <c r="E90">
        <f t="shared" si="16"/>
        <v>-1219.8125450773373</v>
      </c>
      <c r="F90">
        <f t="shared" si="17"/>
        <v>-1220</v>
      </c>
      <c r="G90">
        <f t="shared" si="14"/>
        <v>0.27586319125839509</v>
      </c>
      <c r="J90">
        <f t="shared" si="21"/>
        <v>0.27586319125839509</v>
      </c>
      <c r="O90">
        <f t="shared" si="18"/>
        <v>2.0000000001503368E-3</v>
      </c>
      <c r="Q90" s="2">
        <f t="shared" si="19"/>
        <v>31271.887999999999</v>
      </c>
      <c r="R90">
        <f t="shared" si="20"/>
        <v>7.6100500291265874E-2</v>
      </c>
      <c r="AC90" t="s">
        <v>31</v>
      </c>
      <c r="AI90" t="s">
        <v>33</v>
      </c>
    </row>
    <row r="91" spans="1:35">
      <c r="A91" t="s">
        <v>40</v>
      </c>
      <c r="B91" s="6"/>
      <c r="C91" s="11">
        <v>46290.417999999998</v>
      </c>
      <c r="D91" s="6"/>
      <c r="E91">
        <f t="shared" si="16"/>
        <v>-1219.7921594374334</v>
      </c>
      <c r="F91">
        <f t="shared" si="17"/>
        <v>-1220</v>
      </c>
      <c r="G91">
        <f t="shared" si="14"/>
        <v>0.30586319125723094</v>
      </c>
      <c r="J91">
        <f t="shared" si="21"/>
        <v>0.30586319125723094</v>
      </c>
      <c r="O91">
        <f t="shared" si="18"/>
        <v>2.0000000001503368E-3</v>
      </c>
      <c r="Q91" s="2">
        <f t="shared" si="19"/>
        <v>31271.917999999998</v>
      </c>
      <c r="R91">
        <f t="shared" si="20"/>
        <v>9.3552291766057435E-2</v>
      </c>
      <c r="AC91" t="s">
        <v>31</v>
      </c>
      <c r="AI91" t="s">
        <v>33</v>
      </c>
    </row>
    <row r="92" spans="1:35">
      <c r="A92" t="s">
        <v>40</v>
      </c>
      <c r="B92" s="6"/>
      <c r="C92" s="11">
        <v>46293.483</v>
      </c>
      <c r="D92" s="6"/>
      <c r="E92">
        <f t="shared" si="16"/>
        <v>-1217.7094265605126</v>
      </c>
      <c r="F92">
        <f t="shared" si="17"/>
        <v>-1217.5</v>
      </c>
      <c r="G92">
        <f t="shared" si="14"/>
        <v>-0.30819718413113151</v>
      </c>
      <c r="J92">
        <f t="shared" si="21"/>
        <v>-0.30819718413113151</v>
      </c>
      <c r="O92">
        <f t="shared" si="18"/>
        <v>2.0000000001500285E-3</v>
      </c>
      <c r="Q92" s="2">
        <f t="shared" si="19"/>
        <v>31274.983</v>
      </c>
      <c r="R92">
        <f t="shared" si="20"/>
        <v>9.4985504306358576E-2</v>
      </c>
      <c r="AC92" t="s">
        <v>31</v>
      </c>
      <c r="AI92" t="s">
        <v>33</v>
      </c>
    </row>
    <row r="93" spans="1:35">
      <c r="A93" t="s">
        <v>40</v>
      </c>
      <c r="B93" s="6"/>
      <c r="C93" s="11">
        <v>46300.44</v>
      </c>
      <c r="D93" s="6"/>
      <c r="E93">
        <f t="shared" si="16"/>
        <v>-1212.9819966666357</v>
      </c>
      <c r="F93">
        <f t="shared" si="17"/>
        <v>-1213</v>
      </c>
      <c r="G93">
        <f t="shared" si="14"/>
        <v>2.6494140161958057E-2</v>
      </c>
      <c r="J93">
        <f t="shared" si="21"/>
        <v>2.6494140161958057E-2</v>
      </c>
      <c r="O93">
        <f t="shared" si="18"/>
        <v>2.0000000001494742E-3</v>
      </c>
      <c r="Q93" s="2">
        <f t="shared" si="19"/>
        <v>31281.940000000002</v>
      </c>
      <c r="R93">
        <f t="shared" si="20"/>
        <v>7.0193946292147888E-4</v>
      </c>
      <c r="AC93" t="s">
        <v>31</v>
      </c>
      <c r="AI93" t="s">
        <v>33</v>
      </c>
    </row>
    <row r="94" spans="1:35">
      <c r="A94" t="s">
        <v>40</v>
      </c>
      <c r="B94" s="6"/>
      <c r="C94" s="11">
        <v>46358.362999999998</v>
      </c>
      <c r="D94" s="6"/>
      <c r="E94">
        <f t="shared" si="16"/>
        <v>-1173.6220826601791</v>
      </c>
      <c r="F94">
        <f t="shared" si="17"/>
        <v>-1173.5</v>
      </c>
      <c r="G94">
        <f t="shared" si="14"/>
        <v>-0.17965979103610152</v>
      </c>
      <c r="J94">
        <f t="shared" si="21"/>
        <v>-0.17965979103610152</v>
      </c>
      <c r="O94">
        <f t="shared" si="18"/>
        <v>2.0000000001446066E-3</v>
      </c>
      <c r="Q94" s="2">
        <f t="shared" si="19"/>
        <v>31339.862999999998</v>
      </c>
      <c r="R94">
        <f t="shared" si="20"/>
        <v>3.2277640515135667E-2</v>
      </c>
      <c r="AC94" t="s">
        <v>31</v>
      </c>
      <c r="AI94" t="s">
        <v>33</v>
      </c>
    </row>
    <row r="95" spans="1:35">
      <c r="A95" t="s">
        <v>40</v>
      </c>
      <c r="B95" s="6"/>
      <c r="C95" s="11">
        <v>46358.364000000001</v>
      </c>
      <c r="D95" s="6"/>
      <c r="E95">
        <f t="shared" si="16"/>
        <v>-1173.6214031388463</v>
      </c>
      <c r="F95">
        <f t="shared" si="17"/>
        <v>-1173.5</v>
      </c>
      <c r="G95">
        <f t="shared" si="14"/>
        <v>-0.17865979103225982</v>
      </c>
      <c r="J95">
        <f t="shared" si="21"/>
        <v>-0.17865979103225982</v>
      </c>
      <c r="O95">
        <f t="shared" si="18"/>
        <v>2.0000000001446066E-3</v>
      </c>
      <c r="Q95" s="2">
        <f t="shared" si="19"/>
        <v>31339.864000000001</v>
      </c>
      <c r="R95">
        <f t="shared" si="20"/>
        <v>3.1919320931690746E-2</v>
      </c>
      <c r="AC95" t="s">
        <v>31</v>
      </c>
      <c r="AI95" t="s">
        <v>33</v>
      </c>
    </row>
    <row r="96" spans="1:35">
      <c r="A96" t="s">
        <v>76</v>
      </c>
      <c r="B96" s="6"/>
      <c r="C96">
        <v>46373.288999999997</v>
      </c>
      <c r="E96">
        <f t="shared" si="16"/>
        <v>-1163.4795472863138</v>
      </c>
      <c r="F96">
        <f t="shared" si="17"/>
        <v>-1163.5</v>
      </c>
      <c r="G96">
        <f t="shared" si="14"/>
        <v>3.0098707393335644E-2</v>
      </c>
      <c r="K96">
        <f>G96</f>
        <v>3.0098707393335644E-2</v>
      </c>
      <c r="O96">
        <f t="shared" si="18"/>
        <v>2.0000000001433745E-3</v>
      </c>
      <c r="Q96" s="2">
        <f t="shared" si="19"/>
        <v>31354.788999999997</v>
      </c>
      <c r="R96">
        <f t="shared" si="20"/>
        <v>9.0593218674963781E-4</v>
      </c>
    </row>
    <row r="97" spans="1:35">
      <c r="A97" t="s">
        <v>43</v>
      </c>
      <c r="B97" s="6"/>
      <c r="C97" s="11">
        <v>46608.481</v>
      </c>
      <c r="E97">
        <f t="shared" si="16"/>
        <v>-1003.6615666049366</v>
      </c>
      <c r="F97">
        <f t="shared" si="17"/>
        <v>-1003.5</v>
      </c>
      <c r="G97">
        <f t="shared" ref="G97:G128" si="22">+C97-(C$7+F97*C$8)</f>
        <v>-0.23776531768089626</v>
      </c>
      <c r="J97">
        <f>G97</f>
        <v>-0.23776531768089626</v>
      </c>
      <c r="O97">
        <f t="shared" si="18"/>
        <v>2.0000000001236581E-3</v>
      </c>
      <c r="Q97" s="2">
        <f t="shared" si="19"/>
        <v>31589.981</v>
      </c>
      <c r="R97">
        <f t="shared" si="20"/>
        <v>5.6532346291897517E-2</v>
      </c>
      <c r="AC97" t="s">
        <v>31</v>
      </c>
      <c r="AI97" t="s">
        <v>33</v>
      </c>
    </row>
    <row r="98" spans="1:35">
      <c r="A98" t="s">
        <v>76</v>
      </c>
      <c r="B98" s="6"/>
      <c r="C98">
        <v>46648.464</v>
      </c>
      <c r="E98">
        <f t="shared" si="16"/>
        <v>-976.49226526142388</v>
      </c>
      <c r="F98">
        <f t="shared" si="17"/>
        <v>-976.5</v>
      </c>
      <c r="G98">
        <f t="shared" si="22"/>
        <v>1.1382628086721525E-2</v>
      </c>
      <c r="K98">
        <f>G98</f>
        <v>1.1382628086721525E-2</v>
      </c>
      <c r="O98">
        <f t="shared" si="18"/>
        <v>2.0000000001203309E-3</v>
      </c>
      <c r="Q98" s="2">
        <f t="shared" si="19"/>
        <v>31629.964</v>
      </c>
      <c r="R98">
        <f t="shared" si="20"/>
        <v>1.2956422216062172E-4</v>
      </c>
    </row>
    <row r="99" spans="1:35">
      <c r="A99" t="s">
        <v>43</v>
      </c>
      <c r="B99" s="6"/>
      <c r="C99" s="11">
        <v>46649.387000000002</v>
      </c>
      <c r="E99">
        <f t="shared" si="16"/>
        <v>-975.86506707369085</v>
      </c>
      <c r="F99">
        <f t="shared" si="17"/>
        <v>-976</v>
      </c>
      <c r="G99">
        <f t="shared" si="22"/>
        <v>0.19857055300963111</v>
      </c>
      <c r="J99">
        <f>G99</f>
        <v>0.19857055300963111</v>
      </c>
      <c r="O99">
        <f t="shared" si="18"/>
        <v>2.0000000001202693E-3</v>
      </c>
      <c r="Q99" s="2">
        <f t="shared" si="19"/>
        <v>31630.887000000002</v>
      </c>
      <c r="R99">
        <f t="shared" si="20"/>
        <v>3.9430264522550718E-2</v>
      </c>
      <c r="AC99" t="s">
        <v>31</v>
      </c>
      <c r="AI99" t="s">
        <v>33</v>
      </c>
    </row>
    <row r="100" spans="1:35">
      <c r="A100" t="s">
        <v>76</v>
      </c>
      <c r="B100" s="6"/>
      <c r="C100">
        <v>46704.35</v>
      </c>
      <c r="E100">
        <f t="shared" si="16"/>
        <v>-938.5165362044869</v>
      </c>
      <c r="F100">
        <f t="shared" si="17"/>
        <v>-938.5</v>
      </c>
      <c r="G100">
        <f t="shared" si="22"/>
        <v>-2.4335077876457945E-2</v>
      </c>
      <c r="K100">
        <f>G100</f>
        <v>-2.4335077876457945E-2</v>
      </c>
      <c r="O100">
        <f t="shared" si="18"/>
        <v>2.0000000001156484E-3</v>
      </c>
      <c r="Q100" s="2">
        <f t="shared" si="19"/>
        <v>31685.85</v>
      </c>
      <c r="R100">
        <f t="shared" si="20"/>
        <v>5.9219601525327295E-4</v>
      </c>
    </row>
    <row r="101" spans="1:35">
      <c r="A101" t="s">
        <v>76</v>
      </c>
      <c r="B101" s="6"/>
      <c r="C101">
        <v>46707.345999999998</v>
      </c>
      <c r="E101">
        <f t="shared" si="16"/>
        <v>-936.48069029934868</v>
      </c>
      <c r="F101">
        <f t="shared" si="17"/>
        <v>-936.5</v>
      </c>
      <c r="G101">
        <f t="shared" si="22"/>
        <v>2.8416621811629739E-2</v>
      </c>
      <c r="K101">
        <f>G101</f>
        <v>2.8416621811629739E-2</v>
      </c>
      <c r="O101">
        <f t="shared" si="18"/>
        <v>2.0000000001154017E-3</v>
      </c>
      <c r="Q101" s="2">
        <f t="shared" si="19"/>
        <v>31688.845999999998</v>
      </c>
      <c r="R101">
        <f t="shared" si="20"/>
        <v>8.0750439518519101E-4</v>
      </c>
    </row>
    <row r="102" spans="1:35">
      <c r="A102" t="s">
        <v>76</v>
      </c>
      <c r="B102" s="6"/>
      <c r="C102">
        <v>47094.341999999997</v>
      </c>
      <c r="E102">
        <f t="shared" si="16"/>
        <v>-673.50865361540787</v>
      </c>
      <c r="F102">
        <f t="shared" si="17"/>
        <v>-673.5</v>
      </c>
      <c r="G102">
        <f t="shared" si="22"/>
        <v>-1.2734869422274642E-2</v>
      </c>
      <c r="K102">
        <f>G102</f>
        <v>-1.2734869422274642E-2</v>
      </c>
      <c r="O102">
        <f t="shared" si="18"/>
        <v>2.0000000000829931E-3</v>
      </c>
      <c r="Q102" s="2">
        <f t="shared" si="19"/>
        <v>32075.841999999997</v>
      </c>
      <c r="R102">
        <f t="shared" si="20"/>
        <v>1.6217689920238566E-4</v>
      </c>
    </row>
    <row r="103" spans="1:35">
      <c r="A103" t="s">
        <v>76</v>
      </c>
      <c r="B103" s="6"/>
      <c r="C103">
        <v>47139.224000000002</v>
      </c>
      <c r="E103">
        <f t="shared" si="16"/>
        <v>-643.01037727547157</v>
      </c>
      <c r="F103">
        <f t="shared" si="17"/>
        <v>-643</v>
      </c>
      <c r="G103">
        <f t="shared" si="22"/>
        <v>-1.5271449199644849E-2</v>
      </c>
      <c r="K103">
        <f>G103</f>
        <v>-1.5271449199644849E-2</v>
      </c>
      <c r="O103">
        <f t="shared" si="18"/>
        <v>2.0000000000792348E-3</v>
      </c>
      <c r="Q103" s="2">
        <f t="shared" si="19"/>
        <v>32120.724000000002</v>
      </c>
      <c r="R103">
        <f t="shared" si="20"/>
        <v>2.332171606573333E-4</v>
      </c>
    </row>
    <row r="104" spans="1:35">
      <c r="A104" t="s">
        <v>45</v>
      </c>
      <c r="B104" s="6"/>
      <c r="C104" s="11">
        <v>47363.453000000001</v>
      </c>
      <c r="E104">
        <f t="shared" si="16"/>
        <v>-490.6419889365655</v>
      </c>
      <c r="F104">
        <f t="shared" si="17"/>
        <v>-490.5</v>
      </c>
      <c r="G104">
        <f t="shared" si="22"/>
        <v>-0.20895434810518054</v>
      </c>
      <c r="I104">
        <f>G104</f>
        <v>-0.20895434810518054</v>
      </c>
      <c r="O104">
        <f t="shared" si="18"/>
        <v>2.0000000000604426E-3</v>
      </c>
      <c r="Q104" s="2">
        <f t="shared" si="19"/>
        <v>32344.953000000001</v>
      </c>
      <c r="R104">
        <f t="shared" si="20"/>
        <v>4.366191959206097E-2</v>
      </c>
      <c r="AC104" t="s">
        <v>31</v>
      </c>
      <c r="AE104">
        <v>7</v>
      </c>
      <c r="AG104" t="s">
        <v>44</v>
      </c>
      <c r="AI104" t="s">
        <v>36</v>
      </c>
    </row>
    <row r="105" spans="1:35">
      <c r="A105" t="s">
        <v>45</v>
      </c>
      <c r="B105" s="6"/>
      <c r="C105" s="11">
        <v>47390.37</v>
      </c>
      <c r="E105">
        <f t="shared" si="16"/>
        <v>-472.35131329283274</v>
      </c>
      <c r="F105">
        <f t="shared" si="17"/>
        <v>-472.5</v>
      </c>
      <c r="G105">
        <f t="shared" si="22"/>
        <v>0.21881094907439547</v>
      </c>
      <c r="I105">
        <f>G105</f>
        <v>0.21881094907439547</v>
      </c>
      <c r="O105">
        <f t="shared" si="18"/>
        <v>2.0000000000582247E-3</v>
      </c>
      <c r="Q105" s="2">
        <f t="shared" si="19"/>
        <v>32371.870000000003</v>
      </c>
      <c r="R105">
        <f t="shared" si="20"/>
        <v>4.7878231434837687E-2</v>
      </c>
      <c r="AC105" t="s">
        <v>31</v>
      </c>
      <c r="AE105">
        <v>7</v>
      </c>
      <c r="AG105" t="s">
        <v>44</v>
      </c>
      <c r="AI105" t="s">
        <v>36</v>
      </c>
    </row>
    <row r="106" spans="1:35">
      <c r="A106" t="s">
        <v>45</v>
      </c>
      <c r="B106" s="6"/>
      <c r="C106" s="11">
        <v>47400.427000000003</v>
      </c>
      <c r="E106">
        <f t="shared" si="16"/>
        <v>-465.51736727548223</v>
      </c>
      <c r="F106">
        <f t="shared" si="17"/>
        <v>-465.5</v>
      </c>
      <c r="G106">
        <f t="shared" si="22"/>
        <v>-2.5558102024660911E-2</v>
      </c>
      <c r="I106">
        <f>G106</f>
        <v>-2.5558102024660911E-2</v>
      </c>
      <c r="O106">
        <f t="shared" si="18"/>
        <v>2.0000000000573621E-3</v>
      </c>
      <c r="Q106" s="2">
        <f t="shared" si="19"/>
        <v>32381.927000000003</v>
      </c>
      <c r="R106">
        <f t="shared" si="20"/>
        <v>6.5321657910297616E-4</v>
      </c>
      <c r="AC106" t="s">
        <v>31</v>
      </c>
      <c r="AE106">
        <v>13</v>
      </c>
      <c r="AG106" t="s">
        <v>44</v>
      </c>
      <c r="AI106" t="s">
        <v>36</v>
      </c>
    </row>
    <row r="107" spans="1:35">
      <c r="A107" t="s">
        <v>47</v>
      </c>
      <c r="B107" s="6" t="s">
        <v>73</v>
      </c>
      <c r="C107" s="11">
        <v>47411.485000000001</v>
      </c>
      <c r="E107">
        <f t="shared" si="16"/>
        <v>-458.00322040665077</v>
      </c>
      <c r="F107">
        <f t="shared" si="17"/>
        <v>-458</v>
      </c>
      <c r="G107">
        <f t="shared" si="22"/>
        <v>-4.7392281994689256E-3</v>
      </c>
      <c r="N107">
        <f>G107</f>
        <v>-4.7392281994689256E-3</v>
      </c>
      <c r="O107">
        <f t="shared" si="18"/>
        <v>2.000000000056438E-3</v>
      </c>
      <c r="Q107" s="2">
        <f t="shared" si="19"/>
        <v>32392.985000000001</v>
      </c>
      <c r="R107">
        <f t="shared" si="20"/>
        <v>2.2460283926641474E-5</v>
      </c>
      <c r="AC107" t="s">
        <v>46</v>
      </c>
      <c r="AI107" t="s">
        <v>33</v>
      </c>
    </row>
    <row r="108" spans="1:35">
      <c r="A108" t="s">
        <v>49</v>
      </c>
      <c r="B108" s="6"/>
      <c r="C108" s="11">
        <v>47414.434600000001</v>
      </c>
      <c r="E108">
        <f t="shared" si="16"/>
        <v>-455.99890429123116</v>
      </c>
      <c r="F108">
        <f t="shared" si="17"/>
        <v>-456</v>
      </c>
      <c r="G108">
        <f t="shared" si="22"/>
        <v>1.6124714893521741E-3</v>
      </c>
      <c r="K108">
        <f>G108</f>
        <v>1.6124714893521741E-3</v>
      </c>
      <c r="O108">
        <f t="shared" si="18"/>
        <v>2.0000000000561912E-3</v>
      </c>
      <c r="Q108" s="2">
        <f t="shared" si="19"/>
        <v>32395.934600000001</v>
      </c>
      <c r="R108">
        <f t="shared" si="20"/>
        <v>2.6000643039736183E-6</v>
      </c>
    </row>
    <row r="109" spans="1:35">
      <c r="A109" t="s">
        <v>58</v>
      </c>
      <c r="B109" s="6"/>
      <c r="C109" s="11">
        <v>47414.434600000001</v>
      </c>
      <c r="E109">
        <f t="shared" si="16"/>
        <v>-455.99890429123116</v>
      </c>
      <c r="F109">
        <f t="shared" si="17"/>
        <v>-456</v>
      </c>
      <c r="G109">
        <f t="shared" si="22"/>
        <v>1.6124714893521741E-3</v>
      </c>
      <c r="L109">
        <f>G109</f>
        <v>1.6124714893521741E-3</v>
      </c>
      <c r="O109">
        <f t="shared" si="18"/>
        <v>2.0000000000561912E-3</v>
      </c>
      <c r="Q109" s="2">
        <f t="shared" si="19"/>
        <v>32395.934600000001</v>
      </c>
      <c r="R109">
        <f t="shared" si="20"/>
        <v>2.6000643039736183E-6</v>
      </c>
      <c r="AC109" t="s">
        <v>48</v>
      </c>
      <c r="AD109" t="s">
        <v>36</v>
      </c>
      <c r="AI109" t="s">
        <v>33</v>
      </c>
    </row>
    <row r="110" spans="1:35">
      <c r="A110" t="s">
        <v>58</v>
      </c>
      <c r="B110" s="6"/>
      <c r="C110" s="11">
        <v>47414.434600000001</v>
      </c>
      <c r="E110">
        <f t="shared" si="16"/>
        <v>-455.99890429123116</v>
      </c>
      <c r="F110">
        <f t="shared" si="17"/>
        <v>-456</v>
      </c>
      <c r="G110">
        <f t="shared" si="22"/>
        <v>1.6124714893521741E-3</v>
      </c>
      <c r="L110">
        <f>G110</f>
        <v>1.6124714893521741E-3</v>
      </c>
      <c r="O110">
        <f t="shared" si="18"/>
        <v>2.0000000000561912E-3</v>
      </c>
      <c r="Q110" s="2">
        <f t="shared" si="19"/>
        <v>32395.934600000001</v>
      </c>
      <c r="R110">
        <f t="shared" si="20"/>
        <v>2.6000643039736183E-6</v>
      </c>
      <c r="AC110" t="s">
        <v>48</v>
      </c>
      <c r="AD110" t="s">
        <v>50</v>
      </c>
      <c r="AI110" t="s">
        <v>33</v>
      </c>
    </row>
    <row r="111" spans="1:35">
      <c r="A111" t="s">
        <v>58</v>
      </c>
      <c r="B111" s="6"/>
      <c r="C111" s="11">
        <v>47414.435899999997</v>
      </c>
      <c r="E111">
        <f t="shared" si="16"/>
        <v>-455.99802091350449</v>
      </c>
      <c r="F111">
        <f t="shared" si="17"/>
        <v>-456</v>
      </c>
      <c r="G111">
        <f t="shared" si="22"/>
        <v>2.9124714856152423E-3</v>
      </c>
      <c r="L111">
        <f>G111</f>
        <v>2.9124714856152423E-3</v>
      </c>
      <c r="O111">
        <f t="shared" si="18"/>
        <v>2.0000000000561912E-3</v>
      </c>
      <c r="Q111" s="2">
        <f t="shared" si="19"/>
        <v>32395.935899999997</v>
      </c>
      <c r="R111">
        <f t="shared" si="20"/>
        <v>8.4824901545218572E-6</v>
      </c>
      <c r="AC111" t="s">
        <v>48</v>
      </c>
      <c r="AD111" t="s">
        <v>51</v>
      </c>
      <c r="AI111" t="s">
        <v>33</v>
      </c>
    </row>
    <row r="112" spans="1:35">
      <c r="A112" t="s">
        <v>52</v>
      </c>
      <c r="B112" s="6"/>
      <c r="C112" s="11">
        <v>47414.446000000004</v>
      </c>
      <c r="E112">
        <f t="shared" si="16"/>
        <v>-455.99115774806535</v>
      </c>
      <c r="F112">
        <f t="shared" si="17"/>
        <v>-456</v>
      </c>
      <c r="G112">
        <f t="shared" si="22"/>
        <v>1.3012471492402256E-2</v>
      </c>
      <c r="J112">
        <f>G112</f>
        <v>1.3012471492402256E-2</v>
      </c>
      <c r="O112">
        <f t="shared" si="18"/>
        <v>2.0000000000561912E-3</v>
      </c>
      <c r="Q112" s="2">
        <f t="shared" si="19"/>
        <v>32395.946000000004</v>
      </c>
      <c r="R112">
        <f t="shared" si="20"/>
        <v>1.6932441434058137E-4</v>
      </c>
      <c r="AC112" t="s">
        <v>31</v>
      </c>
      <c r="AI112" t="s">
        <v>33</v>
      </c>
    </row>
    <row r="113" spans="1:35">
      <c r="A113" t="s">
        <v>47</v>
      </c>
      <c r="B113" s="6" t="s">
        <v>73</v>
      </c>
      <c r="C113" s="11">
        <v>47415.548999999999</v>
      </c>
      <c r="E113">
        <f t="shared" si="16"/>
        <v>-455.24164572090945</v>
      </c>
      <c r="F113">
        <f t="shared" si="17"/>
        <v>-455</v>
      </c>
      <c r="G113">
        <f t="shared" si="22"/>
        <v>-0.35561167867126642</v>
      </c>
      <c r="N113">
        <f>G113</f>
        <v>-0.35561167867126642</v>
      </c>
      <c r="O113">
        <f t="shared" si="18"/>
        <v>2.000000000056068E-3</v>
      </c>
      <c r="Q113" s="2">
        <f t="shared" si="19"/>
        <v>32397.048999999999</v>
      </c>
      <c r="R113">
        <f t="shared" si="20"/>
        <v>0.12645966600739603</v>
      </c>
      <c r="AC113" t="s">
        <v>46</v>
      </c>
      <c r="AI113" t="s">
        <v>33</v>
      </c>
    </row>
    <row r="114" spans="1:35">
      <c r="A114" t="s">
        <v>45</v>
      </c>
      <c r="B114" s="6" t="s">
        <v>73</v>
      </c>
      <c r="C114" s="11">
        <v>47431.35</v>
      </c>
      <c r="E114">
        <f t="shared" si="16"/>
        <v>-444.50452918316017</v>
      </c>
      <c r="F114">
        <f t="shared" si="17"/>
        <v>-444.5</v>
      </c>
      <c r="G114">
        <f t="shared" si="22"/>
        <v>-6.6652553214225918E-3</v>
      </c>
      <c r="I114">
        <f t="shared" ref="I114:I120" si="23">G114</f>
        <v>-6.6652553214225918E-3</v>
      </c>
      <c r="O114">
        <f t="shared" si="18"/>
        <v>2.0000000000547744E-3</v>
      </c>
      <c r="Q114" s="2">
        <f t="shared" si="19"/>
        <v>32412.85</v>
      </c>
      <c r="R114">
        <f t="shared" si="20"/>
        <v>4.4425628499752177E-5</v>
      </c>
      <c r="AC114" t="s">
        <v>31</v>
      </c>
      <c r="AE114">
        <v>11</v>
      </c>
      <c r="AG114" t="s">
        <v>44</v>
      </c>
      <c r="AI114" t="s">
        <v>36</v>
      </c>
    </row>
    <row r="115" spans="1:35">
      <c r="A115" t="s">
        <v>53</v>
      </c>
      <c r="B115" s="6"/>
      <c r="C115" s="11">
        <v>47468.402999999998</v>
      </c>
      <c r="E115">
        <f t="shared" si="16"/>
        <v>-419.32622533699629</v>
      </c>
      <c r="F115">
        <f t="shared" si="17"/>
        <v>-419.5</v>
      </c>
      <c r="G115">
        <f t="shared" si="22"/>
        <v>0.25573099076427752</v>
      </c>
      <c r="I115">
        <f t="shared" si="23"/>
        <v>0.25573099076427752</v>
      </c>
      <c r="O115">
        <f t="shared" si="18"/>
        <v>2.0000000000516935E-3</v>
      </c>
      <c r="Q115" s="2">
        <f t="shared" si="19"/>
        <v>32449.902999999998</v>
      </c>
      <c r="R115">
        <f t="shared" si="20"/>
        <v>6.5398339637278993E-2</v>
      </c>
      <c r="AC115" t="s">
        <v>31</v>
      </c>
      <c r="AE115">
        <v>8</v>
      </c>
      <c r="AG115" t="s">
        <v>44</v>
      </c>
      <c r="AI115" t="s">
        <v>36</v>
      </c>
    </row>
    <row r="116" spans="1:35">
      <c r="A116" t="s">
        <v>53</v>
      </c>
      <c r="B116" s="6"/>
      <c r="C116" s="11">
        <v>47472.31</v>
      </c>
      <c r="E116">
        <f t="shared" si="16"/>
        <v>-416.6713355000885</v>
      </c>
      <c r="F116">
        <f t="shared" si="17"/>
        <v>-416.5</v>
      </c>
      <c r="G116">
        <f t="shared" si="22"/>
        <v>-0.25214145970676327</v>
      </c>
      <c r="I116">
        <f t="shared" si="23"/>
        <v>-0.25214145970676327</v>
      </c>
      <c r="O116">
        <f t="shared" si="18"/>
        <v>2.000000000051324E-3</v>
      </c>
      <c r="Q116" s="2">
        <f t="shared" si="19"/>
        <v>32453.809999999998</v>
      </c>
      <c r="R116">
        <f t="shared" si="20"/>
        <v>6.3575315703057328E-2</v>
      </c>
      <c r="AC116" t="s">
        <v>31</v>
      </c>
      <c r="AE116">
        <v>7</v>
      </c>
      <c r="AG116" t="s">
        <v>44</v>
      </c>
      <c r="AI116" t="s">
        <v>36</v>
      </c>
    </row>
    <row r="117" spans="1:35">
      <c r="A117" t="s">
        <v>54</v>
      </c>
      <c r="B117" s="6"/>
      <c r="C117" s="11">
        <v>47536.341999999997</v>
      </c>
      <c r="E117">
        <f t="shared" ref="E117:E148" si="24">+(C117-C$7)/C$8</f>
        <v>-373.16022568772371</v>
      </c>
      <c r="F117">
        <f t="shared" ref="F117:F148" si="25">ROUND(2*E117,0)/2</f>
        <v>-373</v>
      </c>
      <c r="G117">
        <f t="shared" si="22"/>
        <v>-0.2357919915302773</v>
      </c>
      <c r="I117">
        <f t="shared" si="23"/>
        <v>-0.2357919915302773</v>
      </c>
      <c r="O117">
        <f t="shared" ref="O117:O148" si="26">+C$11+C$12*F117</f>
        <v>2.0000000000459637E-3</v>
      </c>
      <c r="Q117" s="2">
        <f t="shared" ref="Q117:Q148" si="27">+C117-15018.5</f>
        <v>32517.841999999997</v>
      </c>
      <c r="R117">
        <f t="shared" ref="R117:R148" si="28">G117^2</f>
        <v>5.5597863269814363E-2</v>
      </c>
      <c r="AC117" t="s">
        <v>31</v>
      </c>
      <c r="AE117">
        <v>10</v>
      </c>
      <c r="AG117" t="s">
        <v>44</v>
      </c>
      <c r="AI117" t="s">
        <v>36</v>
      </c>
    </row>
    <row r="118" spans="1:35">
      <c r="A118" t="s">
        <v>55</v>
      </c>
      <c r="B118" s="6"/>
      <c r="C118" s="11">
        <v>47748.512999999999</v>
      </c>
      <c r="E118">
        <f t="shared" si="24"/>
        <v>-228.98550554780218</v>
      </c>
      <c r="F118">
        <f t="shared" si="25"/>
        <v>-229</v>
      </c>
      <c r="G118">
        <f t="shared" si="22"/>
        <v>2.1330385898181703E-2</v>
      </c>
      <c r="I118">
        <f t="shared" si="23"/>
        <v>2.1330385898181703E-2</v>
      </c>
      <c r="O118">
        <f t="shared" si="26"/>
        <v>2.0000000000282188E-3</v>
      </c>
      <c r="Q118" s="2">
        <f t="shared" si="27"/>
        <v>32730.012999999999</v>
      </c>
      <c r="R118">
        <f t="shared" si="28"/>
        <v>4.5498536256534887E-4</v>
      </c>
      <c r="AC118" t="s">
        <v>31</v>
      </c>
      <c r="AE118">
        <v>9</v>
      </c>
      <c r="AG118" t="s">
        <v>44</v>
      </c>
      <c r="AI118" t="s">
        <v>36</v>
      </c>
    </row>
    <row r="119" spans="1:35">
      <c r="A119" t="s">
        <v>55</v>
      </c>
      <c r="B119" s="6"/>
      <c r="C119" s="11">
        <v>47757.334000000003</v>
      </c>
      <c r="E119">
        <f t="shared" si="24"/>
        <v>-222.99144789451898</v>
      </c>
      <c r="F119">
        <f t="shared" si="25"/>
        <v>-223</v>
      </c>
      <c r="G119">
        <f t="shared" si="22"/>
        <v>1.2585484961164184E-2</v>
      </c>
      <c r="I119">
        <f t="shared" si="23"/>
        <v>1.2585484961164184E-2</v>
      </c>
      <c r="O119">
        <f t="shared" si="26"/>
        <v>2.0000000000274798E-3</v>
      </c>
      <c r="Q119" s="2">
        <f t="shared" si="27"/>
        <v>32738.834000000003</v>
      </c>
      <c r="R119">
        <f t="shared" si="28"/>
        <v>1.5839443170768985E-4</v>
      </c>
      <c r="AC119" t="s">
        <v>31</v>
      </c>
      <c r="AE119">
        <v>10</v>
      </c>
      <c r="AG119" t="s">
        <v>44</v>
      </c>
      <c r="AI119" t="s">
        <v>36</v>
      </c>
    </row>
    <row r="120" spans="1:35">
      <c r="A120" t="s">
        <v>55</v>
      </c>
      <c r="B120" s="6" t="s">
        <v>73</v>
      </c>
      <c r="C120" s="11">
        <v>47768.37</v>
      </c>
      <c r="E120">
        <f t="shared" si="24"/>
        <v>-215.49225049494899</v>
      </c>
      <c r="F120">
        <f t="shared" si="25"/>
        <v>-215.5</v>
      </c>
      <c r="G120">
        <f t="shared" si="22"/>
        <v>1.140435878187418E-2</v>
      </c>
      <c r="I120">
        <f t="shared" si="23"/>
        <v>1.140435878187418E-2</v>
      </c>
      <c r="O120">
        <f t="shared" si="26"/>
        <v>2.0000000000265552E-3</v>
      </c>
      <c r="Q120" s="2">
        <f t="shared" si="27"/>
        <v>32749.870000000003</v>
      </c>
      <c r="R120">
        <f t="shared" si="28"/>
        <v>1.3005939922571073E-4</v>
      </c>
      <c r="AC120" t="s">
        <v>31</v>
      </c>
      <c r="AE120">
        <v>12</v>
      </c>
      <c r="AG120" t="s">
        <v>44</v>
      </c>
      <c r="AI120" t="s">
        <v>36</v>
      </c>
    </row>
    <row r="121" spans="1:35">
      <c r="A121" t="s">
        <v>58</v>
      </c>
      <c r="B121" s="6"/>
      <c r="C121" s="11">
        <v>47776.4539</v>
      </c>
      <c r="E121">
        <f t="shared" si="24"/>
        <v>-209.99906801412556</v>
      </c>
      <c r="F121">
        <f t="shared" si="25"/>
        <v>-210</v>
      </c>
      <c r="G121">
        <f t="shared" si="22"/>
        <v>1.3715329187107272E-3</v>
      </c>
      <c r="L121">
        <f>G121</f>
        <v>1.3715329187107272E-3</v>
      </c>
      <c r="O121">
        <f t="shared" si="26"/>
        <v>2.0000000000258778E-3</v>
      </c>
      <c r="Q121" s="2">
        <f t="shared" si="27"/>
        <v>32757.9539</v>
      </c>
      <c r="R121">
        <f t="shared" si="28"/>
        <v>1.8811025471071663E-6</v>
      </c>
      <c r="AC121" t="s">
        <v>48</v>
      </c>
      <c r="AD121" t="s">
        <v>36</v>
      </c>
      <c r="AI121" t="s">
        <v>33</v>
      </c>
    </row>
    <row r="122" spans="1:35">
      <c r="A122" t="s">
        <v>49</v>
      </c>
      <c r="B122" s="6"/>
      <c r="C122" s="11">
        <v>47776.454299999998</v>
      </c>
      <c r="E122">
        <f t="shared" si="24"/>
        <v>-209.99879620559543</v>
      </c>
      <c r="F122">
        <f t="shared" si="25"/>
        <v>-210</v>
      </c>
      <c r="G122">
        <f t="shared" si="22"/>
        <v>1.7715329158818349E-3</v>
      </c>
      <c r="K122">
        <f>G122</f>
        <v>1.7715329158818349E-3</v>
      </c>
      <c r="O122">
        <f t="shared" si="26"/>
        <v>2.0000000000258778E-3</v>
      </c>
      <c r="Q122" s="2">
        <f t="shared" si="27"/>
        <v>32757.954299999998</v>
      </c>
      <c r="R122">
        <f t="shared" si="28"/>
        <v>3.1383288720527962E-6</v>
      </c>
    </row>
    <row r="123" spans="1:35">
      <c r="A123" t="s">
        <v>58</v>
      </c>
      <c r="B123" s="6"/>
      <c r="C123" s="11">
        <v>47776.454599999997</v>
      </c>
      <c r="E123">
        <f t="shared" si="24"/>
        <v>-209.9985923491966</v>
      </c>
      <c r="F123">
        <f t="shared" si="25"/>
        <v>-210</v>
      </c>
      <c r="G123">
        <f t="shared" si="22"/>
        <v>2.0715329155791551E-3</v>
      </c>
      <c r="L123">
        <f>G123</f>
        <v>2.0715329155791551E-3</v>
      </c>
      <c r="O123">
        <f t="shared" si="26"/>
        <v>2.0000000000258778E-3</v>
      </c>
      <c r="Q123" s="2">
        <f t="shared" si="27"/>
        <v>32757.954599999997</v>
      </c>
      <c r="R123">
        <f t="shared" si="28"/>
        <v>4.2912486203278749E-6</v>
      </c>
      <c r="AC123" t="s">
        <v>48</v>
      </c>
      <c r="AD123" t="s">
        <v>50</v>
      </c>
      <c r="AI123" t="s">
        <v>33</v>
      </c>
    </row>
    <row r="124" spans="1:35">
      <c r="A124" t="s">
        <v>55</v>
      </c>
      <c r="B124" s="6"/>
      <c r="C124" s="11">
        <v>47782.345999999998</v>
      </c>
      <c r="E124">
        <f t="shared" si="24"/>
        <v>-205.99526038473215</v>
      </c>
      <c r="F124">
        <f t="shared" si="25"/>
        <v>-206</v>
      </c>
      <c r="G124">
        <f t="shared" si="22"/>
        <v>6.9749322938150726E-3</v>
      </c>
      <c r="I124">
        <f t="shared" ref="I124:I134" si="29">G124</f>
        <v>6.9749322938150726E-3</v>
      </c>
      <c r="O124">
        <f t="shared" si="26"/>
        <v>2.0000000000253847E-3</v>
      </c>
      <c r="Q124" s="2">
        <f t="shared" si="27"/>
        <v>32763.845999999998</v>
      </c>
      <c r="R124">
        <f t="shared" si="28"/>
        <v>4.864968050330439E-5</v>
      </c>
      <c r="AC124" t="s">
        <v>31</v>
      </c>
      <c r="AE124">
        <v>14</v>
      </c>
      <c r="AG124" t="s">
        <v>44</v>
      </c>
      <c r="AI124" t="s">
        <v>36</v>
      </c>
    </row>
    <row r="125" spans="1:35">
      <c r="A125" t="s">
        <v>56</v>
      </c>
      <c r="B125" s="6"/>
      <c r="C125" s="11">
        <v>47804.428</v>
      </c>
      <c r="E125">
        <f t="shared" si="24"/>
        <v>-190.99007037228921</v>
      </c>
      <c r="F125">
        <f t="shared" si="25"/>
        <v>-191</v>
      </c>
      <c r="G125">
        <f t="shared" si="22"/>
        <v>1.461267994454829E-2</v>
      </c>
      <c r="I125">
        <f t="shared" si="29"/>
        <v>1.461267994454829E-2</v>
      </c>
      <c r="O125">
        <f t="shared" si="26"/>
        <v>2.0000000000235363E-3</v>
      </c>
      <c r="Q125" s="2">
        <f t="shared" si="27"/>
        <v>32785.928</v>
      </c>
      <c r="R125">
        <f t="shared" si="28"/>
        <v>2.1353041516180383E-4</v>
      </c>
      <c r="AC125" t="s">
        <v>31</v>
      </c>
      <c r="AE125">
        <v>11</v>
      </c>
      <c r="AG125" t="s">
        <v>44</v>
      </c>
      <c r="AI125" t="s">
        <v>36</v>
      </c>
    </row>
    <row r="126" spans="1:35">
      <c r="A126" t="s">
        <v>56</v>
      </c>
      <c r="B126" s="6"/>
      <c r="C126" s="11">
        <v>47812.396999999997</v>
      </c>
      <c r="E126">
        <f t="shared" si="24"/>
        <v>-185.57496489230073</v>
      </c>
      <c r="F126">
        <f t="shared" si="25"/>
        <v>-185.5</v>
      </c>
      <c r="G126">
        <f t="shared" si="22"/>
        <v>-0.11032014592638006</v>
      </c>
      <c r="I126">
        <f t="shared" si="29"/>
        <v>-0.11032014592638006</v>
      </c>
      <c r="O126">
        <f t="shared" si="26"/>
        <v>2.0000000000228585E-3</v>
      </c>
      <c r="Q126" s="2">
        <f t="shared" si="27"/>
        <v>32793.896999999997</v>
      </c>
      <c r="R126">
        <f t="shared" si="28"/>
        <v>1.2170534597217791E-2</v>
      </c>
      <c r="AC126" t="s">
        <v>31</v>
      </c>
      <c r="AE126">
        <v>7</v>
      </c>
      <c r="AG126" t="s">
        <v>44</v>
      </c>
      <c r="AI126" t="s">
        <v>36</v>
      </c>
    </row>
    <row r="127" spans="1:35">
      <c r="A127" t="s">
        <v>56</v>
      </c>
      <c r="B127" s="6"/>
      <c r="C127" s="11">
        <v>47817.370999999999</v>
      </c>
      <c r="E127">
        <f t="shared" si="24"/>
        <v>-182.1950257961177</v>
      </c>
      <c r="F127">
        <f t="shared" si="25"/>
        <v>-182</v>
      </c>
      <c r="G127">
        <f t="shared" si="22"/>
        <v>-0.28700467146700248</v>
      </c>
      <c r="I127">
        <f t="shared" si="29"/>
        <v>-0.28700467146700248</v>
      </c>
      <c r="O127">
        <f t="shared" si="26"/>
        <v>2.0000000000224274E-3</v>
      </c>
      <c r="Q127" s="2">
        <f t="shared" si="27"/>
        <v>32798.870999999999</v>
      </c>
      <c r="R127">
        <f t="shared" si="28"/>
        <v>8.2371681443882031E-2</v>
      </c>
      <c r="AC127" t="s">
        <v>31</v>
      </c>
      <c r="AE127">
        <v>15</v>
      </c>
      <c r="AG127" t="s">
        <v>44</v>
      </c>
      <c r="AI127" t="s">
        <v>36</v>
      </c>
    </row>
    <row r="128" spans="1:35">
      <c r="A128" t="s">
        <v>56</v>
      </c>
      <c r="B128" s="6" t="s">
        <v>73</v>
      </c>
      <c r="C128" s="11">
        <v>47824.292999999998</v>
      </c>
      <c r="E128">
        <f t="shared" si="24"/>
        <v>-177.49137914879864</v>
      </c>
      <c r="F128">
        <f t="shared" si="25"/>
        <v>-177.5</v>
      </c>
      <c r="G128">
        <f t="shared" si="22"/>
        <v>1.2686652822594624E-2</v>
      </c>
      <c r="I128">
        <f t="shared" si="29"/>
        <v>1.2686652822594624E-2</v>
      </c>
      <c r="O128">
        <f t="shared" si="26"/>
        <v>2.0000000000218727E-3</v>
      </c>
      <c r="Q128" s="2">
        <f t="shared" si="27"/>
        <v>32805.792999999998</v>
      </c>
      <c r="R128">
        <f t="shared" si="28"/>
        <v>1.6095115984104814E-4</v>
      </c>
      <c r="AC128" t="s">
        <v>31</v>
      </c>
      <c r="AE128">
        <v>10</v>
      </c>
      <c r="AG128" t="s">
        <v>44</v>
      </c>
      <c r="AI128" t="s">
        <v>36</v>
      </c>
    </row>
    <row r="129" spans="1:35">
      <c r="A129" t="s">
        <v>56</v>
      </c>
      <c r="B129" s="6"/>
      <c r="C129" s="11">
        <v>47840.33</v>
      </c>
      <c r="E129">
        <f t="shared" si="24"/>
        <v>-166.59389557713021</v>
      </c>
      <c r="F129">
        <f t="shared" si="25"/>
        <v>-166.5</v>
      </c>
      <c r="G129">
        <f t="shared" ref="G129:G160" si="30">+C129-(C$7+F129*C$8)</f>
        <v>-0.13817899889545515</v>
      </c>
      <c r="I129">
        <f t="shared" si="29"/>
        <v>-0.13817899889545515</v>
      </c>
      <c r="O129">
        <f t="shared" si="26"/>
        <v>2.0000000000205175E-3</v>
      </c>
      <c r="Q129" s="2">
        <f t="shared" si="27"/>
        <v>32821.83</v>
      </c>
      <c r="R129">
        <f t="shared" si="28"/>
        <v>1.9093435735750196E-2</v>
      </c>
      <c r="AC129" t="s">
        <v>31</v>
      </c>
      <c r="AE129">
        <v>7</v>
      </c>
      <c r="AG129" t="s">
        <v>44</v>
      </c>
      <c r="AI129" t="s">
        <v>36</v>
      </c>
    </row>
    <row r="130" spans="1:35">
      <c r="A130" t="s">
        <v>56</v>
      </c>
      <c r="B130" s="6"/>
      <c r="C130" s="11">
        <v>47858.315999999999</v>
      </c>
      <c r="E130">
        <f t="shared" si="24"/>
        <v>-154.37202493299793</v>
      </c>
      <c r="F130">
        <f t="shared" si="25"/>
        <v>-154.5</v>
      </c>
      <c r="G130">
        <f t="shared" si="30"/>
        <v>0.1883311992205563</v>
      </c>
      <c r="I130">
        <f t="shared" si="29"/>
        <v>0.1883311992205563</v>
      </c>
      <c r="O130">
        <f t="shared" si="26"/>
        <v>2.0000000000190386E-3</v>
      </c>
      <c r="Q130" s="2">
        <f t="shared" si="27"/>
        <v>32839.815999999999</v>
      </c>
      <c r="R130">
        <f t="shared" si="28"/>
        <v>3.5468640599852864E-2</v>
      </c>
      <c r="AC130" t="s">
        <v>31</v>
      </c>
      <c r="AE130">
        <v>7</v>
      </c>
      <c r="AG130" t="s">
        <v>44</v>
      </c>
      <c r="AI130" t="s">
        <v>36</v>
      </c>
    </row>
    <row r="131" spans="1:35">
      <c r="A131" t="s">
        <v>56</v>
      </c>
      <c r="B131" s="6"/>
      <c r="C131" s="11">
        <v>47862.294000000002</v>
      </c>
      <c r="E131">
        <f t="shared" si="24"/>
        <v>-151.66888908164688</v>
      </c>
      <c r="F131">
        <f t="shared" si="25"/>
        <v>-151.5</v>
      </c>
      <c r="G131">
        <f t="shared" si="30"/>
        <v>-0.24854125124693383</v>
      </c>
      <c r="I131">
        <f t="shared" si="29"/>
        <v>-0.24854125124693383</v>
      </c>
      <c r="O131">
        <f t="shared" si="26"/>
        <v>2.0000000000186687E-3</v>
      </c>
      <c r="Q131" s="2">
        <f t="shared" si="27"/>
        <v>32843.794000000002</v>
      </c>
      <c r="R131">
        <f t="shared" si="28"/>
        <v>6.1772753571391482E-2</v>
      </c>
      <c r="AC131" t="s">
        <v>31</v>
      </c>
      <c r="AE131">
        <v>8</v>
      </c>
      <c r="AG131" t="s">
        <v>44</v>
      </c>
      <c r="AI131" t="s">
        <v>36</v>
      </c>
    </row>
    <row r="132" spans="1:35">
      <c r="A132" t="s">
        <v>57</v>
      </c>
      <c r="B132" s="6"/>
      <c r="C132" s="11">
        <v>47897.366999999998</v>
      </c>
      <c r="E132">
        <f t="shared" si="24"/>
        <v>-127.83603746918834</v>
      </c>
      <c r="F132">
        <f t="shared" si="25"/>
        <v>-128</v>
      </c>
      <c r="G132">
        <f t="shared" si="30"/>
        <v>0.24129122005979298</v>
      </c>
      <c r="I132">
        <f t="shared" si="29"/>
        <v>0.24129122005979298</v>
      </c>
      <c r="O132">
        <f t="shared" si="26"/>
        <v>2.000000000015773E-3</v>
      </c>
      <c r="Q132" s="2">
        <f t="shared" si="27"/>
        <v>32878.866999999998</v>
      </c>
      <c r="R132">
        <f t="shared" si="28"/>
        <v>5.822145287794344E-2</v>
      </c>
      <c r="AC132" t="s">
        <v>31</v>
      </c>
      <c r="AE132">
        <v>9</v>
      </c>
      <c r="AG132" t="s">
        <v>44</v>
      </c>
      <c r="AI132" t="s">
        <v>36</v>
      </c>
    </row>
    <row r="133" spans="1:35">
      <c r="A133" t="s">
        <v>57</v>
      </c>
      <c r="B133" s="6"/>
      <c r="C133" s="11">
        <v>47905.269</v>
      </c>
      <c r="E133">
        <f t="shared" si="24"/>
        <v>-122.46645991831703</v>
      </c>
      <c r="F133">
        <f t="shared" si="25"/>
        <v>-122.5</v>
      </c>
      <c r="G133">
        <f t="shared" si="30"/>
        <v>4.9358394200680777E-2</v>
      </c>
      <c r="I133">
        <f t="shared" si="29"/>
        <v>4.9358394200680777E-2</v>
      </c>
      <c r="O133">
        <f t="shared" si="26"/>
        <v>2.0000000000150952E-3</v>
      </c>
      <c r="Q133" s="2">
        <f t="shared" si="27"/>
        <v>32886.769</v>
      </c>
      <c r="R133">
        <f t="shared" si="28"/>
        <v>2.436251078069798E-3</v>
      </c>
      <c r="AC133" t="s">
        <v>31</v>
      </c>
      <c r="AE133">
        <v>9</v>
      </c>
      <c r="AG133" t="s">
        <v>44</v>
      </c>
      <c r="AI133" t="s">
        <v>36</v>
      </c>
    </row>
    <row r="134" spans="1:35">
      <c r="A134" t="s">
        <v>57</v>
      </c>
      <c r="B134" s="6"/>
      <c r="C134" s="11">
        <v>47913.332999999999</v>
      </c>
      <c r="E134">
        <f t="shared" si="24"/>
        <v>-116.9867999119632</v>
      </c>
      <c r="F134">
        <f t="shared" si="25"/>
        <v>-117</v>
      </c>
      <c r="G134">
        <f t="shared" si="30"/>
        <v>1.9425568338192534E-2</v>
      </c>
      <c r="I134">
        <f t="shared" si="29"/>
        <v>1.9425568338192534E-2</v>
      </c>
      <c r="O134">
        <f t="shared" si="26"/>
        <v>2.0000000000144178E-3</v>
      </c>
      <c r="Q134" s="2">
        <f t="shared" si="27"/>
        <v>32894.832999999999</v>
      </c>
      <c r="R134">
        <f t="shared" si="28"/>
        <v>3.7735270526178822E-4</v>
      </c>
      <c r="AC134" t="s">
        <v>31</v>
      </c>
      <c r="AE134">
        <v>8</v>
      </c>
      <c r="AG134" t="s">
        <v>44</v>
      </c>
      <c r="AI134" t="s">
        <v>36</v>
      </c>
    </row>
    <row r="135" spans="1:35">
      <c r="A135" t="s">
        <v>58</v>
      </c>
      <c r="B135" s="6"/>
      <c r="C135" s="11">
        <v>48060.483800000002</v>
      </c>
      <c r="E135">
        <f t="shared" si="24"/>
        <v>-16.994692562863666</v>
      </c>
      <c r="F135">
        <f t="shared" si="25"/>
        <v>-17</v>
      </c>
      <c r="G135">
        <f t="shared" si="30"/>
        <v>7.8105526627041399E-3</v>
      </c>
      <c r="L135">
        <f t="shared" ref="L135:L146" si="31">G135</f>
        <v>7.8105526627041399E-3</v>
      </c>
      <c r="O135">
        <f t="shared" si="26"/>
        <v>2.0000000000020947E-3</v>
      </c>
      <c r="Q135" s="2">
        <f t="shared" si="27"/>
        <v>33041.983800000002</v>
      </c>
      <c r="R135">
        <f t="shared" si="28"/>
        <v>6.1004732896874727E-5</v>
      </c>
      <c r="AC135" t="s">
        <v>48</v>
      </c>
      <c r="AD135" t="s">
        <v>50</v>
      </c>
      <c r="AI135" t="s">
        <v>33</v>
      </c>
    </row>
    <row r="136" spans="1:35">
      <c r="A136" t="s">
        <v>58</v>
      </c>
      <c r="B136" s="6"/>
      <c r="C136" s="11">
        <v>48060.484499999999</v>
      </c>
      <c r="E136">
        <f t="shared" si="24"/>
        <v>-16.994216897934688</v>
      </c>
      <c r="F136">
        <f t="shared" si="25"/>
        <v>-17</v>
      </c>
      <c r="G136">
        <f t="shared" si="30"/>
        <v>8.5105526595725678E-3</v>
      </c>
      <c r="L136">
        <f t="shared" si="31"/>
        <v>8.5105526595725678E-3</v>
      </c>
      <c r="O136">
        <f t="shared" si="26"/>
        <v>2.0000000000020947E-3</v>
      </c>
      <c r="Q136" s="2">
        <f t="shared" si="27"/>
        <v>33041.984499999999</v>
      </c>
      <c r="R136">
        <f t="shared" si="28"/>
        <v>7.2429506571357704E-5</v>
      </c>
      <c r="AC136" t="s">
        <v>48</v>
      </c>
      <c r="AD136" t="s">
        <v>36</v>
      </c>
      <c r="AI136" t="s">
        <v>33</v>
      </c>
    </row>
    <row r="137" spans="1:35">
      <c r="A137" t="s">
        <v>58</v>
      </c>
      <c r="B137" s="6"/>
      <c r="C137" s="11">
        <v>48085.493600000002</v>
      </c>
      <c r="E137">
        <f t="shared" si="24"/>
        <v>0</v>
      </c>
      <c r="F137">
        <f t="shared" si="25"/>
        <v>0</v>
      </c>
      <c r="G137">
        <f t="shared" si="30"/>
        <v>0</v>
      </c>
      <c r="L137">
        <f t="shared" si="31"/>
        <v>0</v>
      </c>
      <c r="O137">
        <f t="shared" si="26"/>
        <v>2E-3</v>
      </c>
      <c r="Q137" s="2">
        <f t="shared" si="27"/>
        <v>33066.993600000002</v>
      </c>
      <c r="R137">
        <f t="shared" si="28"/>
        <v>0</v>
      </c>
      <c r="AC137" t="s">
        <v>48</v>
      </c>
      <c r="AD137" t="s">
        <v>36</v>
      </c>
      <c r="AI137" t="s">
        <v>33</v>
      </c>
    </row>
    <row r="138" spans="1:35">
      <c r="A138" t="s">
        <v>58</v>
      </c>
      <c r="B138" s="6"/>
      <c r="C138" s="11">
        <v>48085.493600000002</v>
      </c>
      <c r="E138">
        <f t="shared" si="24"/>
        <v>0</v>
      </c>
      <c r="F138">
        <f t="shared" si="25"/>
        <v>0</v>
      </c>
      <c r="G138">
        <f t="shared" si="30"/>
        <v>0</v>
      </c>
      <c r="L138">
        <f t="shared" si="31"/>
        <v>0</v>
      </c>
      <c r="O138">
        <f t="shared" si="26"/>
        <v>2E-3</v>
      </c>
      <c r="Q138" s="2">
        <f t="shared" si="27"/>
        <v>33066.993600000002</v>
      </c>
      <c r="R138">
        <f t="shared" si="28"/>
        <v>0</v>
      </c>
      <c r="AC138" t="s">
        <v>48</v>
      </c>
      <c r="AD138" t="s">
        <v>50</v>
      </c>
      <c r="AI138" t="s">
        <v>33</v>
      </c>
    </row>
    <row r="139" spans="1:35">
      <c r="A139" t="s">
        <v>58</v>
      </c>
      <c r="B139" s="6"/>
      <c r="C139" s="11">
        <v>48088.435799999999</v>
      </c>
      <c r="E139">
        <f t="shared" si="24"/>
        <v>1.9992876575749698</v>
      </c>
      <c r="F139">
        <f t="shared" si="25"/>
        <v>2</v>
      </c>
      <c r="G139">
        <f t="shared" si="30"/>
        <v>-1.0483003134140745E-3</v>
      </c>
      <c r="L139">
        <f t="shared" si="31"/>
        <v>-1.0483003134140745E-3</v>
      </c>
      <c r="O139">
        <f t="shared" si="26"/>
        <v>1.9999999999997537E-3</v>
      </c>
      <c r="Q139" s="2">
        <f t="shared" si="27"/>
        <v>33069.935799999999</v>
      </c>
      <c r="R139">
        <f t="shared" si="28"/>
        <v>1.0989335471040468E-6</v>
      </c>
      <c r="AC139" t="s">
        <v>48</v>
      </c>
      <c r="AD139" t="s">
        <v>36</v>
      </c>
      <c r="AI139" t="s">
        <v>33</v>
      </c>
    </row>
    <row r="140" spans="1:35">
      <c r="A140" t="s">
        <v>58</v>
      </c>
      <c r="B140" s="6"/>
      <c r="C140" s="11">
        <v>48088.436500000003</v>
      </c>
      <c r="E140">
        <f t="shared" si="24"/>
        <v>1.9997633225088931</v>
      </c>
      <c r="F140">
        <f t="shared" si="25"/>
        <v>2</v>
      </c>
      <c r="G140">
        <f t="shared" si="30"/>
        <v>-3.4830030926968902E-4</v>
      </c>
      <c r="L140">
        <f t="shared" si="31"/>
        <v>-3.4830030926968902E-4</v>
      </c>
      <c r="O140">
        <f t="shared" si="26"/>
        <v>1.9999999999997537E-3</v>
      </c>
      <c r="Q140" s="2">
        <f t="shared" si="27"/>
        <v>33069.936500000003</v>
      </c>
      <c r="R140">
        <f t="shared" si="28"/>
        <v>1.2131310543736102E-7</v>
      </c>
      <c r="AC140" t="s">
        <v>48</v>
      </c>
      <c r="AD140" t="s">
        <v>50</v>
      </c>
      <c r="AI140" t="s">
        <v>33</v>
      </c>
    </row>
    <row r="141" spans="1:35">
      <c r="A141" t="s">
        <v>58</v>
      </c>
      <c r="B141" s="6" t="s">
        <v>73</v>
      </c>
      <c r="C141" s="11">
        <v>48102.419800000003</v>
      </c>
      <c r="E141">
        <f t="shared" si="24"/>
        <v>11.501713938439092</v>
      </c>
      <c r="F141">
        <f t="shared" si="25"/>
        <v>11.5</v>
      </c>
      <c r="G141">
        <f t="shared" si="30"/>
        <v>2.5222732001566328E-3</v>
      </c>
      <c r="L141">
        <f t="shared" si="31"/>
        <v>2.5222732001566328E-3</v>
      </c>
      <c r="O141">
        <f t="shared" si="26"/>
        <v>1.9999999999985828E-3</v>
      </c>
      <c r="Q141" s="2">
        <f t="shared" si="27"/>
        <v>33083.919800000003</v>
      </c>
      <c r="R141">
        <f t="shared" si="28"/>
        <v>6.3618620962283819E-6</v>
      </c>
      <c r="AC141" t="s">
        <v>48</v>
      </c>
      <c r="AD141" t="s">
        <v>36</v>
      </c>
      <c r="AI141" t="s">
        <v>33</v>
      </c>
    </row>
    <row r="142" spans="1:35">
      <c r="A142" t="s">
        <v>58</v>
      </c>
      <c r="B142" s="6" t="s">
        <v>73</v>
      </c>
      <c r="C142" s="11">
        <v>48102.4205</v>
      </c>
      <c r="E142">
        <f t="shared" si="24"/>
        <v>11.502189603368072</v>
      </c>
      <c r="F142">
        <f t="shared" si="25"/>
        <v>11.5</v>
      </c>
      <c r="G142">
        <f t="shared" si="30"/>
        <v>3.2222731970250607E-3</v>
      </c>
      <c r="L142">
        <f t="shared" si="31"/>
        <v>3.2222731970250607E-3</v>
      </c>
      <c r="O142">
        <f t="shared" si="26"/>
        <v>1.9999999999985828E-3</v>
      </c>
      <c r="Q142" s="2">
        <f t="shared" si="27"/>
        <v>33083.9205</v>
      </c>
      <c r="R142">
        <f t="shared" si="28"/>
        <v>1.0383044556266105E-5</v>
      </c>
      <c r="AC142" t="s">
        <v>48</v>
      </c>
      <c r="AD142" t="s">
        <v>50</v>
      </c>
      <c r="AI142" t="s">
        <v>33</v>
      </c>
    </row>
    <row r="143" spans="1:35">
      <c r="A143" t="s">
        <v>74</v>
      </c>
      <c r="B143" s="6" t="s">
        <v>73</v>
      </c>
      <c r="C143" s="11">
        <v>48205.429300000003</v>
      </c>
      <c r="E143">
        <f t="shared" si="24"/>
        <v>81.498866396848186</v>
      </c>
      <c r="F143">
        <f t="shared" si="25"/>
        <v>81.5</v>
      </c>
      <c r="G143">
        <f t="shared" si="30"/>
        <v>-1.6682377754477784E-3</v>
      </c>
      <c r="L143">
        <f t="shared" si="31"/>
        <v>-1.6682377754477784E-3</v>
      </c>
      <c r="O143">
        <f t="shared" si="26"/>
        <v>1.9999999999899569E-3</v>
      </c>
      <c r="Q143" s="2">
        <f t="shared" si="27"/>
        <v>33186.929300000003</v>
      </c>
      <c r="R143">
        <f t="shared" si="28"/>
        <v>2.7830172754309521E-6</v>
      </c>
      <c r="AC143" t="s">
        <v>48</v>
      </c>
      <c r="AD143" t="s">
        <v>36</v>
      </c>
      <c r="AI143" t="s">
        <v>33</v>
      </c>
    </row>
    <row r="144" spans="1:35">
      <c r="A144" t="s">
        <v>74</v>
      </c>
      <c r="B144" s="6" t="s">
        <v>73</v>
      </c>
      <c r="C144" s="11">
        <v>48205.43</v>
      </c>
      <c r="E144">
        <f t="shared" si="24"/>
        <v>81.49934206177717</v>
      </c>
      <c r="F144">
        <f t="shared" si="25"/>
        <v>81.5</v>
      </c>
      <c r="G144">
        <f t="shared" si="30"/>
        <v>-9.6823777857935056E-4</v>
      </c>
      <c r="L144">
        <f t="shared" si="31"/>
        <v>-9.6823777857935056E-4</v>
      </c>
      <c r="O144">
        <f t="shared" si="26"/>
        <v>1.9999999999899569E-3</v>
      </c>
      <c r="Q144" s="2">
        <f t="shared" si="27"/>
        <v>33186.93</v>
      </c>
      <c r="R144">
        <f t="shared" si="28"/>
        <v>9.3748439586827543E-7</v>
      </c>
      <c r="AC144" t="s">
        <v>48</v>
      </c>
      <c r="AD144" t="s">
        <v>50</v>
      </c>
      <c r="AI144" t="s">
        <v>33</v>
      </c>
    </row>
    <row r="145" spans="1:35">
      <c r="A145" t="s">
        <v>59</v>
      </c>
      <c r="B145" s="6" t="s">
        <v>73</v>
      </c>
      <c r="C145" s="11">
        <v>48461.496800000001</v>
      </c>
      <c r="E145">
        <f t="shared" si="24"/>
        <v>255.50219460583347</v>
      </c>
      <c r="F145">
        <f t="shared" si="25"/>
        <v>255.5</v>
      </c>
      <c r="G145">
        <f t="shared" si="30"/>
        <v>3.2296349454554729E-3</v>
      </c>
      <c r="L145">
        <f t="shared" si="31"/>
        <v>3.2296349454554729E-3</v>
      </c>
      <c r="O145">
        <f t="shared" si="26"/>
        <v>1.9999999999685157E-3</v>
      </c>
      <c r="Q145" s="2">
        <f t="shared" si="27"/>
        <v>33442.996800000001</v>
      </c>
      <c r="R145">
        <f t="shared" si="28"/>
        <v>1.0430541880907175E-5</v>
      </c>
      <c r="AC145" t="s">
        <v>48</v>
      </c>
      <c r="AD145" t="s">
        <v>50</v>
      </c>
      <c r="AI145" t="s">
        <v>33</v>
      </c>
    </row>
    <row r="146" spans="1:35">
      <c r="A146" t="s">
        <v>59</v>
      </c>
      <c r="B146" s="6" t="s">
        <v>73</v>
      </c>
      <c r="C146" s="11">
        <v>48461.496899999998</v>
      </c>
      <c r="E146">
        <f t="shared" si="24"/>
        <v>255.50226255796474</v>
      </c>
      <c r="F146">
        <f t="shared" si="25"/>
        <v>255.5</v>
      </c>
      <c r="G146">
        <f t="shared" si="30"/>
        <v>3.3296349429292604E-3</v>
      </c>
      <c r="L146">
        <f t="shared" si="31"/>
        <v>3.3296349429292604E-3</v>
      </c>
      <c r="O146">
        <f t="shared" si="26"/>
        <v>1.9999999999685157E-3</v>
      </c>
      <c r="Q146" s="2">
        <f t="shared" si="27"/>
        <v>33442.996899999998</v>
      </c>
      <c r="R146">
        <f t="shared" si="28"/>
        <v>1.1086468853175539E-5</v>
      </c>
      <c r="AC146" t="s">
        <v>48</v>
      </c>
      <c r="AD146" t="s">
        <v>36</v>
      </c>
      <c r="AI146" t="s">
        <v>33</v>
      </c>
    </row>
    <row r="147" spans="1:35">
      <c r="A147" t="s">
        <v>60</v>
      </c>
      <c r="B147" s="6" t="s">
        <v>73</v>
      </c>
      <c r="C147" s="11">
        <v>48467.383999999998</v>
      </c>
      <c r="D147">
        <v>4.0000000000000001E-3</v>
      </c>
      <c r="E147">
        <f t="shared" si="24"/>
        <v>259.5026725807092</v>
      </c>
      <c r="F147">
        <f t="shared" si="25"/>
        <v>259.5</v>
      </c>
      <c r="G147">
        <f t="shared" si="30"/>
        <v>3.9330343133769929E-3</v>
      </c>
      <c r="I147">
        <f>G147</f>
        <v>3.9330343133769929E-3</v>
      </c>
      <c r="O147">
        <f t="shared" si="26"/>
        <v>1.9999999999680226E-3</v>
      </c>
      <c r="Q147" s="2">
        <f t="shared" si="27"/>
        <v>33448.883999999998</v>
      </c>
      <c r="R147">
        <f t="shared" si="28"/>
        <v>1.5468758910200834E-5</v>
      </c>
      <c r="AC147" t="s">
        <v>48</v>
      </c>
      <c r="AE147">
        <v>22</v>
      </c>
      <c r="AG147" t="s">
        <v>34</v>
      </c>
      <c r="AI147" t="s">
        <v>36</v>
      </c>
    </row>
    <row r="148" spans="1:35">
      <c r="A148" t="s">
        <v>59</v>
      </c>
      <c r="B148" s="6"/>
      <c r="C148" s="11">
        <v>48500.494899999998</v>
      </c>
      <c r="E148">
        <f t="shared" si="24"/>
        <v>282.00223539127632</v>
      </c>
      <c r="F148">
        <f t="shared" si="25"/>
        <v>282</v>
      </c>
      <c r="G148">
        <f t="shared" si="30"/>
        <v>3.2896557895583101E-3</v>
      </c>
      <c r="L148">
        <f>G148</f>
        <v>3.2896557895583101E-3</v>
      </c>
      <c r="O148">
        <f t="shared" si="26"/>
        <v>1.9999999999652501E-3</v>
      </c>
      <c r="Q148" s="2">
        <f t="shared" si="27"/>
        <v>33481.994899999998</v>
      </c>
      <c r="R148">
        <f t="shared" si="28"/>
        <v>1.0821835213774508E-5</v>
      </c>
      <c r="AC148" t="s">
        <v>48</v>
      </c>
      <c r="AD148" t="s">
        <v>36</v>
      </c>
      <c r="AI148" t="s">
        <v>33</v>
      </c>
    </row>
    <row r="149" spans="1:35">
      <c r="A149" t="s">
        <v>59</v>
      </c>
      <c r="B149" s="6"/>
      <c r="C149" s="11">
        <v>48500.495699999999</v>
      </c>
      <c r="E149">
        <f t="shared" ref="E149:E169" si="32">+(C149-C$7)/C$8</f>
        <v>282.00277900834152</v>
      </c>
      <c r="F149">
        <f t="shared" ref="F149:F169" si="33">ROUND(2*E149,0)/2</f>
        <v>282</v>
      </c>
      <c r="G149">
        <f t="shared" si="30"/>
        <v>4.089655791176483E-3</v>
      </c>
      <c r="L149">
        <f>G149</f>
        <v>4.089655791176483E-3</v>
      </c>
      <c r="O149">
        <f t="shared" ref="O149:O169" si="34">+C$11+C$12*F149</f>
        <v>1.9999999999652501E-3</v>
      </c>
      <c r="Q149" s="2">
        <f t="shared" ref="Q149:Q169" si="35">+C149-15018.5</f>
        <v>33481.995699999999</v>
      </c>
      <c r="R149">
        <f t="shared" ref="R149:R169" si="36">G149^2</f>
        <v>1.6725284490303345E-5</v>
      </c>
      <c r="AC149" t="s">
        <v>48</v>
      </c>
      <c r="AD149" t="s">
        <v>50</v>
      </c>
      <c r="AI149" t="s">
        <v>33</v>
      </c>
    </row>
    <row r="150" spans="1:35">
      <c r="A150" t="s">
        <v>59</v>
      </c>
      <c r="B150" s="6"/>
      <c r="C150" s="11">
        <v>48503.439400000003</v>
      </c>
      <c r="E150">
        <f t="shared" si="32"/>
        <v>284.00308594791562</v>
      </c>
      <c r="F150">
        <f t="shared" si="33"/>
        <v>284</v>
      </c>
      <c r="G150">
        <f t="shared" si="30"/>
        <v>4.5413554762490094E-3</v>
      </c>
      <c r="L150">
        <f>G150</f>
        <v>4.5413554762490094E-3</v>
      </c>
      <c r="O150">
        <f t="shared" si="34"/>
        <v>1.9999999999650037E-3</v>
      </c>
      <c r="Q150" s="2">
        <f t="shared" si="35"/>
        <v>33484.939400000003</v>
      </c>
      <c r="R150">
        <f t="shared" si="36"/>
        <v>2.0623909561656867E-5</v>
      </c>
      <c r="AC150" t="s">
        <v>48</v>
      </c>
      <c r="AD150" t="s">
        <v>50</v>
      </c>
      <c r="AI150" t="s">
        <v>33</v>
      </c>
    </row>
    <row r="151" spans="1:35">
      <c r="A151" t="s">
        <v>59</v>
      </c>
      <c r="B151" s="6"/>
      <c r="C151" s="11">
        <v>48503.439700000003</v>
      </c>
      <c r="E151">
        <f t="shared" si="32"/>
        <v>284.00328980431448</v>
      </c>
      <c r="F151">
        <f t="shared" si="33"/>
        <v>284</v>
      </c>
      <c r="G151">
        <f t="shared" si="30"/>
        <v>4.8413554759463295E-3</v>
      </c>
      <c r="L151">
        <f>G151</f>
        <v>4.8413554759463295E-3</v>
      </c>
      <c r="O151">
        <f t="shared" si="34"/>
        <v>1.9999999999650037E-3</v>
      </c>
      <c r="Q151" s="2">
        <f t="shared" si="35"/>
        <v>33484.939700000003</v>
      </c>
      <c r="R151">
        <f t="shared" si="36"/>
        <v>2.3438722844475511E-5</v>
      </c>
      <c r="AC151" t="s">
        <v>48</v>
      </c>
      <c r="AD151" t="s">
        <v>36</v>
      </c>
      <c r="AI151" t="s">
        <v>33</v>
      </c>
    </row>
    <row r="152" spans="1:35">
      <c r="A152" t="s">
        <v>61</v>
      </c>
      <c r="B152" s="6"/>
      <c r="C152" s="11">
        <v>48503.447999999997</v>
      </c>
      <c r="D152">
        <v>7.0000000000000001E-3</v>
      </c>
      <c r="E152">
        <f t="shared" si="32"/>
        <v>284.00892983135071</v>
      </c>
      <c r="F152">
        <f t="shared" si="33"/>
        <v>284</v>
      </c>
      <c r="G152">
        <f t="shared" si="30"/>
        <v>1.3141355469997507E-2</v>
      </c>
      <c r="I152">
        <f>G152</f>
        <v>1.3141355469997507E-2</v>
      </c>
      <c r="O152">
        <f t="shared" si="34"/>
        <v>1.9999999999650037E-3</v>
      </c>
      <c r="Q152" s="2">
        <f t="shared" si="35"/>
        <v>33484.947999999997</v>
      </c>
      <c r="R152">
        <f t="shared" si="36"/>
        <v>1.726952235888334E-4</v>
      </c>
      <c r="AC152" t="s">
        <v>31</v>
      </c>
      <c r="AE152">
        <v>9</v>
      </c>
      <c r="AG152" t="s">
        <v>44</v>
      </c>
      <c r="AI152" t="s">
        <v>36</v>
      </c>
    </row>
    <row r="153" spans="1:35">
      <c r="A153" t="s">
        <v>61</v>
      </c>
      <c r="B153" s="6"/>
      <c r="C153" s="11">
        <v>48506.383000000002</v>
      </c>
      <c r="D153">
        <v>6.0000000000000001E-3</v>
      </c>
      <c r="E153">
        <f t="shared" si="32"/>
        <v>286.00332493535353</v>
      </c>
      <c r="F153">
        <f t="shared" si="33"/>
        <v>286</v>
      </c>
      <c r="G153">
        <f t="shared" si="30"/>
        <v>4.8930551638477482E-3</v>
      </c>
      <c r="I153">
        <f>G153</f>
        <v>4.8930551638477482E-3</v>
      </c>
      <c r="O153">
        <f t="shared" si="34"/>
        <v>1.9999999999647574E-3</v>
      </c>
      <c r="Q153" s="2">
        <f t="shared" si="35"/>
        <v>33487.883000000002</v>
      </c>
      <c r="R153">
        <f t="shared" si="36"/>
        <v>2.3941988836457113E-5</v>
      </c>
      <c r="AC153" t="s">
        <v>31</v>
      </c>
      <c r="AE153">
        <v>10</v>
      </c>
      <c r="AG153" t="s">
        <v>44</v>
      </c>
      <c r="AI153" t="s">
        <v>36</v>
      </c>
    </row>
    <row r="154" spans="1:35">
      <c r="A154" t="s">
        <v>61</v>
      </c>
      <c r="B154" s="6"/>
      <c r="C154" s="11">
        <v>48534.345000000001</v>
      </c>
      <c r="D154">
        <v>5.0000000000000001E-3</v>
      </c>
      <c r="E154">
        <f t="shared" si="32"/>
        <v>305.00410036909506</v>
      </c>
      <c r="F154">
        <f t="shared" si="33"/>
        <v>305</v>
      </c>
      <c r="G154">
        <f t="shared" si="30"/>
        <v>6.0342021824908443E-3</v>
      </c>
      <c r="I154">
        <f>G154</f>
        <v>6.0342021824908443E-3</v>
      </c>
      <c r="O154">
        <f t="shared" si="34"/>
        <v>1.999999999962416E-3</v>
      </c>
      <c r="Q154" s="2">
        <f t="shared" si="35"/>
        <v>33515.845000000001</v>
      </c>
      <c r="R154">
        <f t="shared" si="36"/>
        <v>3.6411595979177272E-5</v>
      </c>
      <c r="AC154" t="s">
        <v>31</v>
      </c>
      <c r="AE154">
        <v>10</v>
      </c>
      <c r="AG154" t="s">
        <v>44</v>
      </c>
      <c r="AI154" t="s">
        <v>36</v>
      </c>
    </row>
    <row r="155" spans="1:35">
      <c r="A155" t="s">
        <v>59</v>
      </c>
      <c r="B155" s="6" t="s">
        <v>73</v>
      </c>
      <c r="C155" s="11">
        <v>48567.447200000002</v>
      </c>
      <c r="E155">
        <f t="shared" si="32"/>
        <v>327.49775134409089</v>
      </c>
      <c r="F155">
        <f t="shared" si="33"/>
        <v>327.5</v>
      </c>
      <c r="G155">
        <f t="shared" si="30"/>
        <v>-3.3091763398260809E-3</v>
      </c>
      <c r="L155">
        <f>G155</f>
        <v>-3.3091763398260809E-3</v>
      </c>
      <c r="O155">
        <f t="shared" si="34"/>
        <v>1.9999999999596434E-3</v>
      </c>
      <c r="Q155" s="2">
        <f t="shared" si="35"/>
        <v>33548.947200000002</v>
      </c>
      <c r="R155">
        <f t="shared" si="36"/>
        <v>1.0950648048064738E-5</v>
      </c>
      <c r="AC155" t="s">
        <v>48</v>
      </c>
      <c r="AD155" t="s">
        <v>50</v>
      </c>
      <c r="AI155" t="s">
        <v>33</v>
      </c>
    </row>
    <row r="156" spans="1:35">
      <c r="A156" t="s">
        <v>59</v>
      </c>
      <c r="B156" s="6" t="s">
        <v>73</v>
      </c>
      <c r="C156" s="11">
        <v>48567.448400000001</v>
      </c>
      <c r="E156">
        <f t="shared" si="32"/>
        <v>327.49856676968625</v>
      </c>
      <c r="F156">
        <f t="shared" si="33"/>
        <v>327.5</v>
      </c>
      <c r="G156">
        <f t="shared" si="30"/>
        <v>-2.1091763410368003E-3</v>
      </c>
      <c r="L156">
        <f>G156</f>
        <v>-2.1091763410368003E-3</v>
      </c>
      <c r="O156">
        <f t="shared" si="34"/>
        <v>1.9999999999596434E-3</v>
      </c>
      <c r="Q156" s="2">
        <f t="shared" si="35"/>
        <v>33548.948400000001</v>
      </c>
      <c r="R156">
        <f t="shared" si="36"/>
        <v>4.4486248375893853E-6</v>
      </c>
      <c r="AC156" t="s">
        <v>48</v>
      </c>
      <c r="AD156" t="s">
        <v>36</v>
      </c>
      <c r="AI156" t="s">
        <v>33</v>
      </c>
    </row>
    <row r="157" spans="1:35">
      <c r="A157" t="s">
        <v>62</v>
      </c>
      <c r="B157" s="6"/>
      <c r="C157" s="11">
        <v>48840.434000000001</v>
      </c>
      <c r="D157">
        <v>7.0000000000000001E-3</v>
      </c>
      <c r="E157">
        <f t="shared" si="32"/>
        <v>512.998104794337</v>
      </c>
      <c r="F157">
        <f t="shared" si="33"/>
        <v>513</v>
      </c>
      <c r="G157">
        <f t="shared" si="30"/>
        <v>-2.7890304263564758E-3</v>
      </c>
      <c r="I157">
        <f>G157</f>
        <v>-2.7890304263564758E-3</v>
      </c>
      <c r="O157">
        <f t="shared" si="34"/>
        <v>1.9999999999367845E-3</v>
      </c>
      <c r="Q157" s="2">
        <f t="shared" si="35"/>
        <v>33821.934000000001</v>
      </c>
      <c r="R157">
        <f t="shared" si="36"/>
        <v>7.7786907191421851E-6</v>
      </c>
      <c r="AC157" t="s">
        <v>31</v>
      </c>
      <c r="AE157">
        <v>11</v>
      </c>
      <c r="AG157" t="s">
        <v>44</v>
      </c>
      <c r="AI157" t="s">
        <v>36</v>
      </c>
    </row>
    <row r="158" spans="1:35">
      <c r="A158" t="s">
        <v>62</v>
      </c>
      <c r="B158" s="6"/>
      <c r="C158" s="11">
        <v>48843.394999999997</v>
      </c>
      <c r="D158">
        <v>6.0000000000000001E-3</v>
      </c>
      <c r="E158">
        <f t="shared" si="32"/>
        <v>515.01016745291747</v>
      </c>
      <c r="F158">
        <f t="shared" si="33"/>
        <v>515</v>
      </c>
      <c r="G158">
        <f t="shared" si="30"/>
        <v>1.4962669258238748E-2</v>
      </c>
      <c r="I158">
        <f>G158</f>
        <v>1.4962669258238748E-2</v>
      </c>
      <c r="O158">
        <f t="shared" si="34"/>
        <v>1.9999999999365382E-3</v>
      </c>
      <c r="Q158" s="2">
        <f t="shared" si="35"/>
        <v>33824.894999999997</v>
      </c>
      <c r="R158">
        <f t="shared" si="36"/>
        <v>2.2388147133144289E-4</v>
      </c>
      <c r="AC158" t="s">
        <v>31</v>
      </c>
      <c r="AE158">
        <v>10</v>
      </c>
      <c r="AG158" t="s">
        <v>44</v>
      </c>
      <c r="AI158" t="s">
        <v>36</v>
      </c>
    </row>
    <row r="159" spans="1:35">
      <c r="A159" t="s">
        <v>62</v>
      </c>
      <c r="B159" s="6"/>
      <c r="C159" s="11">
        <v>48868.404000000002</v>
      </c>
      <c r="D159">
        <v>5.0000000000000001E-3</v>
      </c>
      <c r="E159">
        <f t="shared" si="32"/>
        <v>532.00431639872079</v>
      </c>
      <c r="F159">
        <f t="shared" si="33"/>
        <v>532</v>
      </c>
      <c r="G159">
        <f t="shared" si="30"/>
        <v>6.3521166011923924E-3</v>
      </c>
      <c r="I159">
        <f>G159</f>
        <v>6.3521166011923924E-3</v>
      </c>
      <c r="O159">
        <f t="shared" si="34"/>
        <v>1.9999999999344435E-3</v>
      </c>
      <c r="Q159" s="2">
        <f t="shared" si="35"/>
        <v>33849.904000000002</v>
      </c>
      <c r="R159">
        <f t="shared" si="36"/>
        <v>4.0349385315143991E-5</v>
      </c>
      <c r="AC159" t="s">
        <v>31</v>
      </c>
      <c r="AE159">
        <v>8</v>
      </c>
      <c r="AG159" t="s">
        <v>44</v>
      </c>
      <c r="AI159" t="s">
        <v>36</v>
      </c>
    </row>
    <row r="160" spans="1:35">
      <c r="A160" t="s">
        <v>62</v>
      </c>
      <c r="B160" s="6"/>
      <c r="C160" s="11">
        <v>48871.351999999999</v>
      </c>
      <c r="D160">
        <v>4.0000000000000001E-3</v>
      </c>
      <c r="E160">
        <f t="shared" si="32"/>
        <v>534.00754528001005</v>
      </c>
      <c r="F160">
        <f t="shared" si="33"/>
        <v>534</v>
      </c>
      <c r="G160">
        <f t="shared" si="30"/>
        <v>1.1103816279501189E-2</v>
      </c>
      <c r="I160">
        <f>G160</f>
        <v>1.1103816279501189E-2</v>
      </c>
      <c r="O160">
        <f t="shared" si="34"/>
        <v>1.9999999999341968E-3</v>
      </c>
      <c r="Q160" s="2">
        <f t="shared" si="35"/>
        <v>33852.851999999999</v>
      </c>
      <c r="R160">
        <f t="shared" si="36"/>
        <v>1.2329473596891561E-4</v>
      </c>
      <c r="AC160" t="s">
        <v>31</v>
      </c>
      <c r="AE160">
        <v>8</v>
      </c>
      <c r="AG160" t="s">
        <v>44</v>
      </c>
      <c r="AI160" t="s">
        <v>36</v>
      </c>
    </row>
    <row r="161" spans="1:35">
      <c r="A161" t="s">
        <v>63</v>
      </c>
      <c r="B161" s="6"/>
      <c r="C161" s="11">
        <v>48887.530899999998</v>
      </c>
      <c r="E161">
        <f t="shared" si="32"/>
        <v>545.00145292842387</v>
      </c>
      <c r="F161">
        <f t="shared" si="33"/>
        <v>545</v>
      </c>
      <c r="G161">
        <f t="shared" ref="G161:G169" si="37">+C161-(C$7+F161*C$8)</f>
        <v>2.1381645565270446E-3</v>
      </c>
      <c r="N161">
        <f>G161</f>
        <v>2.1381645565270446E-3</v>
      </c>
      <c r="O161">
        <f t="shared" si="34"/>
        <v>1.9999999999328415E-3</v>
      </c>
      <c r="Q161" s="2">
        <f t="shared" si="35"/>
        <v>33869.030899999998</v>
      </c>
      <c r="R161">
        <f t="shared" si="36"/>
        <v>4.5717476707884938E-6</v>
      </c>
      <c r="AC161" t="s">
        <v>48</v>
      </c>
      <c r="AD161" t="s">
        <v>50</v>
      </c>
      <c r="AI161" t="s">
        <v>33</v>
      </c>
    </row>
    <row r="162" spans="1:35">
      <c r="A162" t="s">
        <v>63</v>
      </c>
      <c r="B162" s="6"/>
      <c r="C162" s="11">
        <v>48887.531600000002</v>
      </c>
      <c r="E162">
        <f t="shared" si="32"/>
        <v>545.00192859335777</v>
      </c>
      <c r="F162">
        <f t="shared" si="33"/>
        <v>545</v>
      </c>
      <c r="G162">
        <f t="shared" si="37"/>
        <v>2.8381645606714301E-3</v>
      </c>
      <c r="N162">
        <f>G162</f>
        <v>2.8381645606714301E-3</v>
      </c>
      <c r="O162">
        <f t="shared" si="34"/>
        <v>1.9999999999328415E-3</v>
      </c>
      <c r="Q162" s="2">
        <f t="shared" si="35"/>
        <v>33869.031600000002</v>
      </c>
      <c r="R162">
        <f t="shared" si="36"/>
        <v>8.0551780734512517E-6</v>
      </c>
      <c r="AC162" t="s">
        <v>48</v>
      </c>
      <c r="AD162" t="s">
        <v>36</v>
      </c>
      <c r="AI162" t="s">
        <v>33</v>
      </c>
    </row>
    <row r="163" spans="1:35">
      <c r="A163" t="s">
        <v>64</v>
      </c>
      <c r="B163" s="6"/>
      <c r="C163" s="11">
        <v>49002.309000000001</v>
      </c>
      <c r="D163">
        <v>6.0000000000000001E-3</v>
      </c>
      <c r="E163">
        <f t="shared" si="32"/>
        <v>622.99562011287514</v>
      </c>
      <c r="F163">
        <f t="shared" si="33"/>
        <v>623</v>
      </c>
      <c r="G163">
        <f t="shared" si="37"/>
        <v>-6.4455476676812395E-3</v>
      </c>
      <c r="I163">
        <f t="shared" ref="I163:I168" si="38">G163</f>
        <v>-6.4455476676812395E-3</v>
      </c>
      <c r="O163">
        <f t="shared" si="34"/>
        <v>1.9999999999232299E-3</v>
      </c>
      <c r="Q163" s="2">
        <f t="shared" si="35"/>
        <v>33983.809000000001</v>
      </c>
      <c r="R163">
        <f t="shared" si="36"/>
        <v>4.154508473635107E-5</v>
      </c>
      <c r="AC163" t="s">
        <v>31</v>
      </c>
      <c r="AE163">
        <v>8</v>
      </c>
      <c r="AG163" t="s">
        <v>44</v>
      </c>
      <c r="AI163" t="s">
        <v>36</v>
      </c>
    </row>
    <row r="164" spans="1:35">
      <c r="A164" t="s">
        <v>64</v>
      </c>
      <c r="B164" s="6"/>
      <c r="C164" s="11">
        <v>49005.267999999996</v>
      </c>
      <c r="D164">
        <v>6.0000000000000001E-3</v>
      </c>
      <c r="E164">
        <f t="shared" si="32"/>
        <v>625.00632372879511</v>
      </c>
      <c r="F164">
        <f t="shared" si="33"/>
        <v>625</v>
      </c>
      <c r="G164">
        <f t="shared" si="37"/>
        <v>9.3061520165065303E-3</v>
      </c>
      <c r="I164">
        <f t="shared" si="38"/>
        <v>9.3061520165065303E-3</v>
      </c>
      <c r="O164">
        <f t="shared" si="34"/>
        <v>1.9999999999229835E-3</v>
      </c>
      <c r="Q164" s="2">
        <f t="shared" si="35"/>
        <v>33986.767999999996</v>
      </c>
      <c r="R164">
        <f t="shared" si="36"/>
        <v>8.6604465354328557E-5</v>
      </c>
      <c r="AC164" t="s">
        <v>31</v>
      </c>
      <c r="AE164">
        <v>8</v>
      </c>
      <c r="AG164" t="s">
        <v>44</v>
      </c>
      <c r="AI164" t="s">
        <v>36</v>
      </c>
    </row>
    <row r="165" spans="1:35">
      <c r="A165" t="s">
        <v>65</v>
      </c>
      <c r="B165" s="6"/>
      <c r="C165" s="11">
        <v>49567.427000000003</v>
      </c>
      <c r="D165">
        <v>6.0000000000000001E-3</v>
      </c>
      <c r="E165">
        <f t="shared" si="32"/>
        <v>1007.0053551663541</v>
      </c>
      <c r="F165">
        <f t="shared" si="33"/>
        <v>1007</v>
      </c>
      <c r="G165">
        <f t="shared" si="37"/>
        <v>7.8807921381667256E-3</v>
      </c>
      <c r="I165">
        <f t="shared" si="38"/>
        <v>7.8807921381667256E-3</v>
      </c>
      <c r="O165">
        <f t="shared" si="34"/>
        <v>1.9999999998759109E-3</v>
      </c>
      <c r="Q165" s="2">
        <f t="shared" si="35"/>
        <v>34548.927000000003</v>
      </c>
      <c r="R165">
        <f t="shared" si="36"/>
        <v>6.2106884724990471E-5</v>
      </c>
      <c r="AC165" t="s">
        <v>31</v>
      </c>
      <c r="AE165">
        <v>12</v>
      </c>
      <c r="AG165" t="s">
        <v>44</v>
      </c>
      <c r="AI165" t="s">
        <v>36</v>
      </c>
    </row>
    <row r="166" spans="1:35">
      <c r="A166" t="s">
        <v>66</v>
      </c>
      <c r="B166" s="6"/>
      <c r="C166" s="11">
        <v>49929.45</v>
      </c>
      <c r="D166">
        <v>6.0000000000000001E-3</v>
      </c>
      <c r="E166">
        <f t="shared" si="32"/>
        <v>1253.0077056723771</v>
      </c>
      <c r="F166">
        <f t="shared" si="33"/>
        <v>1253</v>
      </c>
      <c r="G166">
        <f t="shared" si="37"/>
        <v>1.1339853561366908E-2</v>
      </c>
      <c r="I166">
        <f t="shared" si="38"/>
        <v>1.1339853561366908E-2</v>
      </c>
      <c r="O166">
        <f t="shared" si="34"/>
        <v>1.9999999998455971E-3</v>
      </c>
      <c r="Q166" s="2">
        <f t="shared" si="35"/>
        <v>34910.949999999997</v>
      </c>
      <c r="R166">
        <f t="shared" si="36"/>
        <v>1.2859227879324575E-4</v>
      </c>
      <c r="AC166" t="s">
        <v>31</v>
      </c>
      <c r="AE166">
        <v>8</v>
      </c>
      <c r="AG166" t="s">
        <v>44</v>
      </c>
      <c r="AI166" t="s">
        <v>36</v>
      </c>
    </row>
    <row r="167" spans="1:35">
      <c r="A167" t="s">
        <v>66</v>
      </c>
      <c r="B167" s="6"/>
      <c r="C167" s="11">
        <v>50013.324000000001</v>
      </c>
      <c r="D167">
        <v>5.0000000000000001E-3</v>
      </c>
      <c r="E167">
        <f t="shared" si="32"/>
        <v>1310.0018777176431</v>
      </c>
      <c r="F167">
        <f t="shared" si="33"/>
        <v>1310</v>
      </c>
      <c r="G167">
        <f t="shared" si="37"/>
        <v>2.76329462940339E-3</v>
      </c>
      <c r="I167">
        <f t="shared" si="38"/>
        <v>2.76329462940339E-3</v>
      </c>
      <c r="O167">
        <f t="shared" si="34"/>
        <v>1.9999999998385732E-3</v>
      </c>
      <c r="Q167" s="2">
        <f t="shared" si="35"/>
        <v>34994.824000000001</v>
      </c>
      <c r="R167">
        <f t="shared" si="36"/>
        <v>7.6357972088896182E-6</v>
      </c>
      <c r="AC167" t="s">
        <v>31</v>
      </c>
      <c r="AE167">
        <v>9</v>
      </c>
      <c r="AG167" t="s">
        <v>44</v>
      </c>
      <c r="AI167" t="s">
        <v>36</v>
      </c>
    </row>
    <row r="168" spans="1:35">
      <c r="A168" t="s">
        <v>67</v>
      </c>
      <c r="B168" s="6"/>
      <c r="C168" s="11">
        <v>50681.453999999998</v>
      </c>
      <c r="D168">
        <v>5.0000000000000001E-3</v>
      </c>
      <c r="E168">
        <f t="shared" si="32"/>
        <v>1764.0104640328532</v>
      </c>
      <c r="F168">
        <f t="shared" si="33"/>
        <v>1764</v>
      </c>
      <c r="G168">
        <f t="shared" si="37"/>
        <v>1.5399123454699293E-2</v>
      </c>
      <c r="I168">
        <f t="shared" si="38"/>
        <v>1.5399123454699293E-2</v>
      </c>
      <c r="O168">
        <f t="shared" si="34"/>
        <v>1.9999999997826283E-3</v>
      </c>
      <c r="Q168" s="2">
        <f t="shared" si="35"/>
        <v>35662.953999999998</v>
      </c>
      <c r="R168">
        <f t="shared" si="36"/>
        <v>2.3713300317306987E-4</v>
      </c>
      <c r="AC168" t="s">
        <v>31</v>
      </c>
      <c r="AE168">
        <v>7</v>
      </c>
      <c r="AG168" t="s">
        <v>44</v>
      </c>
      <c r="AI168" t="s">
        <v>36</v>
      </c>
    </row>
    <row r="169" spans="1:35">
      <c r="A169" t="s">
        <v>71</v>
      </c>
      <c r="B169" s="6" t="s">
        <v>72</v>
      </c>
      <c r="C169">
        <v>52890.3508</v>
      </c>
      <c r="E169">
        <f t="shared" si="32"/>
        <v>3265.0029557398507</v>
      </c>
      <c r="F169">
        <f t="shared" si="33"/>
        <v>3265</v>
      </c>
      <c r="G169">
        <f t="shared" si="37"/>
        <v>4.3497381484485231E-3</v>
      </c>
      <c r="L169">
        <f>G169</f>
        <v>4.3497381484485231E-3</v>
      </c>
      <c r="O169">
        <f t="shared" si="34"/>
        <v>1.9999999995976648E-3</v>
      </c>
      <c r="Q169" s="2">
        <f t="shared" si="35"/>
        <v>37871.8508</v>
      </c>
      <c r="R169">
        <f t="shared" si="36"/>
        <v>1.8920221960068386E-5</v>
      </c>
    </row>
    <row r="170" spans="1:35">
      <c r="B170" s="6"/>
    </row>
    <row r="171" spans="1:35">
      <c r="A171" s="8"/>
      <c r="B171" s="6"/>
      <c r="D171" t="s">
        <v>95</v>
      </c>
      <c r="E171" s="15" t="s">
        <v>98</v>
      </c>
    </row>
    <row r="172" spans="1:35">
      <c r="A172" t="s">
        <v>94</v>
      </c>
      <c r="B172" s="6"/>
      <c r="C172">
        <v>47387.385000000002</v>
      </c>
      <c r="D172" s="22">
        <f t="shared" ref="D172:D209" si="39">+(C172-C$7)/C$8-INT((C172-C$7)/C$8)</f>
        <v>0.6203155366597457</v>
      </c>
      <c r="F172" t="s">
        <v>86</v>
      </c>
    </row>
    <row r="173" spans="1:35">
      <c r="A173" t="s">
        <v>94</v>
      </c>
      <c r="B173" s="6"/>
      <c r="C173" s="8">
        <v>47387.597000000002</v>
      </c>
      <c r="D173" s="22">
        <f t="shared" si="39"/>
        <v>0.76437405865192432</v>
      </c>
    </row>
    <row r="174" spans="1:35">
      <c r="A174" t="s">
        <v>94</v>
      </c>
      <c r="B174" s="6"/>
      <c r="C174">
        <v>47388.364000000001</v>
      </c>
      <c r="D174" s="22">
        <f t="shared" si="39"/>
        <v>0.28556691887922625</v>
      </c>
      <c r="F174" t="s">
        <v>87</v>
      </c>
    </row>
    <row r="175" spans="1:35">
      <c r="A175" t="s">
        <v>94</v>
      </c>
      <c r="B175" s="6"/>
      <c r="C175" s="8">
        <v>47388.599000000002</v>
      </c>
      <c r="D175" s="22">
        <f t="shared" si="39"/>
        <v>0.44525443146562793</v>
      </c>
    </row>
    <row r="176" spans="1:35">
      <c r="A176" t="s">
        <v>94</v>
      </c>
      <c r="B176" s="6"/>
      <c r="C176">
        <v>47391.377999999997</v>
      </c>
      <c r="D176" s="22">
        <f t="shared" si="39"/>
        <v>0.33364420795777505</v>
      </c>
      <c r="F176" t="s">
        <v>87</v>
      </c>
    </row>
    <row r="177" spans="1:9">
      <c r="A177" t="s">
        <v>94</v>
      </c>
      <c r="B177" s="6"/>
      <c r="C177" s="8">
        <v>47391.597000000002</v>
      </c>
      <c r="D177" s="22">
        <f t="shared" si="39"/>
        <v>0.48245937926441229</v>
      </c>
    </row>
    <row r="178" spans="1:9">
      <c r="A178" t="s">
        <v>94</v>
      </c>
      <c r="B178" s="6"/>
      <c r="C178">
        <v>47392.381000000001</v>
      </c>
      <c r="D178" s="23">
        <f t="shared" si="39"/>
        <v>1.5204102104235062E-2</v>
      </c>
      <c r="F178" s="8" t="s">
        <v>88</v>
      </c>
    </row>
    <row r="179" spans="1:9">
      <c r="A179" t="s">
        <v>94</v>
      </c>
      <c r="B179" s="6"/>
      <c r="C179" s="8">
        <v>47392.599000000002</v>
      </c>
      <c r="D179" s="23">
        <f t="shared" si="39"/>
        <v>0.16333975207811591</v>
      </c>
    </row>
    <row r="180" spans="1:9">
      <c r="A180" t="s">
        <v>94</v>
      </c>
      <c r="B180" s="6"/>
      <c r="C180">
        <v>47393.383999999998</v>
      </c>
      <c r="D180" s="22">
        <f t="shared" si="39"/>
        <v>0.69676399624574969</v>
      </c>
      <c r="F180" t="s">
        <v>87</v>
      </c>
    </row>
    <row r="181" spans="1:9">
      <c r="A181" t="s">
        <v>94</v>
      </c>
      <c r="B181" s="6"/>
      <c r="C181" s="8">
        <v>47393.531000000003</v>
      </c>
      <c r="D181" s="22">
        <f t="shared" si="39"/>
        <v>0.7966536317813393</v>
      </c>
    </row>
    <row r="182" spans="1:9">
      <c r="A182" t="s">
        <v>94</v>
      </c>
      <c r="B182" s="6"/>
      <c r="C182" s="21">
        <v>47398.538</v>
      </c>
      <c r="D182" s="22">
        <f t="shared" si="39"/>
        <v>0.19901693185653357</v>
      </c>
      <c r="F182" t="s">
        <v>87</v>
      </c>
    </row>
    <row r="183" spans="1:9">
      <c r="A183" t="s">
        <v>94</v>
      </c>
      <c r="B183" s="6"/>
      <c r="C183" s="8">
        <v>47398.593999999997</v>
      </c>
      <c r="D183" s="22">
        <f t="shared" si="39"/>
        <v>0.23707012634298508</v>
      </c>
      <c r="I183" s="8"/>
    </row>
    <row r="184" spans="1:9">
      <c r="A184" t="s">
        <v>94</v>
      </c>
      <c r="B184" s="6"/>
      <c r="C184">
        <v>47401.368000000002</v>
      </c>
      <c r="D184" s="22">
        <f t="shared" si="39"/>
        <v>0.12206229619113174</v>
      </c>
      <c r="F184" t="s">
        <v>87</v>
      </c>
    </row>
    <row r="185" spans="1:9">
      <c r="A185" t="s">
        <v>94</v>
      </c>
      <c r="B185" s="6"/>
      <c r="C185" s="8">
        <v>47401.423999999999</v>
      </c>
      <c r="D185" s="22">
        <f t="shared" si="39"/>
        <v>0.1601154906775264</v>
      </c>
    </row>
    <row r="186" spans="1:9">
      <c r="A186" t="s">
        <v>94</v>
      </c>
      <c r="B186" s="6"/>
      <c r="C186">
        <v>47405.519</v>
      </c>
      <c r="D186" s="22">
        <f t="shared" si="39"/>
        <v>0.94275533765539876</v>
      </c>
      <c r="F186" t="s">
        <v>87</v>
      </c>
    </row>
    <row r="187" spans="1:9">
      <c r="A187" t="s">
        <v>94</v>
      </c>
      <c r="B187" s="6"/>
      <c r="C187" s="8">
        <v>47405.563000000002</v>
      </c>
      <c r="D187" s="22">
        <f t="shared" si="39"/>
        <v>0.97265427618327749</v>
      </c>
    </row>
    <row r="188" spans="1:9">
      <c r="A188" t="s">
        <v>94</v>
      </c>
      <c r="B188" s="6"/>
      <c r="C188">
        <v>47413.394</v>
      </c>
      <c r="D188" s="22">
        <f t="shared" si="39"/>
        <v>0.29398581261131085</v>
      </c>
      <c r="F188" t="s">
        <v>87</v>
      </c>
    </row>
    <row r="189" spans="1:9">
      <c r="A189" t="s">
        <v>94</v>
      </c>
      <c r="B189" s="6"/>
      <c r="C189" s="8">
        <v>47413.415999999997</v>
      </c>
      <c r="D189" s="22">
        <f t="shared" si="39"/>
        <v>0.30893528187277752</v>
      </c>
    </row>
    <row r="190" spans="1:9">
      <c r="A190" t="s">
        <v>94</v>
      </c>
      <c r="B190" s="6"/>
      <c r="C190">
        <v>47414.381999999998</v>
      </c>
      <c r="D190" s="23">
        <f t="shared" si="39"/>
        <v>0.96535288680098574</v>
      </c>
      <c r="F190" s="8" t="s">
        <v>89</v>
      </c>
    </row>
    <row r="191" spans="1:9">
      <c r="A191" t="s">
        <v>94</v>
      </c>
      <c r="B191" s="6"/>
      <c r="C191" s="8">
        <v>47414.535000000003</v>
      </c>
      <c r="D191" s="23">
        <f t="shared" si="39"/>
        <v>6.9319650318277581E-2</v>
      </c>
    </row>
    <row r="192" spans="1:9">
      <c r="A192" t="s">
        <v>94</v>
      </c>
      <c r="B192" s="6"/>
      <c r="C192">
        <v>47431.315999999999</v>
      </c>
      <c r="D192" s="22">
        <f t="shared" si="39"/>
        <v>0.47236709161484214</v>
      </c>
      <c r="F192" t="s">
        <v>87</v>
      </c>
    </row>
    <row r="193" spans="1:6">
      <c r="A193" t="s">
        <v>94</v>
      </c>
      <c r="B193" s="6"/>
      <c r="C193" s="8">
        <v>47431.391000000003</v>
      </c>
      <c r="D193" s="22">
        <f t="shared" si="39"/>
        <v>0.52333119137927042</v>
      </c>
    </row>
    <row r="194" spans="1:6">
      <c r="A194" t="s">
        <v>94</v>
      </c>
      <c r="B194" s="6"/>
      <c r="C194">
        <v>47432.404000000002</v>
      </c>
      <c r="D194" s="22">
        <f t="shared" si="39"/>
        <v>0.2116862988237358</v>
      </c>
      <c r="F194" t="s">
        <v>87</v>
      </c>
    </row>
    <row r="195" spans="1:6">
      <c r="A195" t="s">
        <v>94</v>
      </c>
      <c r="B195" s="6"/>
      <c r="C195" s="8">
        <v>47432.436000000002</v>
      </c>
      <c r="D195" s="22">
        <f t="shared" si="39"/>
        <v>0.23343098138815321</v>
      </c>
    </row>
    <row r="196" spans="1:6">
      <c r="A196" t="s">
        <v>94</v>
      </c>
      <c r="B196" s="6"/>
      <c r="C196">
        <v>47439.457999999999</v>
      </c>
      <c r="D196" s="23">
        <f t="shared" si="39"/>
        <v>5.0297617215164792E-3</v>
      </c>
      <c r="F196" t="s">
        <v>90</v>
      </c>
    </row>
    <row r="197" spans="1:6">
      <c r="A197" t="s">
        <v>94</v>
      </c>
      <c r="B197" s="6"/>
      <c r="C197" s="8">
        <v>47439.495000000003</v>
      </c>
      <c r="D197" s="23">
        <f t="shared" si="39"/>
        <v>3.0172050939825112E-2</v>
      </c>
    </row>
    <row r="198" spans="1:6">
      <c r="A198" t="s">
        <v>94</v>
      </c>
      <c r="B198" s="6"/>
      <c r="C198">
        <v>47451.262999999999</v>
      </c>
      <c r="D198" s="22">
        <f t="shared" si="39"/>
        <v>2.6779064179436318E-2</v>
      </c>
      <c r="F198" t="s">
        <v>87</v>
      </c>
    </row>
    <row r="199" spans="1:6">
      <c r="A199" t="s">
        <v>94</v>
      </c>
      <c r="B199" s="6"/>
      <c r="C199" s="8">
        <v>47451.44</v>
      </c>
      <c r="D199" s="22">
        <f t="shared" si="39"/>
        <v>0.14705433961881909</v>
      </c>
    </row>
    <row r="200" spans="1:6">
      <c r="A200" t="s">
        <v>94</v>
      </c>
      <c r="B200" s="6"/>
      <c r="C200">
        <v>47485.383999999998</v>
      </c>
      <c r="D200" s="22">
        <f t="shared" si="39"/>
        <v>0.21272637033388264</v>
      </c>
      <c r="F200" t="s">
        <v>87</v>
      </c>
    </row>
    <row r="201" spans="1:6">
      <c r="A201" t="s">
        <v>94</v>
      </c>
      <c r="B201" s="6"/>
      <c r="C201" s="8">
        <v>47485.444000000003</v>
      </c>
      <c r="D201" s="22">
        <f t="shared" si="39"/>
        <v>0.25349765014641434</v>
      </c>
    </row>
    <row r="202" spans="1:6">
      <c r="A202" t="s">
        <v>94</v>
      </c>
      <c r="B202" s="6"/>
      <c r="C202">
        <v>47716.440999999999</v>
      </c>
      <c r="D202" s="19">
        <f t="shared" si="39"/>
        <v>0.22088635152650227</v>
      </c>
      <c r="F202" t="s">
        <v>91</v>
      </c>
    </row>
    <row r="203" spans="1:6">
      <c r="A203" t="s">
        <v>94</v>
      </c>
      <c r="B203" s="6"/>
      <c r="C203" s="8">
        <v>47716.572</v>
      </c>
      <c r="D203" s="19">
        <f t="shared" si="39"/>
        <v>0.30990364577741047</v>
      </c>
    </row>
    <row r="204" spans="1:6">
      <c r="A204" t="s">
        <v>94</v>
      </c>
      <c r="B204" s="6"/>
      <c r="C204">
        <v>47729.358999999997</v>
      </c>
      <c r="D204" s="23">
        <f t="shared" si="39"/>
        <v>0.99894289444321771</v>
      </c>
      <c r="F204" s="8" t="s">
        <v>92</v>
      </c>
    </row>
    <row r="205" spans="1:6">
      <c r="A205" t="s">
        <v>94</v>
      </c>
      <c r="B205" s="6"/>
      <c r="C205" s="8">
        <v>47729.453000000001</v>
      </c>
      <c r="D205" s="23">
        <f t="shared" si="39"/>
        <v>6.2817899480734241E-2</v>
      </c>
    </row>
    <row r="206" spans="1:6">
      <c r="A206" t="s">
        <v>94</v>
      </c>
      <c r="B206" s="6"/>
      <c r="C206">
        <v>47770.288</v>
      </c>
      <c r="D206" s="22">
        <f t="shared" si="39"/>
        <v>0.81107141628325508</v>
      </c>
      <c r="F206" t="s">
        <v>87</v>
      </c>
    </row>
    <row r="207" spans="1:6">
      <c r="A207" t="s">
        <v>94</v>
      </c>
      <c r="B207" s="6"/>
      <c r="C207" s="8">
        <v>47770.328000000001</v>
      </c>
      <c r="D207" s="22">
        <f t="shared" si="39"/>
        <v>0.83825226948997056</v>
      </c>
    </row>
    <row r="208" spans="1:6">
      <c r="A208" t="s">
        <v>94</v>
      </c>
      <c r="B208" s="6"/>
      <c r="C208">
        <v>47776.385999999999</v>
      </c>
      <c r="D208" s="23">
        <f t="shared" si="39"/>
        <v>0.9547924875558067</v>
      </c>
      <c r="F208" s="8" t="s">
        <v>93</v>
      </c>
    </row>
    <row r="209" spans="1:4">
      <c r="A209" t="s">
        <v>94</v>
      </c>
      <c r="B209" s="6"/>
      <c r="C209" s="8">
        <v>47776.538</v>
      </c>
      <c r="D209" s="23">
        <f t="shared" si="39"/>
        <v>5.8079729740342145E-2</v>
      </c>
    </row>
    <row r="210" spans="1:4">
      <c r="B210" s="6"/>
    </row>
    <row r="211" spans="1:4">
      <c r="B211" s="6"/>
    </row>
    <row r="212" spans="1:4">
      <c r="B212" s="6"/>
    </row>
    <row r="213" spans="1:4">
      <c r="B213" s="6"/>
    </row>
    <row r="214" spans="1:4">
      <c r="B214" s="6"/>
    </row>
    <row r="215" spans="1:4">
      <c r="B215" s="6"/>
    </row>
    <row r="216" spans="1:4">
      <c r="B216" s="6"/>
    </row>
    <row r="217" spans="1:4">
      <c r="B217" s="6"/>
    </row>
    <row r="218" spans="1:4">
      <c r="B218" s="6"/>
    </row>
    <row r="219" spans="1:4">
      <c r="B219" s="6"/>
    </row>
    <row r="220" spans="1:4">
      <c r="B220" s="6"/>
    </row>
    <row r="221" spans="1:4">
      <c r="B221" s="6"/>
    </row>
    <row r="222" spans="1:4">
      <c r="B222" s="6"/>
    </row>
    <row r="223" spans="1:4">
      <c r="B223" s="6"/>
    </row>
    <row r="224" spans="1:4">
      <c r="B224" s="6"/>
    </row>
    <row r="225" spans="2:2">
      <c r="B225" s="6"/>
    </row>
    <row r="226" spans="2:2">
      <c r="B226" s="6"/>
    </row>
    <row r="227" spans="2:2">
      <c r="B227" s="6"/>
    </row>
    <row r="228" spans="2:2">
      <c r="B228" s="6"/>
    </row>
    <row r="229" spans="2:2">
      <c r="B229" s="6"/>
    </row>
    <row r="230" spans="2:2">
      <c r="B230" s="6"/>
    </row>
    <row r="231" spans="2:2">
      <c r="B231" s="6"/>
    </row>
    <row r="232" spans="2:2">
      <c r="B232" s="6"/>
    </row>
    <row r="233" spans="2:2">
      <c r="B233" s="6"/>
    </row>
    <row r="234" spans="2:2">
      <c r="B234" s="6"/>
    </row>
    <row r="235" spans="2:2">
      <c r="B235" s="6"/>
    </row>
    <row r="236" spans="2:2">
      <c r="B236" s="6"/>
    </row>
    <row r="237" spans="2:2">
      <c r="B237" s="6"/>
    </row>
    <row r="238" spans="2:2">
      <c r="B238" s="6"/>
    </row>
    <row r="239" spans="2:2">
      <c r="B239" s="6"/>
    </row>
    <row r="240" spans="2:2">
      <c r="B240" s="6"/>
    </row>
    <row r="241" spans="2:2">
      <c r="B241" s="6"/>
    </row>
    <row r="242" spans="2:2">
      <c r="B242" s="6"/>
    </row>
    <row r="243" spans="2:2">
      <c r="B243" s="6"/>
    </row>
    <row r="244" spans="2:2">
      <c r="B244" s="6"/>
    </row>
    <row r="245" spans="2:2">
      <c r="B245" s="6"/>
    </row>
    <row r="246" spans="2:2">
      <c r="B246" s="6"/>
    </row>
    <row r="247" spans="2:2">
      <c r="B247" s="6"/>
    </row>
    <row r="248" spans="2:2">
      <c r="B248" s="6"/>
    </row>
    <row r="249" spans="2:2">
      <c r="B249" s="6"/>
    </row>
    <row r="250" spans="2:2">
      <c r="B250" s="6"/>
    </row>
    <row r="251" spans="2:2">
      <c r="B251" s="6"/>
    </row>
    <row r="252" spans="2:2">
      <c r="B252" s="6"/>
    </row>
    <row r="253" spans="2:2">
      <c r="B253" s="6"/>
    </row>
    <row r="254" spans="2:2">
      <c r="B254" s="6"/>
    </row>
    <row r="255" spans="2:2">
      <c r="B255" s="6"/>
    </row>
    <row r="256" spans="2:2">
      <c r="B256" s="6"/>
    </row>
    <row r="257" spans="2:2">
      <c r="B257" s="6"/>
    </row>
    <row r="258" spans="2:2">
      <c r="B258" s="6"/>
    </row>
    <row r="259" spans="2:2">
      <c r="B259" s="6"/>
    </row>
    <row r="260" spans="2:2">
      <c r="B260" s="6"/>
    </row>
    <row r="261" spans="2:2">
      <c r="B261" s="6"/>
    </row>
    <row r="262" spans="2:2">
      <c r="B262" s="6"/>
    </row>
    <row r="263" spans="2:2">
      <c r="B263" s="6"/>
    </row>
    <row r="264" spans="2:2">
      <c r="B264" s="6"/>
    </row>
    <row r="265" spans="2:2">
      <c r="B265" s="6"/>
    </row>
    <row r="266" spans="2:2">
      <c r="B266" s="6"/>
    </row>
    <row r="267" spans="2:2">
      <c r="B267" s="6"/>
    </row>
    <row r="268" spans="2:2">
      <c r="B268" s="6"/>
    </row>
    <row r="269" spans="2:2">
      <c r="B269" s="6"/>
    </row>
    <row r="270" spans="2:2">
      <c r="B270" s="6"/>
    </row>
    <row r="271" spans="2:2">
      <c r="B271" s="6"/>
    </row>
    <row r="272" spans="2:2">
      <c r="B272" s="6"/>
    </row>
    <row r="273" spans="2:2">
      <c r="B273" s="6"/>
    </row>
    <row r="274" spans="2:2">
      <c r="B274" s="6"/>
    </row>
    <row r="275" spans="2:2">
      <c r="B275" s="6"/>
    </row>
    <row r="276" spans="2:2">
      <c r="B276" s="6"/>
    </row>
    <row r="277" spans="2:2">
      <c r="B277" s="6"/>
    </row>
    <row r="278" spans="2:2">
      <c r="B278" s="6"/>
    </row>
    <row r="279" spans="2:2">
      <c r="B279" s="6"/>
    </row>
    <row r="280" spans="2:2">
      <c r="B280" s="6"/>
    </row>
    <row r="281" spans="2:2">
      <c r="B281" s="6"/>
    </row>
    <row r="282" spans="2:2">
      <c r="B282" s="6"/>
    </row>
    <row r="283" spans="2:2">
      <c r="B283" s="6"/>
    </row>
    <row r="284" spans="2:2">
      <c r="B284" s="6"/>
    </row>
    <row r="285" spans="2:2">
      <c r="B285" s="6"/>
    </row>
    <row r="286" spans="2:2">
      <c r="B286" s="6"/>
    </row>
    <row r="287" spans="2:2">
      <c r="B287" s="6"/>
    </row>
    <row r="288" spans="2:2">
      <c r="B288" s="6"/>
    </row>
    <row r="289" spans="2:2">
      <c r="B289" s="6"/>
    </row>
    <row r="290" spans="2:2">
      <c r="B290" s="6"/>
    </row>
    <row r="291" spans="2:2">
      <c r="B291" s="6"/>
    </row>
    <row r="292" spans="2:2">
      <c r="B292" s="6"/>
    </row>
    <row r="293" spans="2:2">
      <c r="B293" s="6"/>
    </row>
    <row r="294" spans="2:2">
      <c r="B294" s="6"/>
    </row>
    <row r="295" spans="2:2">
      <c r="B295" s="6"/>
    </row>
    <row r="296" spans="2:2">
      <c r="B296" s="6"/>
    </row>
    <row r="297" spans="2:2">
      <c r="B297" s="6"/>
    </row>
    <row r="298" spans="2:2">
      <c r="B298" s="6"/>
    </row>
    <row r="299" spans="2:2">
      <c r="B299" s="6"/>
    </row>
    <row r="300" spans="2:2">
      <c r="B300" s="6"/>
    </row>
    <row r="301" spans="2:2">
      <c r="B301" s="6"/>
    </row>
    <row r="302" spans="2:2">
      <c r="B302" s="6"/>
    </row>
    <row r="303" spans="2:2">
      <c r="B303" s="6"/>
    </row>
    <row r="304" spans="2:2">
      <c r="B304" s="6"/>
    </row>
    <row r="305" spans="2:2">
      <c r="B305" s="6"/>
    </row>
    <row r="306" spans="2:2">
      <c r="B306" s="6"/>
    </row>
    <row r="307" spans="2:2">
      <c r="B307" s="6"/>
    </row>
    <row r="308" spans="2:2">
      <c r="B308" s="6"/>
    </row>
    <row r="309" spans="2:2">
      <c r="B309" s="6"/>
    </row>
    <row r="310" spans="2:2">
      <c r="B310" s="6"/>
    </row>
    <row r="311" spans="2:2">
      <c r="B311" s="6"/>
    </row>
    <row r="312" spans="2:2">
      <c r="B312" s="6"/>
    </row>
    <row r="313" spans="2:2">
      <c r="B313" s="6"/>
    </row>
    <row r="314" spans="2:2">
      <c r="B314" s="6"/>
    </row>
    <row r="315" spans="2:2">
      <c r="B315" s="6"/>
    </row>
    <row r="316" spans="2:2">
      <c r="B316" s="6"/>
    </row>
    <row r="317" spans="2:2">
      <c r="B317" s="6"/>
    </row>
    <row r="318" spans="2:2">
      <c r="B318" s="6"/>
    </row>
    <row r="319" spans="2:2">
      <c r="B319" s="6"/>
    </row>
    <row r="320" spans="2:2">
      <c r="B320" s="6"/>
    </row>
    <row r="321" spans="2:2">
      <c r="B321" s="6"/>
    </row>
    <row r="322" spans="2:2">
      <c r="B322" s="6"/>
    </row>
    <row r="323" spans="2:2">
      <c r="B323" s="6"/>
    </row>
    <row r="324" spans="2:2">
      <c r="B324" s="6"/>
    </row>
    <row r="325" spans="2:2">
      <c r="B325" s="6"/>
    </row>
    <row r="326" spans="2:2">
      <c r="B326" s="6"/>
    </row>
    <row r="327" spans="2:2">
      <c r="B327" s="6"/>
    </row>
    <row r="328" spans="2:2">
      <c r="B328" s="6"/>
    </row>
    <row r="329" spans="2:2">
      <c r="B329" s="6"/>
    </row>
    <row r="330" spans="2:2">
      <c r="B330" s="6"/>
    </row>
    <row r="331" spans="2:2">
      <c r="B331" s="6"/>
    </row>
    <row r="332" spans="2:2">
      <c r="B332" s="6"/>
    </row>
    <row r="333" spans="2:2">
      <c r="B333" s="6"/>
    </row>
    <row r="334" spans="2:2">
      <c r="B334" s="6"/>
    </row>
    <row r="335" spans="2:2">
      <c r="B335" s="6"/>
    </row>
    <row r="336" spans="2:2">
      <c r="B336" s="6"/>
    </row>
    <row r="337" spans="2:2">
      <c r="B337" s="6"/>
    </row>
    <row r="338" spans="2:2">
      <c r="B338" s="6"/>
    </row>
    <row r="339" spans="2:2">
      <c r="B339" s="6"/>
    </row>
    <row r="340" spans="2:2">
      <c r="B340" s="6"/>
    </row>
    <row r="341" spans="2:2">
      <c r="B341" s="6"/>
    </row>
    <row r="342" spans="2:2">
      <c r="B342" s="6"/>
    </row>
    <row r="343" spans="2:2">
      <c r="B343" s="6"/>
    </row>
    <row r="344" spans="2:2">
      <c r="B344" s="6"/>
    </row>
    <row r="345" spans="2:2">
      <c r="B345" s="6"/>
    </row>
    <row r="346" spans="2:2">
      <c r="B346" s="6"/>
    </row>
    <row r="347" spans="2:2">
      <c r="B347" s="6"/>
    </row>
    <row r="348" spans="2:2">
      <c r="B348" s="6"/>
    </row>
    <row r="349" spans="2:2">
      <c r="B349" s="6"/>
    </row>
    <row r="350" spans="2:2">
      <c r="B350" s="6"/>
    </row>
    <row r="351" spans="2:2">
      <c r="B351" s="6"/>
    </row>
    <row r="352" spans="2:2">
      <c r="B352" s="6"/>
    </row>
    <row r="353" spans="2:2">
      <c r="B353" s="6"/>
    </row>
    <row r="354" spans="2:2">
      <c r="B354" s="6"/>
    </row>
    <row r="355" spans="2:2">
      <c r="B355" s="6"/>
    </row>
    <row r="356" spans="2:2">
      <c r="B356" s="6"/>
    </row>
    <row r="357" spans="2:2">
      <c r="B357" s="6"/>
    </row>
    <row r="358" spans="2:2">
      <c r="B358" s="6"/>
    </row>
    <row r="359" spans="2:2">
      <c r="B359" s="6"/>
    </row>
    <row r="360" spans="2:2">
      <c r="B360" s="6"/>
    </row>
    <row r="361" spans="2:2">
      <c r="B361" s="6"/>
    </row>
    <row r="362" spans="2:2">
      <c r="B362" s="6"/>
    </row>
    <row r="363" spans="2:2">
      <c r="B363" s="6"/>
    </row>
    <row r="364" spans="2:2">
      <c r="B364" s="6"/>
    </row>
    <row r="365" spans="2:2">
      <c r="B365" s="6"/>
    </row>
    <row r="366" spans="2:2">
      <c r="B366" s="6"/>
    </row>
    <row r="367" spans="2:2">
      <c r="B367" s="6"/>
    </row>
    <row r="368" spans="2:2">
      <c r="B368" s="6"/>
    </row>
    <row r="369" spans="2:2">
      <c r="B369" s="6"/>
    </row>
    <row r="370" spans="2:2">
      <c r="B370" s="6"/>
    </row>
    <row r="371" spans="2:2">
      <c r="B371" s="6"/>
    </row>
    <row r="372" spans="2:2">
      <c r="B372" s="6"/>
    </row>
    <row r="373" spans="2:2">
      <c r="B373" s="6"/>
    </row>
    <row r="374" spans="2:2">
      <c r="B374" s="6"/>
    </row>
    <row r="375" spans="2:2">
      <c r="B375" s="6"/>
    </row>
    <row r="376" spans="2:2">
      <c r="B376" s="6"/>
    </row>
    <row r="377" spans="2:2">
      <c r="B377" s="6"/>
    </row>
    <row r="378" spans="2:2">
      <c r="B378" s="6"/>
    </row>
    <row r="379" spans="2:2">
      <c r="B379" s="6"/>
    </row>
    <row r="380" spans="2:2">
      <c r="B380" s="6"/>
    </row>
    <row r="381" spans="2:2">
      <c r="B381" s="6"/>
    </row>
    <row r="382" spans="2:2">
      <c r="B382" s="6"/>
    </row>
    <row r="383" spans="2:2">
      <c r="B383" s="6"/>
    </row>
    <row r="384" spans="2:2">
      <c r="B384" s="6"/>
    </row>
    <row r="385" spans="2:2">
      <c r="B385" s="6"/>
    </row>
    <row r="386" spans="2:2">
      <c r="B386" s="6"/>
    </row>
    <row r="387" spans="2:2">
      <c r="B387" s="6"/>
    </row>
    <row r="388" spans="2:2">
      <c r="B388" s="6"/>
    </row>
    <row r="389" spans="2:2">
      <c r="B389" s="6"/>
    </row>
    <row r="390" spans="2:2">
      <c r="B390" s="6"/>
    </row>
    <row r="391" spans="2:2">
      <c r="B391" s="6"/>
    </row>
    <row r="392" spans="2:2">
      <c r="B392" s="6"/>
    </row>
    <row r="393" spans="2:2">
      <c r="B393" s="6"/>
    </row>
    <row r="394" spans="2:2">
      <c r="B394" s="6"/>
    </row>
    <row r="395" spans="2:2">
      <c r="B395" s="6"/>
    </row>
    <row r="396" spans="2:2">
      <c r="B396" s="6"/>
    </row>
    <row r="397" spans="2:2">
      <c r="B397" s="6"/>
    </row>
    <row r="398" spans="2:2">
      <c r="B398" s="6"/>
    </row>
    <row r="399" spans="2:2">
      <c r="B399" s="6"/>
    </row>
    <row r="400" spans="2:2">
      <c r="B400" s="6"/>
    </row>
    <row r="401" spans="2:2">
      <c r="B401" s="6"/>
    </row>
    <row r="402" spans="2:2">
      <c r="B402" s="6"/>
    </row>
    <row r="403" spans="2:2">
      <c r="B403" s="6"/>
    </row>
    <row r="404" spans="2:2">
      <c r="B404" s="6"/>
    </row>
    <row r="405" spans="2:2">
      <c r="B405" s="6"/>
    </row>
    <row r="406" spans="2:2">
      <c r="B406" s="6"/>
    </row>
    <row r="407" spans="2:2">
      <c r="B407" s="6"/>
    </row>
    <row r="408" spans="2:2">
      <c r="B408" s="6"/>
    </row>
    <row r="409" spans="2:2">
      <c r="B409" s="6"/>
    </row>
    <row r="410" spans="2:2">
      <c r="B410" s="6"/>
    </row>
    <row r="411" spans="2:2">
      <c r="B411" s="6"/>
    </row>
    <row r="412" spans="2:2">
      <c r="B412" s="6"/>
    </row>
    <row r="413" spans="2:2">
      <c r="B413" s="6"/>
    </row>
    <row r="414" spans="2:2">
      <c r="B414" s="6"/>
    </row>
    <row r="415" spans="2:2">
      <c r="B415" s="6"/>
    </row>
    <row r="416" spans="2:2">
      <c r="B416" s="6"/>
    </row>
    <row r="417" spans="2:2">
      <c r="B417" s="6"/>
    </row>
    <row r="418" spans="2:2">
      <c r="B418" s="6"/>
    </row>
    <row r="419" spans="2:2">
      <c r="B419" s="6"/>
    </row>
    <row r="420" spans="2:2">
      <c r="B420" s="6"/>
    </row>
    <row r="421" spans="2:2">
      <c r="B421" s="6"/>
    </row>
    <row r="422" spans="2:2">
      <c r="B422" s="6"/>
    </row>
    <row r="423" spans="2:2">
      <c r="B423" s="6"/>
    </row>
    <row r="424" spans="2:2">
      <c r="B424" s="6"/>
    </row>
    <row r="425" spans="2:2">
      <c r="B425" s="6"/>
    </row>
    <row r="426" spans="2:2">
      <c r="B426" s="6"/>
    </row>
    <row r="427" spans="2:2">
      <c r="B427" s="6"/>
    </row>
    <row r="428" spans="2:2">
      <c r="B428" s="6"/>
    </row>
    <row r="429" spans="2:2">
      <c r="B429" s="6"/>
    </row>
    <row r="430" spans="2:2">
      <c r="B430" s="6"/>
    </row>
    <row r="431" spans="2:2">
      <c r="B431" s="6"/>
    </row>
    <row r="432" spans="2:2">
      <c r="B432" s="6"/>
    </row>
    <row r="433" spans="2:2">
      <c r="B433" s="6"/>
    </row>
    <row r="434" spans="2:2">
      <c r="B434" s="6"/>
    </row>
    <row r="435" spans="2:2">
      <c r="B435" s="6"/>
    </row>
    <row r="436" spans="2:2">
      <c r="B436" s="6"/>
    </row>
    <row r="437" spans="2:2">
      <c r="B437" s="6"/>
    </row>
    <row r="438" spans="2:2">
      <c r="B438" s="6"/>
    </row>
    <row r="439" spans="2:2">
      <c r="B439" s="6"/>
    </row>
    <row r="440" spans="2:2">
      <c r="B440" s="6"/>
    </row>
    <row r="441" spans="2:2">
      <c r="B441" s="6"/>
    </row>
    <row r="442" spans="2:2">
      <c r="B442" s="6"/>
    </row>
    <row r="443" spans="2:2">
      <c r="B443" s="6"/>
    </row>
    <row r="444" spans="2:2">
      <c r="B444" s="6"/>
    </row>
    <row r="445" spans="2:2">
      <c r="B445" s="6"/>
    </row>
    <row r="446" spans="2:2">
      <c r="B446" s="6"/>
    </row>
    <row r="447" spans="2:2">
      <c r="B447" s="6"/>
    </row>
    <row r="448" spans="2:2">
      <c r="B448" s="6"/>
    </row>
    <row r="449" spans="2:2">
      <c r="B449" s="6"/>
    </row>
    <row r="450" spans="2:2">
      <c r="B450" s="6"/>
    </row>
    <row r="451" spans="2:2">
      <c r="B451" s="6"/>
    </row>
    <row r="452" spans="2:2">
      <c r="B452" s="6"/>
    </row>
    <row r="453" spans="2:2">
      <c r="B453" s="6"/>
    </row>
    <row r="454" spans="2:2">
      <c r="B454" s="6"/>
    </row>
    <row r="455" spans="2:2">
      <c r="B455" s="6"/>
    </row>
    <row r="456" spans="2:2">
      <c r="B456" s="6"/>
    </row>
    <row r="457" spans="2:2">
      <c r="B457" s="6"/>
    </row>
    <row r="458" spans="2:2">
      <c r="B458" s="6"/>
    </row>
    <row r="459" spans="2:2">
      <c r="B459" s="6"/>
    </row>
    <row r="460" spans="2:2">
      <c r="B460" s="6"/>
    </row>
    <row r="461" spans="2:2">
      <c r="B461" s="6"/>
    </row>
    <row r="462" spans="2:2">
      <c r="B462" s="6"/>
    </row>
    <row r="463" spans="2:2">
      <c r="B463" s="6"/>
    </row>
    <row r="464" spans="2:2">
      <c r="B464" s="6"/>
    </row>
    <row r="465" spans="2:2">
      <c r="B465" s="6"/>
    </row>
    <row r="466" spans="2:2">
      <c r="B466" s="6"/>
    </row>
    <row r="467" spans="2:2">
      <c r="B467" s="6"/>
    </row>
    <row r="468" spans="2:2">
      <c r="B468" s="6"/>
    </row>
    <row r="469" spans="2:2">
      <c r="B469" s="6"/>
    </row>
    <row r="470" spans="2:2">
      <c r="B470" s="6"/>
    </row>
    <row r="471" spans="2:2">
      <c r="B471" s="6"/>
    </row>
    <row r="472" spans="2:2">
      <c r="B472" s="6"/>
    </row>
    <row r="473" spans="2:2">
      <c r="B473" s="6"/>
    </row>
    <row r="474" spans="2:2">
      <c r="B474" s="6"/>
    </row>
    <row r="475" spans="2:2">
      <c r="B475" s="6"/>
    </row>
    <row r="476" spans="2:2">
      <c r="B476" s="6"/>
    </row>
    <row r="477" spans="2:2">
      <c r="B477" s="6"/>
    </row>
    <row r="478" spans="2:2">
      <c r="B478" s="6"/>
    </row>
    <row r="479" spans="2:2">
      <c r="B479" s="6"/>
    </row>
    <row r="480" spans="2:2">
      <c r="B480" s="6"/>
    </row>
    <row r="481" spans="2:2">
      <c r="B481" s="6"/>
    </row>
    <row r="482" spans="2:2">
      <c r="B482" s="6"/>
    </row>
    <row r="483" spans="2:2">
      <c r="B483" s="6"/>
    </row>
    <row r="484" spans="2:2">
      <c r="B484" s="6"/>
    </row>
    <row r="485" spans="2:2">
      <c r="B485" s="6"/>
    </row>
    <row r="486" spans="2:2">
      <c r="B486" s="6"/>
    </row>
    <row r="487" spans="2:2">
      <c r="B487" s="6"/>
    </row>
    <row r="488" spans="2:2">
      <c r="B488" s="6"/>
    </row>
    <row r="489" spans="2:2">
      <c r="B489" s="6"/>
    </row>
    <row r="490" spans="2:2">
      <c r="B490" s="6"/>
    </row>
    <row r="491" spans="2:2">
      <c r="B491" s="6"/>
    </row>
    <row r="492" spans="2:2">
      <c r="B492" s="6"/>
    </row>
    <row r="493" spans="2:2">
      <c r="B493" s="6"/>
    </row>
    <row r="494" spans="2:2">
      <c r="B494" s="6"/>
    </row>
    <row r="495" spans="2:2">
      <c r="B495" s="6"/>
    </row>
    <row r="496" spans="2:2">
      <c r="B496" s="6"/>
    </row>
    <row r="497" spans="2:2">
      <c r="B497" s="6"/>
    </row>
    <row r="498" spans="2:2">
      <c r="B498" s="6"/>
    </row>
    <row r="499" spans="2:2">
      <c r="B499" s="6"/>
    </row>
    <row r="500" spans="2:2">
      <c r="B500" s="6"/>
    </row>
    <row r="501" spans="2:2">
      <c r="B501" s="6"/>
    </row>
    <row r="502" spans="2:2">
      <c r="B502" s="6"/>
    </row>
    <row r="503" spans="2:2">
      <c r="B503" s="6"/>
    </row>
    <row r="504" spans="2:2">
      <c r="B504" s="6"/>
    </row>
    <row r="505" spans="2:2">
      <c r="B505" s="6"/>
    </row>
    <row r="506" spans="2:2">
      <c r="B506" s="6"/>
    </row>
    <row r="507" spans="2:2">
      <c r="B507" s="6"/>
    </row>
    <row r="508" spans="2:2">
      <c r="B508" s="6"/>
    </row>
    <row r="509" spans="2:2">
      <c r="B509" s="6"/>
    </row>
    <row r="510" spans="2:2">
      <c r="B510" s="6"/>
    </row>
    <row r="511" spans="2:2">
      <c r="B511" s="6"/>
    </row>
    <row r="512" spans="2:2">
      <c r="B512" s="6"/>
    </row>
    <row r="513" spans="2:2">
      <c r="B513" s="6"/>
    </row>
    <row r="514" spans="2:2">
      <c r="B514" s="6"/>
    </row>
    <row r="515" spans="2:2">
      <c r="B515" s="6"/>
    </row>
    <row r="516" spans="2:2">
      <c r="B516" s="6"/>
    </row>
    <row r="517" spans="2:2">
      <c r="B517" s="6"/>
    </row>
    <row r="518" spans="2:2">
      <c r="B518" s="6"/>
    </row>
    <row r="519" spans="2:2">
      <c r="B519" s="6"/>
    </row>
    <row r="520" spans="2:2">
      <c r="B520" s="6"/>
    </row>
    <row r="521" spans="2:2">
      <c r="B521" s="6"/>
    </row>
    <row r="522" spans="2:2">
      <c r="B522" s="6"/>
    </row>
    <row r="523" spans="2:2">
      <c r="B523" s="6"/>
    </row>
    <row r="524" spans="2:2">
      <c r="B524" s="6"/>
    </row>
    <row r="525" spans="2:2">
      <c r="B525" s="6"/>
    </row>
    <row r="526" spans="2:2">
      <c r="B526" s="6"/>
    </row>
    <row r="527" spans="2:2">
      <c r="B527" s="6"/>
    </row>
  </sheetData>
  <sheetProtection sheet="1" objects="1" scenarios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Active 1</vt:lpstr>
      <vt:lpstr>BAV</vt:lpstr>
      <vt:lpstr>B</vt:lpstr>
      <vt:lpstr>C1</vt:lpstr>
      <vt:lpstr>C2</vt:lpstr>
      <vt:lpstr>D1</vt:lpstr>
      <vt:lpstr>D2</vt:lpstr>
      <vt:lpstr>E1</vt:lpstr>
      <vt:lpstr>E2</vt:lpstr>
      <vt:lpstr>C2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2024-08-19T05:32:33Z</dcterms:modified>
</cp:coreProperties>
</file>