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8408EF3-9A51-49C5-9585-55E35C48C574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C8" i="1"/>
  <c r="E25" i="1"/>
  <c r="F25" i="1"/>
  <c r="G25" i="1"/>
  <c r="J25" i="1"/>
  <c r="E26" i="1"/>
  <c r="F26" i="1"/>
  <c r="G26" i="1"/>
  <c r="J26" i="1"/>
  <c r="E22" i="1"/>
  <c r="F22" i="1"/>
  <c r="G22" i="1"/>
  <c r="J22" i="1"/>
  <c r="E23" i="1"/>
  <c r="F23" i="1"/>
  <c r="G23" i="1"/>
  <c r="J23" i="1"/>
  <c r="E29" i="1"/>
  <c r="F29" i="1"/>
  <c r="G29" i="1"/>
  <c r="J29" i="1"/>
  <c r="E30" i="1"/>
  <c r="F30" i="1"/>
  <c r="G30" i="1"/>
  <c r="J30" i="1"/>
  <c r="E31" i="1"/>
  <c r="F31" i="1"/>
  <c r="G31" i="1"/>
  <c r="J31" i="1"/>
  <c r="E32" i="1"/>
  <c r="F32" i="1"/>
  <c r="G32" i="1"/>
  <c r="J32" i="1"/>
  <c r="E34" i="1"/>
  <c r="F34" i="1"/>
  <c r="G34" i="1"/>
  <c r="J34" i="1"/>
  <c r="E35" i="1"/>
  <c r="F35" i="1"/>
  <c r="G35" i="1"/>
  <c r="J35" i="1"/>
  <c r="E37" i="1"/>
  <c r="F37" i="1"/>
  <c r="G37" i="1"/>
  <c r="J37" i="1"/>
  <c r="E21" i="1"/>
  <c r="F21" i="1"/>
  <c r="G21" i="1"/>
  <c r="J21" i="1"/>
  <c r="E24" i="1"/>
  <c r="F24" i="1"/>
  <c r="G24" i="1"/>
  <c r="J24" i="1"/>
  <c r="E27" i="1"/>
  <c r="F27" i="1"/>
  <c r="G27" i="1"/>
  <c r="I27" i="1"/>
  <c r="E28" i="1"/>
  <c r="F28" i="1"/>
  <c r="G28" i="1"/>
  <c r="I28" i="1"/>
  <c r="E33" i="1"/>
  <c r="F33" i="1"/>
  <c r="G33" i="1"/>
  <c r="I33" i="1"/>
  <c r="E36" i="1"/>
  <c r="F36" i="1"/>
  <c r="G36" i="1"/>
  <c r="I36" i="1"/>
  <c r="D9" i="1"/>
  <c r="C9" i="1"/>
  <c r="Q36" i="1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F17" i="1"/>
  <c r="C17" i="1"/>
  <c r="Q26" i="1"/>
  <c r="Q25" i="1"/>
  <c r="Q21" i="1"/>
  <c r="Q22" i="1"/>
  <c r="Q23" i="1"/>
  <c r="Q27" i="1"/>
  <c r="Q28" i="1"/>
  <c r="Q29" i="1"/>
  <c r="Q30" i="1"/>
  <c r="Q31" i="1"/>
  <c r="Q32" i="1"/>
  <c r="Q33" i="1"/>
  <c r="Q34" i="1"/>
  <c r="Q35" i="1"/>
  <c r="Q37" i="1"/>
  <c r="Q24" i="1"/>
  <c r="C11" i="1"/>
  <c r="C12" i="1"/>
  <c r="C16" i="1" l="1"/>
  <c r="D18" i="1" s="1"/>
  <c r="O23" i="1"/>
  <c r="O21" i="1"/>
  <c r="O22" i="1"/>
  <c r="O26" i="1"/>
  <c r="O33" i="1"/>
  <c r="O36" i="1"/>
  <c r="O34" i="1"/>
  <c r="O31" i="1"/>
  <c r="O27" i="1"/>
  <c r="O37" i="1"/>
  <c r="O24" i="1"/>
  <c r="C15" i="1"/>
  <c r="O32" i="1"/>
  <c r="O30" i="1"/>
  <c r="O25" i="1"/>
  <c r="O29" i="1"/>
  <c r="O28" i="1"/>
  <c r="O35" i="1"/>
  <c r="C18" i="1" l="1"/>
  <c r="F18" i="1"/>
  <c r="F19" i="1" s="1"/>
</calcChain>
</file>

<file path=xl/sharedStrings.xml><?xml version="1.0" encoding="utf-8"?>
<sst xmlns="http://schemas.openxmlformats.org/spreadsheetml/2006/main" count="215" uniqueCount="124">
  <si>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</si>
  <si>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</si>
  <si>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</si>
  <si>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</si>
  <si>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</si>
  <si>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</si>
  <si>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</si>
  <si>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</si>
  <si>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</si>
  <si>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</si>
  <si>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</si>
  <si>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</si>
  <si>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</si>
  <si>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</si>
  <si>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</si>
  <si>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</si>
  <si>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</si>
  <si>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</si>
  <si>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</si>
  <si>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</si>
  <si>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</si>
  <si>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</si>
  <si>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</si>
  <si>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</si>
  <si>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</si>
  <si>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</si>
  <si>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</si>
  <si>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</si>
  <si>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phe</t>
  </si>
  <si>
    <t>AP SP SCI 198,137</t>
  </si>
  <si>
    <t>K</t>
  </si>
  <si>
    <t>IBVS 1882</t>
  </si>
  <si>
    <t>pg</t>
  </si>
  <si>
    <t>BAV-M 46</t>
  </si>
  <si>
    <t>V</t>
  </si>
  <si>
    <t>B</t>
  </si>
  <si>
    <t>:</t>
  </si>
  <si>
    <t>BAV-M 52</t>
  </si>
  <si>
    <t>I</t>
  </si>
  <si>
    <t>R</t>
  </si>
  <si>
    <t>Ahn 1992</t>
  </si>
  <si>
    <t># of data points:</t>
  </si>
  <si>
    <t>NY Cep / GSC 04282-00468</t>
  </si>
  <si>
    <t>EA/DM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</si>
  <si>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</si>
  <si>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</si>
  <si>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</si>
  <si>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</si>
  <si>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</si>
  <si>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</si>
  <si>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</si>
  <si>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</si>
  <si>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</si>
  <si>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</si>
  <si>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</si>
  <si>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</si>
  <si>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</si>
  <si>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</si>
  <si>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vis</t>
  </si>
  <si>
    <t>F </t>
  </si>
  <si>
    <t>2438069.643 </t>
  </si>
  <si>
    <t> 09.02.1963 03:25 </t>
  </si>
  <si>
    <t> 0.037 </t>
  </si>
  <si>
    <t>E </t>
  </si>
  <si>
    <t>G</t>
  </si>
  <si>
    <t> Heard &amp; Fernie </t>
  </si>
  <si>
    <t> ASS 198.137 </t>
  </si>
  <si>
    <t>2441170.587 </t>
  </si>
  <si>
    <t> 07.08.1971 02:05 </t>
  </si>
  <si>
    <t> 0.008 </t>
  </si>
  <si>
    <t> Madore &amp; Percy </t>
  </si>
  <si>
    <t>2441185.85 </t>
  </si>
  <si>
    <t> 22.08.1971 08:24 </t>
  </si>
  <si>
    <t> -0.00 </t>
  </si>
  <si>
    <t> N.K.Rao </t>
  </si>
  <si>
    <t> PASP 84.563 </t>
  </si>
  <si>
    <t>2441903.8136 </t>
  </si>
  <si>
    <t> 09.08.1973 07:31 </t>
  </si>
  <si>
    <t> 0.0000 </t>
  </si>
  <si>
    <t>?</t>
  </si>
  <si>
    <t> Scarfe &amp; Barlow </t>
  </si>
  <si>
    <t> JRAC 68.96 </t>
  </si>
  <si>
    <t>2442682.867 </t>
  </si>
  <si>
    <t> 27.09.1975 08:48 </t>
  </si>
  <si>
    <t> -0.009 </t>
  </si>
  <si>
    <t> C.D.Scarfe </t>
  </si>
  <si>
    <t> JRAC 73.258 </t>
  </si>
  <si>
    <t>2443813.282 </t>
  </si>
  <si>
    <t> 31.10.1978 18:46 </t>
  </si>
  <si>
    <t> 0.003 </t>
  </si>
  <si>
    <t> P.Mayer et al. </t>
  </si>
  <si>
    <t>IBVS 1523 </t>
  </si>
  <si>
    <t>2444515.9630 </t>
  </si>
  <si>
    <t> 03.10.1980 11:06 </t>
  </si>
  <si>
    <t> 0.0001 </t>
  </si>
  <si>
    <t> Barlow &amp; Forbes </t>
  </si>
  <si>
    <t>IBVS 1882 </t>
  </si>
  <si>
    <t>2445646.367 </t>
  </si>
  <si>
    <t> 07.11.1983 20:48 </t>
  </si>
  <si>
    <t> 0.000 </t>
  </si>
  <si>
    <t> P.Frank </t>
  </si>
  <si>
    <t>BAVM 46 </t>
  </si>
  <si>
    <t>2447128.0771 </t>
  </si>
  <si>
    <t> 28.11.1987 13:51 </t>
  </si>
  <si>
    <t> -0.0351 </t>
  </si>
  <si>
    <t> Y.S.Ahn </t>
  </si>
  <si>
    <t>2447128.0812 </t>
  </si>
  <si>
    <t> 28.11.1987 13:56 </t>
  </si>
  <si>
    <t> -0.0310 </t>
  </si>
  <si>
    <t>2447464.1582 </t>
  </si>
  <si>
    <t> 29.10.1988 15:47 </t>
  </si>
  <si>
    <t> -0.0200 </t>
  </si>
  <si>
    <t>2447464.1603 </t>
  </si>
  <si>
    <t> 29.10.1988 15:50 </t>
  </si>
  <si>
    <t> -0.0179 </t>
  </si>
  <si>
    <t>2447540.538 </t>
  </si>
  <si>
    <t> 14.01.1989 00:54 </t>
  </si>
  <si>
    <t> -0.019 </t>
  </si>
  <si>
    <t>BAVM 52 </t>
  </si>
  <si>
    <t>2448182.1255 </t>
  </si>
  <si>
    <t> 17.10.1990 15:00 </t>
  </si>
  <si>
    <t> -0.0119 </t>
  </si>
  <si>
    <t>*Ahn 1992, Ap&amp;SS.198..137A</t>
  </si>
  <si>
    <t>Ahn 1992*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</si>
</sst>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6" fillId="2" borderId="12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NY Cep - O-C Diagr.</a:t>
            </a:r>
          </a:p>
        </c:rich>
      </c:tx>
      <c:layout>
        <c:manualLayout>
          <c:xMode val="edge"/>
          <c:yMode val="edge"/>
          <c:x val="0.353166986564299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14779270633398"/>
          <c:y val="0.14769252958613219"/>
          <c:w val="0.7850287907869482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-251</c:v>
                </c:pt>
                <c:pt idx="1">
                  <c:v>-48</c:v>
                </c:pt>
                <c:pt idx="2">
                  <c:v>-47</c:v>
                </c:pt>
                <c:pt idx="3">
                  <c:v>0</c:v>
                </c:pt>
                <c:pt idx="4">
                  <c:v>51</c:v>
                </c:pt>
                <c:pt idx="5">
                  <c:v>125</c:v>
                </c:pt>
                <c:pt idx="6">
                  <c:v>171</c:v>
                </c:pt>
                <c:pt idx="7">
                  <c:v>245</c:v>
                </c:pt>
                <c:pt idx="8">
                  <c:v>342</c:v>
                </c:pt>
                <c:pt idx="9">
                  <c:v>342</c:v>
                </c:pt>
                <c:pt idx="10">
                  <c:v>364</c:v>
                </c:pt>
                <c:pt idx="11">
                  <c:v>364</c:v>
                </c:pt>
                <c:pt idx="12">
                  <c:v>369</c:v>
                </c:pt>
                <c:pt idx="13">
                  <c:v>411</c:v>
                </c:pt>
                <c:pt idx="14">
                  <c:v>411</c:v>
                </c:pt>
                <c:pt idx="15">
                  <c:v>411</c:v>
                </c:pt>
                <c:pt idx="16">
                  <c:v>411</c:v>
                </c:pt>
              </c:numCache>
            </c:numRef>
          </c:xVal>
          <c:yVal>
            <c:numRef>
              <c:f>'Active 1'!$H$21:$H$991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5C-44D4-80F8-D5C508F7C85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3">
                    <c:v>0</c:v>
                  </c:pt>
                  <c:pt idx="12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3">
                    <c:v>0</c:v>
                  </c:pt>
                  <c:pt idx="12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-251</c:v>
                </c:pt>
                <c:pt idx="1">
                  <c:v>-48</c:v>
                </c:pt>
                <c:pt idx="2">
                  <c:v>-47</c:v>
                </c:pt>
                <c:pt idx="3">
                  <c:v>0</c:v>
                </c:pt>
                <c:pt idx="4">
                  <c:v>51</c:v>
                </c:pt>
                <c:pt idx="5">
                  <c:v>125</c:v>
                </c:pt>
                <c:pt idx="6">
                  <c:v>171</c:v>
                </c:pt>
                <c:pt idx="7">
                  <c:v>245</c:v>
                </c:pt>
                <c:pt idx="8">
                  <c:v>342</c:v>
                </c:pt>
                <c:pt idx="9">
                  <c:v>342</c:v>
                </c:pt>
                <c:pt idx="10">
                  <c:v>364</c:v>
                </c:pt>
                <c:pt idx="11">
                  <c:v>364</c:v>
                </c:pt>
                <c:pt idx="12">
                  <c:v>369</c:v>
                </c:pt>
                <c:pt idx="13">
                  <c:v>411</c:v>
                </c:pt>
                <c:pt idx="14">
                  <c:v>411</c:v>
                </c:pt>
                <c:pt idx="15">
                  <c:v>411</c:v>
                </c:pt>
                <c:pt idx="16">
                  <c:v>411</c:v>
                </c:pt>
              </c:numCache>
            </c:numRef>
          </c:xVal>
          <c:yVal>
            <c:numRef>
              <c:f>'Active 1'!$I$21:$I$991</c:f>
              <c:numCache>
                <c:formatCode>General</c:formatCode>
                <c:ptCount val="971"/>
                <c:pt idx="6">
                  <c:v>8.2999998994637281E-5</c:v>
                </c:pt>
                <c:pt idx="7">
                  <c:v>2.8499999461928383E-4</c:v>
                </c:pt>
                <c:pt idx="12">
                  <c:v>-1.8863000004785135E-2</c:v>
                </c:pt>
                <c:pt idx="15">
                  <c:v>-1.1896999996679369E-2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5C-44D4-80F8-D5C508F7C85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3">
                    <c:v>0</c:v>
                  </c:pt>
                  <c:pt idx="12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3">
                    <c:v>0</c:v>
                  </c:pt>
                  <c:pt idx="12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-251</c:v>
                </c:pt>
                <c:pt idx="1">
                  <c:v>-48</c:v>
                </c:pt>
                <c:pt idx="2">
                  <c:v>-47</c:v>
                </c:pt>
                <c:pt idx="3">
                  <c:v>0</c:v>
                </c:pt>
                <c:pt idx="4">
                  <c:v>51</c:v>
                </c:pt>
                <c:pt idx="5">
                  <c:v>125</c:v>
                </c:pt>
                <c:pt idx="6">
                  <c:v>171</c:v>
                </c:pt>
                <c:pt idx="7">
                  <c:v>245</c:v>
                </c:pt>
                <c:pt idx="8">
                  <c:v>342</c:v>
                </c:pt>
                <c:pt idx="9">
                  <c:v>342</c:v>
                </c:pt>
                <c:pt idx="10">
                  <c:v>364</c:v>
                </c:pt>
                <c:pt idx="11">
                  <c:v>364</c:v>
                </c:pt>
                <c:pt idx="12">
                  <c:v>369</c:v>
                </c:pt>
                <c:pt idx="13">
                  <c:v>411</c:v>
                </c:pt>
                <c:pt idx="14">
                  <c:v>411</c:v>
                </c:pt>
                <c:pt idx="15">
                  <c:v>411</c:v>
                </c:pt>
                <c:pt idx="16">
                  <c:v>411</c:v>
                </c:pt>
              </c:numCache>
            </c:numRef>
          </c:xVal>
          <c:yVal>
            <c:numRef>
              <c:f>'Active 1'!$J$21:$J$991</c:f>
              <c:numCache>
                <c:formatCode>General</c:formatCode>
                <c:ptCount val="971"/>
                <c:pt idx="0">
                  <c:v>3.6876999991363846E-2</c:v>
                </c:pt>
                <c:pt idx="1">
                  <c:v>8.2959999999729916E-3</c:v>
                </c:pt>
                <c:pt idx="2">
                  <c:v>-4.4310000012046658E-3</c:v>
                </c:pt>
                <c:pt idx="3">
                  <c:v>0</c:v>
                </c:pt>
                <c:pt idx="4">
                  <c:v>-8.6770000052638352E-3</c:v>
                </c:pt>
                <c:pt idx="5">
                  <c:v>2.5249999962397851E-3</c:v>
                </c:pt>
                <c:pt idx="8">
                  <c:v>-3.5133999997924548E-2</c:v>
                </c:pt>
                <c:pt idx="9">
                  <c:v>-3.1033999999635853E-2</c:v>
                </c:pt>
                <c:pt idx="10">
                  <c:v>-2.002800000627758E-2</c:v>
                </c:pt>
                <c:pt idx="11">
                  <c:v>-1.7928000001120381E-2</c:v>
                </c:pt>
                <c:pt idx="13">
                  <c:v>-2.2496999998111278E-2</c:v>
                </c:pt>
                <c:pt idx="14">
                  <c:v>-1.7996999995375518E-2</c:v>
                </c:pt>
                <c:pt idx="16">
                  <c:v>4.903000000922475E-3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5C-44D4-80F8-D5C508F7C85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3">
                    <c:v>0</c:v>
                  </c:pt>
                  <c:pt idx="12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3">
                    <c:v>0</c:v>
                  </c:pt>
                  <c:pt idx="12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-251</c:v>
                </c:pt>
                <c:pt idx="1">
                  <c:v>-48</c:v>
                </c:pt>
                <c:pt idx="2">
                  <c:v>-47</c:v>
                </c:pt>
                <c:pt idx="3">
                  <c:v>0</c:v>
                </c:pt>
                <c:pt idx="4">
                  <c:v>51</c:v>
                </c:pt>
                <c:pt idx="5">
                  <c:v>125</c:v>
                </c:pt>
                <c:pt idx="6">
                  <c:v>171</c:v>
                </c:pt>
                <c:pt idx="7">
                  <c:v>245</c:v>
                </c:pt>
                <c:pt idx="8">
                  <c:v>342</c:v>
                </c:pt>
                <c:pt idx="9">
                  <c:v>342</c:v>
                </c:pt>
                <c:pt idx="10">
                  <c:v>364</c:v>
                </c:pt>
                <c:pt idx="11">
                  <c:v>364</c:v>
                </c:pt>
                <c:pt idx="12">
                  <c:v>369</c:v>
                </c:pt>
                <c:pt idx="13">
                  <c:v>411</c:v>
                </c:pt>
                <c:pt idx="14">
                  <c:v>411</c:v>
                </c:pt>
                <c:pt idx="15">
                  <c:v>411</c:v>
                </c:pt>
                <c:pt idx="16">
                  <c:v>411</c:v>
                </c:pt>
              </c:numCache>
            </c:numRef>
          </c:xVal>
          <c:yVal>
            <c:numRef>
              <c:f>'Active 1'!$K$21:$K$991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5C-44D4-80F8-D5C508F7C85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3">
                    <c:v>0</c:v>
                  </c:pt>
                  <c:pt idx="12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3">
                    <c:v>0</c:v>
                  </c:pt>
                  <c:pt idx="12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-251</c:v>
                </c:pt>
                <c:pt idx="1">
                  <c:v>-48</c:v>
                </c:pt>
                <c:pt idx="2">
                  <c:v>-47</c:v>
                </c:pt>
                <c:pt idx="3">
                  <c:v>0</c:v>
                </c:pt>
                <c:pt idx="4">
                  <c:v>51</c:v>
                </c:pt>
                <c:pt idx="5">
                  <c:v>125</c:v>
                </c:pt>
                <c:pt idx="6">
                  <c:v>171</c:v>
                </c:pt>
                <c:pt idx="7">
                  <c:v>245</c:v>
                </c:pt>
                <c:pt idx="8">
                  <c:v>342</c:v>
                </c:pt>
                <c:pt idx="9">
                  <c:v>342</c:v>
                </c:pt>
                <c:pt idx="10">
                  <c:v>364</c:v>
                </c:pt>
                <c:pt idx="11">
                  <c:v>364</c:v>
                </c:pt>
                <c:pt idx="12">
                  <c:v>369</c:v>
                </c:pt>
                <c:pt idx="13">
                  <c:v>411</c:v>
                </c:pt>
                <c:pt idx="14">
                  <c:v>411</c:v>
                </c:pt>
                <c:pt idx="15">
                  <c:v>411</c:v>
                </c:pt>
                <c:pt idx="16">
                  <c:v>411</c:v>
                </c:pt>
              </c:numCache>
            </c:numRef>
          </c:xVal>
          <c:yVal>
            <c:numRef>
              <c:f>'Active 1'!$L$21:$L$991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5C-44D4-80F8-D5C508F7C85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3">
                    <c:v>0</c:v>
                  </c:pt>
                  <c:pt idx="12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3">
                    <c:v>0</c:v>
                  </c:pt>
                  <c:pt idx="12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-251</c:v>
                </c:pt>
                <c:pt idx="1">
                  <c:v>-48</c:v>
                </c:pt>
                <c:pt idx="2">
                  <c:v>-47</c:v>
                </c:pt>
                <c:pt idx="3">
                  <c:v>0</c:v>
                </c:pt>
                <c:pt idx="4">
                  <c:v>51</c:v>
                </c:pt>
                <c:pt idx="5">
                  <c:v>125</c:v>
                </c:pt>
                <c:pt idx="6">
                  <c:v>171</c:v>
                </c:pt>
                <c:pt idx="7">
                  <c:v>245</c:v>
                </c:pt>
                <c:pt idx="8">
                  <c:v>342</c:v>
                </c:pt>
                <c:pt idx="9">
                  <c:v>342</c:v>
                </c:pt>
                <c:pt idx="10">
                  <c:v>364</c:v>
                </c:pt>
                <c:pt idx="11">
                  <c:v>364</c:v>
                </c:pt>
                <c:pt idx="12">
                  <c:v>369</c:v>
                </c:pt>
                <c:pt idx="13">
                  <c:v>411</c:v>
                </c:pt>
                <c:pt idx="14">
                  <c:v>411</c:v>
                </c:pt>
                <c:pt idx="15">
                  <c:v>411</c:v>
                </c:pt>
                <c:pt idx="16">
                  <c:v>411</c:v>
                </c:pt>
              </c:numCache>
            </c:numRef>
          </c:xVal>
          <c:yVal>
            <c:numRef>
              <c:f>'Active 1'!$M$21:$M$991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5C-44D4-80F8-D5C508F7C85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3">
                    <c:v>0</c:v>
                  </c:pt>
                  <c:pt idx="12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3">
                    <c:v>0</c:v>
                  </c:pt>
                  <c:pt idx="12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-251</c:v>
                </c:pt>
                <c:pt idx="1">
                  <c:v>-48</c:v>
                </c:pt>
                <c:pt idx="2">
                  <c:v>-47</c:v>
                </c:pt>
                <c:pt idx="3">
                  <c:v>0</c:v>
                </c:pt>
                <c:pt idx="4">
                  <c:v>51</c:v>
                </c:pt>
                <c:pt idx="5">
                  <c:v>125</c:v>
                </c:pt>
                <c:pt idx="6">
                  <c:v>171</c:v>
                </c:pt>
                <c:pt idx="7">
                  <c:v>245</c:v>
                </c:pt>
                <c:pt idx="8">
                  <c:v>342</c:v>
                </c:pt>
                <c:pt idx="9">
                  <c:v>342</c:v>
                </c:pt>
                <c:pt idx="10">
                  <c:v>364</c:v>
                </c:pt>
                <c:pt idx="11">
                  <c:v>364</c:v>
                </c:pt>
                <c:pt idx="12">
                  <c:v>369</c:v>
                </c:pt>
                <c:pt idx="13">
                  <c:v>411</c:v>
                </c:pt>
                <c:pt idx="14">
                  <c:v>411</c:v>
                </c:pt>
                <c:pt idx="15">
                  <c:v>411</c:v>
                </c:pt>
                <c:pt idx="16">
                  <c:v>411</c:v>
                </c:pt>
              </c:numCache>
            </c:numRef>
          </c:xVal>
          <c:yVal>
            <c:numRef>
              <c:f>'Active 1'!$N$21:$N$991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5C-44D4-80F8-D5C508F7C85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-251</c:v>
                </c:pt>
                <c:pt idx="1">
                  <c:v>-48</c:v>
                </c:pt>
                <c:pt idx="2">
                  <c:v>-47</c:v>
                </c:pt>
                <c:pt idx="3">
                  <c:v>0</c:v>
                </c:pt>
                <c:pt idx="4">
                  <c:v>51</c:v>
                </c:pt>
                <c:pt idx="5">
                  <c:v>125</c:v>
                </c:pt>
                <c:pt idx="6">
                  <c:v>171</c:v>
                </c:pt>
                <c:pt idx="7">
                  <c:v>245</c:v>
                </c:pt>
                <c:pt idx="8">
                  <c:v>342</c:v>
                </c:pt>
                <c:pt idx="9">
                  <c:v>342</c:v>
                </c:pt>
                <c:pt idx="10">
                  <c:v>364</c:v>
                </c:pt>
                <c:pt idx="11">
                  <c:v>364</c:v>
                </c:pt>
                <c:pt idx="12">
                  <c:v>369</c:v>
                </c:pt>
                <c:pt idx="13">
                  <c:v>411</c:v>
                </c:pt>
                <c:pt idx="14">
                  <c:v>411</c:v>
                </c:pt>
                <c:pt idx="15">
                  <c:v>411</c:v>
                </c:pt>
                <c:pt idx="16">
                  <c:v>411</c:v>
                </c:pt>
              </c:numCache>
            </c:numRef>
          </c:xVal>
          <c:yVal>
            <c:numRef>
              <c:f>'Active 1'!$O$21:$O$991</c:f>
              <c:numCache>
                <c:formatCode>General</c:formatCode>
                <c:ptCount val="971"/>
                <c:pt idx="0">
                  <c:v>2.1099741570417635E-2</c:v>
                </c:pt>
                <c:pt idx="1">
                  <c:v>8.4611475713703838E-3</c:v>
                </c:pt>
                <c:pt idx="2">
                  <c:v>8.3988884876312342E-3</c:v>
                </c:pt>
                <c:pt idx="3">
                  <c:v>5.4727115518912305E-3</c:v>
                </c:pt>
                <c:pt idx="4">
                  <c:v>2.2974982811946303E-3</c:v>
                </c:pt>
                <c:pt idx="5">
                  <c:v>-2.3096739155023978E-3</c:v>
                </c:pt>
                <c:pt idx="6">
                  <c:v>-5.1735917675032536E-3</c:v>
                </c:pt>
                <c:pt idx="7">
                  <c:v>-9.78076396420028E-3</c:v>
                </c:pt>
                <c:pt idx="8">
                  <c:v>-1.5819895086897739E-2</c:v>
                </c:pt>
                <c:pt idx="9">
                  <c:v>-1.5819895086897739E-2</c:v>
                </c:pt>
                <c:pt idx="10">
                  <c:v>-1.7189594929159016E-2</c:v>
                </c:pt>
                <c:pt idx="11">
                  <c:v>-1.7189594929159016E-2</c:v>
                </c:pt>
                <c:pt idx="12">
                  <c:v>-1.7500890347854757E-2</c:v>
                </c:pt>
                <c:pt idx="13">
                  <c:v>-2.0115771864899018E-2</c:v>
                </c:pt>
                <c:pt idx="14">
                  <c:v>-2.0115771864899018E-2</c:v>
                </c:pt>
                <c:pt idx="15">
                  <c:v>-2.0115771864899018E-2</c:v>
                </c:pt>
                <c:pt idx="16">
                  <c:v>-2.0115771864899018E-2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5C-44D4-80F8-D5C508F7C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628344"/>
        <c:axId val="1"/>
      </c:scatterChart>
      <c:valAx>
        <c:axId val="706628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310940499040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662188099808059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628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738963531669867"/>
          <c:y val="0.92000129214617399"/>
          <c:w val="0.8023032629558540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18</xdr:col>
      <xdr:colOff>57150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7678460-C397-C52B-695E-7C1C52B9C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46" TargetMode="External"/><Relationship Id="rId2" Type="http://schemas.openxmlformats.org/officeDocument/2006/relationships/hyperlink" Target="http://www.konkoly.hu/cgi-bin/IBVS?1882" TargetMode="External"/><Relationship Id="rId1" Type="http://schemas.openxmlformats.org/officeDocument/2006/relationships/hyperlink" Target="http://www.konkoly.hu/cgi-bin/IBVS?1523" TargetMode="External"/><Relationship Id="rId4" Type="http://schemas.openxmlformats.org/officeDocument/2006/relationships/hyperlink" Target="http://www.bav-astro.de/sfs/BAVM_link.php?BAVMnr=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04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I40" sqref="I40"/>
    </sheetView>
  </sheetViews>
  <sheetFormatPr defaultColWidth="10.28515625" defaultRowHeight="12.75"/>
  <cols>
    <col min="1" max="1" width="17.5703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42</v>
      </c>
      <c r="E1" t="s">
        <v>122</v>
      </c>
    </row>
    <row r="2" spans="1:6">
      <c r="A2" t="s">
        <v>24</v>
      </c>
      <c r="B2" s="11" t="s">
        <v>43</v>
      </c>
    </row>
    <row r="4" spans="1:6" ht="14.25" thickTop="1" thickBot="1">
      <c r="A4" s="6" t="s">
        <v>0</v>
      </c>
      <c r="C4" s="3">
        <v>41903.813600000001</v>
      </c>
      <c r="D4" s="4">
        <v>15.275727</v>
      </c>
    </row>
    <row r="5" spans="1:6" ht="13.5" thickTop="1">
      <c r="A5" s="12" t="s">
        <v>44</v>
      </c>
      <c r="B5" s="13"/>
      <c r="C5" s="14">
        <v>-9.5</v>
      </c>
      <c r="D5" s="13" t="s">
        <v>45</v>
      </c>
    </row>
    <row r="6" spans="1:6">
      <c r="A6" s="6" t="s">
        <v>1</v>
      </c>
    </row>
    <row r="7" spans="1:6">
      <c r="A7" t="s">
        <v>2</v>
      </c>
      <c r="C7">
        <f>+C4</f>
        <v>41903.813600000001</v>
      </c>
    </row>
    <row r="8" spans="1:6">
      <c r="A8" t="s">
        <v>3</v>
      </c>
      <c r="C8">
        <f>+D4</f>
        <v>15.275727</v>
      </c>
    </row>
    <row r="9" spans="1:6">
      <c r="A9" s="28" t="s">
        <v>49</v>
      </c>
      <c r="B9" s="29">
        <v>21</v>
      </c>
      <c r="C9" s="17" t="str">
        <f>"F"&amp;B9</f>
        <v>F21</v>
      </c>
      <c r="D9" s="18" t="str">
        <f>"G"&amp;B9</f>
        <v>G21</v>
      </c>
    </row>
    <row r="10" spans="1:6" ht="13.5" thickBot="1">
      <c r="A10" s="13"/>
      <c r="B10" s="13"/>
      <c r="C10" s="5" t="s">
        <v>20</v>
      </c>
      <c r="D10" s="5" t="s">
        <v>21</v>
      </c>
      <c r="E10" s="13"/>
    </row>
    <row r="11" spans="1:6">
      <c r="A11" s="13" t="s">
        <v>16</v>
      </c>
      <c r="B11" s="13"/>
      <c r="C11" s="15">
        <f ca="1">INTERCEPT(INDIRECT($D$9):G991,INDIRECT($C$9):F991)</f>
        <v>5.4727115518912305E-3</v>
      </c>
      <c r="D11" s="16"/>
      <c r="E11" s="13"/>
    </row>
    <row r="12" spans="1:6">
      <c r="A12" s="13" t="s">
        <v>17</v>
      </c>
      <c r="B12" s="13"/>
      <c r="C12" s="15">
        <f ca="1">SLOPE(INDIRECT($D$9):G991,INDIRECT($C$9):F991)</f>
        <v>-6.2259083739149026E-5</v>
      </c>
      <c r="D12" s="16"/>
      <c r="E12" s="13"/>
    </row>
    <row r="13" spans="1:6">
      <c r="A13" s="13" t="s">
        <v>19</v>
      </c>
      <c r="B13" s="13"/>
      <c r="C13" s="16" t="s">
        <v>14</v>
      </c>
    </row>
    <row r="14" spans="1:6">
      <c r="A14" s="13"/>
      <c r="B14" s="13"/>
      <c r="C14" s="13"/>
    </row>
    <row r="15" spans="1:6">
      <c r="A15" s="19" t="s">
        <v>18</v>
      </c>
      <c r="B15" s="13"/>
      <c r="C15" s="20">
        <f ca="1">(C7+C11)+(C8+C12)*INT(MAX(F21:F3532))</f>
        <v>48182.117281228137</v>
      </c>
      <c r="E15" s="16"/>
      <c r="F15" s="13"/>
    </row>
    <row r="16" spans="1:6">
      <c r="A16" s="23" t="s">
        <v>4</v>
      </c>
      <c r="B16" s="13"/>
      <c r="C16" s="24">
        <f ca="1">+C8+C12</f>
        <v>15.275664740916261</v>
      </c>
      <c r="E16" s="13"/>
      <c r="F16" s="13"/>
    </row>
    <row r="17" spans="1:30" ht="13.5" thickBot="1">
      <c r="A17" s="21" t="s">
        <v>41</v>
      </c>
      <c r="B17" s="13"/>
      <c r="C17" s="13">
        <f>COUNT(C21:C2190)</f>
        <v>17</v>
      </c>
      <c r="E17" s="21" t="s">
        <v>46</v>
      </c>
      <c r="F17" s="22">
        <f ca="1">TODAY()+15018.5-B5/24</f>
        <v>60332.5</v>
      </c>
    </row>
    <row r="18" spans="1:30" ht="14.25" thickTop="1" thickBot="1">
      <c r="A18" s="23" t="s">
        <v>5</v>
      </c>
      <c r="B18" s="13"/>
      <c r="C18" s="26">
        <f ca="1">+C15</f>
        <v>48182.117281228137</v>
      </c>
      <c r="D18" s="27">
        <f ca="1">+C16</f>
        <v>15.275664740916261</v>
      </c>
      <c r="E18" s="21" t="s">
        <v>47</v>
      </c>
      <c r="F18" s="22">
        <f ca="1">ROUND(2*(F17-C15)/C16,0)/2+1</f>
        <v>796.5</v>
      </c>
    </row>
    <row r="19" spans="1:30" ht="13.5" thickTop="1">
      <c r="E19" s="21" t="s">
        <v>48</v>
      </c>
      <c r="F19" s="25">
        <f ca="1">+C15+C16*F18-15018.5-C5/24</f>
        <v>45331.080080701278</v>
      </c>
    </row>
    <row r="20" spans="1:30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32</v>
      </c>
      <c r="I20" s="8" t="s">
        <v>58</v>
      </c>
      <c r="J20" s="8" t="s">
        <v>54</v>
      </c>
      <c r="K20" s="8" t="s">
        <v>52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30">
      <c r="A21" t="s">
        <v>123</v>
      </c>
      <c r="C21" s="10">
        <v>38069.642999999996</v>
      </c>
      <c r="D21" s="9"/>
      <c r="E21">
        <f t="shared" ref="E21:E37" si="0">+(C21-C$7)/C$8</f>
        <v>-250.99758590867754</v>
      </c>
      <c r="F21">
        <f t="shared" ref="F21:F37" si="1">ROUND(2*E21,0)/2</f>
        <v>-251</v>
      </c>
      <c r="G21">
        <f t="shared" ref="G21:G37" si="2">+C21-(C$7+F21*C$8)</f>
        <v>3.6876999991363846E-2</v>
      </c>
      <c r="J21">
        <f>G21</f>
        <v>3.6876999991363846E-2</v>
      </c>
      <c r="O21">
        <f t="shared" ref="O21:O37" ca="1" si="3">+C$11+C$12*F21</f>
        <v>2.1099741570417635E-2</v>
      </c>
      <c r="Q21" s="2">
        <f t="shared" ref="Q21:Q37" si="4">+C21-15018.5</f>
        <v>23051.142999999996</v>
      </c>
    </row>
    <row r="22" spans="1:30">
      <c r="A22" t="s">
        <v>29</v>
      </c>
      <c r="C22" s="10">
        <v>41170.587</v>
      </c>
      <c r="D22" s="9"/>
      <c r="E22">
        <f t="shared" si="0"/>
        <v>-47.999456916191406</v>
      </c>
      <c r="F22">
        <f t="shared" si="1"/>
        <v>-48</v>
      </c>
      <c r="G22">
        <f t="shared" si="2"/>
        <v>8.2959999999729916E-3</v>
      </c>
      <c r="J22">
        <f>G22</f>
        <v>8.2959999999729916E-3</v>
      </c>
      <c r="O22">
        <f t="shared" ca="1" si="3"/>
        <v>8.4611475713703838E-3</v>
      </c>
      <c r="Q22" s="2">
        <f t="shared" si="4"/>
        <v>26152.087</v>
      </c>
      <c r="AA22" t="s">
        <v>28</v>
      </c>
      <c r="AD22" t="s">
        <v>30</v>
      </c>
    </row>
    <row r="23" spans="1:30">
      <c r="A23" t="s">
        <v>29</v>
      </c>
      <c r="C23" s="10">
        <v>41185.85</v>
      </c>
      <c r="D23" s="9"/>
      <c r="E23">
        <f t="shared" si="0"/>
        <v>-47.000290068027716</v>
      </c>
      <c r="F23">
        <f t="shared" si="1"/>
        <v>-47</v>
      </c>
      <c r="G23">
        <f t="shared" si="2"/>
        <v>-4.4310000012046658E-3</v>
      </c>
      <c r="J23">
        <f>G23</f>
        <v>-4.4310000012046658E-3</v>
      </c>
      <c r="O23">
        <f t="shared" ca="1" si="3"/>
        <v>8.3988884876312342E-3</v>
      </c>
      <c r="Q23" s="2">
        <f t="shared" si="4"/>
        <v>26167.35</v>
      </c>
      <c r="AA23" t="s">
        <v>28</v>
      </c>
      <c r="AD23" t="s">
        <v>30</v>
      </c>
    </row>
    <row r="24" spans="1:30">
      <c r="A24" t="s">
        <v>12</v>
      </c>
      <c r="C24" s="9">
        <v>41903.813600000001</v>
      </c>
      <c r="D24" s="9" t="s">
        <v>14</v>
      </c>
      <c r="E24">
        <f t="shared" si="0"/>
        <v>0</v>
      </c>
      <c r="F24">
        <f t="shared" si="1"/>
        <v>0</v>
      </c>
      <c r="G24">
        <f t="shared" si="2"/>
        <v>0</v>
      </c>
      <c r="J24">
        <f>+G24</f>
        <v>0</v>
      </c>
      <c r="O24">
        <f t="shared" ca="1" si="3"/>
        <v>5.4727115518912305E-3</v>
      </c>
      <c r="Q24" s="2">
        <f t="shared" si="4"/>
        <v>26885.313600000001</v>
      </c>
    </row>
    <row r="25" spans="1:30">
      <c r="A25" t="s">
        <v>40</v>
      </c>
      <c r="C25" s="10">
        <v>42682.866999999998</v>
      </c>
      <c r="D25" s="9"/>
      <c r="E25">
        <f t="shared" si="0"/>
        <v>50.999431974661306</v>
      </c>
      <c r="F25">
        <f t="shared" si="1"/>
        <v>51</v>
      </c>
      <c r="G25">
        <f t="shared" si="2"/>
        <v>-8.6770000052638352E-3</v>
      </c>
      <c r="J25">
        <f>G25</f>
        <v>-8.6770000052638352E-3</v>
      </c>
      <c r="O25">
        <f t="shared" ca="1" si="3"/>
        <v>2.2974982811946303E-3</v>
      </c>
      <c r="Q25" s="2">
        <f t="shared" si="4"/>
        <v>27664.366999999998</v>
      </c>
    </row>
    <row r="26" spans="1:30">
      <c r="A26" t="s">
        <v>40</v>
      </c>
      <c r="C26" s="10">
        <v>43813.281999999999</v>
      </c>
      <c r="D26" s="9"/>
      <c r="E26">
        <f t="shared" si="0"/>
        <v>125.00016529491512</v>
      </c>
      <c r="F26">
        <f t="shared" si="1"/>
        <v>125</v>
      </c>
      <c r="G26">
        <f t="shared" si="2"/>
        <v>2.5249999962397851E-3</v>
      </c>
      <c r="J26">
        <f>G26</f>
        <v>2.5249999962397851E-3</v>
      </c>
      <c r="O26">
        <f t="shared" ca="1" si="3"/>
        <v>-2.3096739155023978E-3</v>
      </c>
      <c r="Q26" s="2">
        <f t="shared" si="4"/>
        <v>28794.781999999999</v>
      </c>
    </row>
    <row r="27" spans="1:30">
      <c r="A27" t="s">
        <v>31</v>
      </c>
      <c r="C27" s="10">
        <v>44515.963000000003</v>
      </c>
      <c r="D27" s="9"/>
      <c r="E27">
        <f t="shared" si="0"/>
        <v>171.00000543345675</v>
      </c>
      <c r="F27">
        <f t="shared" si="1"/>
        <v>171</v>
      </c>
      <c r="G27">
        <f t="shared" si="2"/>
        <v>8.2999998994637281E-5</v>
      </c>
      <c r="I27">
        <f>+G27</f>
        <v>8.2999998994637281E-5</v>
      </c>
      <c r="O27">
        <f t="shared" ca="1" si="3"/>
        <v>-5.1735917675032536E-3</v>
      </c>
      <c r="Q27" s="2">
        <f t="shared" si="4"/>
        <v>29497.463000000003</v>
      </c>
      <c r="AA27" t="s">
        <v>28</v>
      </c>
      <c r="AD27" t="s">
        <v>30</v>
      </c>
    </row>
    <row r="28" spans="1:30">
      <c r="A28" t="s">
        <v>33</v>
      </c>
      <c r="C28" s="10">
        <v>45646.366999999998</v>
      </c>
      <c r="D28" s="9"/>
      <c r="E28">
        <f t="shared" si="0"/>
        <v>245.00001865704965</v>
      </c>
      <c r="F28">
        <f t="shared" si="1"/>
        <v>245</v>
      </c>
      <c r="G28">
        <f t="shared" si="2"/>
        <v>2.8499999461928383E-4</v>
      </c>
      <c r="I28">
        <f>+G28</f>
        <v>2.8499999461928383E-4</v>
      </c>
      <c r="O28">
        <f t="shared" ca="1" si="3"/>
        <v>-9.78076396420028E-3</v>
      </c>
      <c r="Q28" s="2">
        <f t="shared" si="4"/>
        <v>30627.866999999998</v>
      </c>
      <c r="AA28" t="s">
        <v>32</v>
      </c>
      <c r="AD28" t="s">
        <v>30</v>
      </c>
    </row>
    <row r="29" spans="1:30">
      <c r="A29" t="s">
        <v>29</v>
      </c>
      <c r="C29" s="10">
        <v>47128.077100000002</v>
      </c>
      <c r="D29" s="9"/>
      <c r="E29">
        <f t="shared" si="0"/>
        <v>341.99770001126632</v>
      </c>
      <c r="F29">
        <f t="shared" si="1"/>
        <v>342</v>
      </c>
      <c r="G29">
        <f t="shared" si="2"/>
        <v>-3.5133999997924548E-2</v>
      </c>
      <c r="J29">
        <f>G29</f>
        <v>-3.5133999997924548E-2</v>
      </c>
      <c r="O29">
        <f t="shared" ca="1" si="3"/>
        <v>-1.5819895086897739E-2</v>
      </c>
      <c r="Q29" s="2">
        <f t="shared" si="4"/>
        <v>32109.577100000002</v>
      </c>
      <c r="AA29" t="s">
        <v>28</v>
      </c>
      <c r="AB29" t="s">
        <v>34</v>
      </c>
      <c r="AD29" t="s">
        <v>30</v>
      </c>
    </row>
    <row r="30" spans="1:30">
      <c r="A30" t="s">
        <v>29</v>
      </c>
      <c r="C30" s="10">
        <v>47128.081200000001</v>
      </c>
      <c r="D30" s="9"/>
      <c r="E30">
        <f t="shared" si="0"/>
        <v>341.99796841093058</v>
      </c>
      <c r="F30">
        <f t="shared" si="1"/>
        <v>342</v>
      </c>
      <c r="G30">
        <f t="shared" si="2"/>
        <v>-3.1033999999635853E-2</v>
      </c>
      <c r="J30">
        <f>G30</f>
        <v>-3.1033999999635853E-2</v>
      </c>
      <c r="O30">
        <f t="shared" ca="1" si="3"/>
        <v>-1.5819895086897739E-2</v>
      </c>
      <c r="Q30" s="2">
        <f t="shared" si="4"/>
        <v>32109.581200000001</v>
      </c>
      <c r="AA30" t="s">
        <v>28</v>
      </c>
      <c r="AB30" t="s">
        <v>35</v>
      </c>
      <c r="AD30" t="s">
        <v>30</v>
      </c>
    </row>
    <row r="31" spans="1:30">
      <c r="A31" t="s">
        <v>29</v>
      </c>
      <c r="C31" s="10">
        <v>47464.158199999998</v>
      </c>
      <c r="D31" s="9"/>
      <c r="E31">
        <f t="shared" si="0"/>
        <v>363.99868890037095</v>
      </c>
      <c r="F31">
        <f t="shared" si="1"/>
        <v>364</v>
      </c>
      <c r="G31">
        <f t="shared" si="2"/>
        <v>-2.002800000627758E-2</v>
      </c>
      <c r="J31">
        <f>G31</f>
        <v>-2.002800000627758E-2</v>
      </c>
      <c r="O31">
        <f t="shared" ca="1" si="3"/>
        <v>-1.7189594929159016E-2</v>
      </c>
      <c r="Q31" s="2">
        <f t="shared" si="4"/>
        <v>32445.658199999998</v>
      </c>
      <c r="AA31" t="s">
        <v>28</v>
      </c>
      <c r="AB31" t="s">
        <v>35</v>
      </c>
      <c r="AD31" t="s">
        <v>30</v>
      </c>
    </row>
    <row r="32" spans="1:30">
      <c r="A32" t="s">
        <v>29</v>
      </c>
      <c r="C32" s="10">
        <v>47464.160300000003</v>
      </c>
      <c r="D32" s="9"/>
      <c r="E32">
        <f t="shared" si="0"/>
        <v>363.99882637337009</v>
      </c>
      <c r="F32">
        <f t="shared" si="1"/>
        <v>364</v>
      </c>
      <c r="G32">
        <f t="shared" si="2"/>
        <v>-1.7928000001120381E-2</v>
      </c>
      <c r="J32">
        <f>G32</f>
        <v>-1.7928000001120381E-2</v>
      </c>
      <c r="O32">
        <f t="shared" ca="1" si="3"/>
        <v>-1.7189594929159016E-2</v>
      </c>
      <c r="Q32" s="2">
        <f t="shared" si="4"/>
        <v>32445.660300000003</v>
      </c>
      <c r="AA32" t="s">
        <v>28</v>
      </c>
      <c r="AB32" t="s">
        <v>34</v>
      </c>
      <c r="AD32" t="s">
        <v>30</v>
      </c>
    </row>
    <row r="33" spans="1:30">
      <c r="A33" t="s">
        <v>37</v>
      </c>
      <c r="C33" s="10">
        <v>47540.538</v>
      </c>
      <c r="D33" s="9" t="s">
        <v>36</v>
      </c>
      <c r="E33">
        <f t="shared" si="0"/>
        <v>368.99876516515377</v>
      </c>
      <c r="F33">
        <f t="shared" si="1"/>
        <v>369</v>
      </c>
      <c r="G33">
        <f t="shared" si="2"/>
        <v>-1.8863000004785135E-2</v>
      </c>
      <c r="I33">
        <f>+G33</f>
        <v>-1.8863000004785135E-2</v>
      </c>
      <c r="O33">
        <f t="shared" ca="1" si="3"/>
        <v>-1.7500890347854757E-2</v>
      </c>
      <c r="Q33" s="2">
        <f t="shared" si="4"/>
        <v>32522.038</v>
      </c>
      <c r="AA33" t="s">
        <v>32</v>
      </c>
      <c r="AD33" t="s">
        <v>30</v>
      </c>
    </row>
    <row r="34" spans="1:30">
      <c r="A34" t="s">
        <v>29</v>
      </c>
      <c r="C34" s="10">
        <v>48182.1149</v>
      </c>
      <c r="D34" s="9"/>
      <c r="E34">
        <f t="shared" si="0"/>
        <v>410.99852727140251</v>
      </c>
      <c r="F34">
        <f t="shared" si="1"/>
        <v>411</v>
      </c>
      <c r="G34">
        <f t="shared" si="2"/>
        <v>-2.2496999998111278E-2</v>
      </c>
      <c r="J34">
        <f>G34</f>
        <v>-2.2496999998111278E-2</v>
      </c>
      <c r="O34">
        <f t="shared" ca="1" si="3"/>
        <v>-2.0115771864899018E-2</v>
      </c>
      <c r="Q34" s="2">
        <f t="shared" si="4"/>
        <v>33163.6149</v>
      </c>
      <c r="AA34" t="s">
        <v>28</v>
      </c>
      <c r="AB34" t="s">
        <v>34</v>
      </c>
      <c r="AD34" t="s">
        <v>30</v>
      </c>
    </row>
    <row r="35" spans="1:30">
      <c r="A35" t="s">
        <v>29</v>
      </c>
      <c r="C35" s="10">
        <v>48182.119400000003</v>
      </c>
      <c r="D35" s="9"/>
      <c r="E35">
        <f t="shared" si="0"/>
        <v>410.99882185640013</v>
      </c>
      <c r="F35">
        <f t="shared" si="1"/>
        <v>411</v>
      </c>
      <c r="G35">
        <f t="shared" si="2"/>
        <v>-1.7996999995375518E-2</v>
      </c>
      <c r="J35">
        <f>G35</f>
        <v>-1.7996999995375518E-2</v>
      </c>
      <c r="O35">
        <f t="shared" ca="1" si="3"/>
        <v>-2.0115771864899018E-2</v>
      </c>
      <c r="Q35" s="2">
        <f t="shared" si="4"/>
        <v>33163.619400000003</v>
      </c>
      <c r="AA35" t="s">
        <v>28</v>
      </c>
      <c r="AB35" t="s">
        <v>38</v>
      </c>
      <c r="AD35" t="s">
        <v>30</v>
      </c>
    </row>
    <row r="36" spans="1:30">
      <c r="A36" s="43" t="s">
        <v>66</v>
      </c>
      <c r="B36" s="45" t="s">
        <v>38</v>
      </c>
      <c r="C36" s="44">
        <v>48182.125500000002</v>
      </c>
      <c r="D36" s="44" t="s">
        <v>58</v>
      </c>
      <c r="E36">
        <f t="shared" si="0"/>
        <v>410.99922118273003</v>
      </c>
      <c r="F36">
        <f t="shared" si="1"/>
        <v>411</v>
      </c>
      <c r="G36">
        <f t="shared" si="2"/>
        <v>-1.1896999996679369E-2</v>
      </c>
      <c r="I36">
        <f>G36</f>
        <v>-1.1896999996679369E-2</v>
      </c>
      <c r="O36">
        <f t="shared" ca="1" si="3"/>
        <v>-2.0115771864899018E-2</v>
      </c>
      <c r="Q36" s="2">
        <f t="shared" si="4"/>
        <v>33163.625500000002</v>
      </c>
    </row>
    <row r="37" spans="1:30">
      <c r="A37" t="s">
        <v>29</v>
      </c>
      <c r="C37" s="10">
        <v>48182.1423</v>
      </c>
      <c r="D37" s="9"/>
      <c r="E37">
        <f t="shared" si="0"/>
        <v>411.00032096672049</v>
      </c>
      <c r="F37">
        <f t="shared" si="1"/>
        <v>411</v>
      </c>
      <c r="G37">
        <f t="shared" si="2"/>
        <v>4.903000000922475E-3</v>
      </c>
      <c r="J37">
        <f>G37</f>
        <v>4.903000000922475E-3</v>
      </c>
      <c r="O37">
        <f t="shared" ca="1" si="3"/>
        <v>-2.0115771864899018E-2</v>
      </c>
      <c r="Q37" s="2">
        <f t="shared" si="4"/>
        <v>33163.6423</v>
      </c>
      <c r="AA37" t="s">
        <v>28</v>
      </c>
      <c r="AB37" t="s">
        <v>39</v>
      </c>
      <c r="AD37" t="s">
        <v>30</v>
      </c>
    </row>
    <row r="38" spans="1:30">
      <c r="C38" s="10"/>
      <c r="D38" s="9"/>
      <c r="Q38" s="2"/>
    </row>
    <row r="39" spans="1:30">
      <c r="C39" s="10"/>
      <c r="D39" s="9"/>
      <c r="Q39" s="2"/>
    </row>
    <row r="40" spans="1:30">
      <c r="C40" s="10"/>
      <c r="D40" s="9"/>
      <c r="Q40" s="2"/>
    </row>
    <row r="41" spans="1:30">
      <c r="C41" s="10"/>
      <c r="D41" s="9"/>
      <c r="Q41" s="2"/>
    </row>
    <row r="42" spans="1:30">
      <c r="C42" s="10"/>
      <c r="D42" s="9"/>
      <c r="Q42" s="2"/>
    </row>
    <row r="43" spans="1:30">
      <c r="C43" s="10"/>
      <c r="D43" s="9"/>
      <c r="Q43" s="2"/>
    </row>
    <row r="44" spans="1:30">
      <c r="C44" s="10"/>
      <c r="D44" s="9"/>
      <c r="Q44" s="2"/>
    </row>
    <row r="45" spans="1:30">
      <c r="C45" s="10"/>
      <c r="D45" s="9"/>
      <c r="Q45" s="2"/>
    </row>
    <row r="46" spans="1:30">
      <c r="C46" s="10"/>
      <c r="D46" s="9"/>
      <c r="Q46" s="2"/>
    </row>
    <row r="47" spans="1:30">
      <c r="C47" s="10"/>
      <c r="D47" s="9"/>
      <c r="Q47" s="2"/>
    </row>
    <row r="48" spans="1:30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4"/>
  <sheetViews>
    <sheetView topLeftCell="A5" workbookViewId="0">
      <selection activeCell="A24" sqref="A24:D24"/>
    </sheetView>
  </sheetViews>
  <sheetFormatPr defaultRowHeight="12.75"/>
  <cols>
    <col min="1" max="1" width="19.7109375" style="9" customWidth="1"/>
    <col min="2" max="2" width="4.42578125" style="13" customWidth="1"/>
    <col min="3" max="3" width="12.7109375" style="9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9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30" t="s">
        <v>50</v>
      </c>
      <c r="I1" s="31" t="s">
        <v>51</v>
      </c>
      <c r="J1" s="32" t="s">
        <v>52</v>
      </c>
    </row>
    <row r="2" spans="1:16">
      <c r="I2" s="33" t="s">
        <v>53</v>
      </c>
      <c r="J2" s="34" t="s">
        <v>54</v>
      </c>
    </row>
    <row r="3" spans="1:16">
      <c r="A3" s="35" t="s">
        <v>55</v>
      </c>
      <c r="I3" s="33" t="s">
        <v>56</v>
      </c>
      <c r="J3" s="34" t="s">
        <v>32</v>
      </c>
    </row>
    <row r="4" spans="1:16">
      <c r="I4" s="33" t="s">
        <v>57</v>
      </c>
      <c r="J4" s="34" t="s">
        <v>32</v>
      </c>
    </row>
    <row r="5" spans="1:16" ht="13.5" thickBot="1">
      <c r="I5" s="36" t="s">
        <v>34</v>
      </c>
      <c r="J5" s="37" t="s">
        <v>58</v>
      </c>
    </row>
    <row r="10" spans="1:16" ht="13.5" thickBot="1"/>
    <row r="11" spans="1:16" ht="12.75" customHeight="1" thickBot="1">
      <c r="A11" s="9" t="str">
        <f t="shared" ref="A11:A24" si="0">P11</f>
        <v> ASS 198.137 </v>
      </c>
      <c r="B11" s="16" t="str">
        <f t="shared" ref="B11:B24" si="1">IF(H11=INT(H11),"I","II")</f>
        <v>I</v>
      </c>
      <c r="C11" s="9">
        <f t="shared" ref="C11:C24" si="2">1*G11</f>
        <v>38069.642999999996</v>
      </c>
      <c r="D11" s="13" t="str">
        <f t="shared" ref="D11:D24" si="3">VLOOKUP(F11,I$1:J$5,2,FALSE)</f>
        <v>vis</v>
      </c>
      <c r="E11" s="38">
        <f>VLOOKUP(C11,'Active 1'!C$21:E$972,3,FALSE)</f>
        <v>-250.99758590867754</v>
      </c>
      <c r="F11" s="16" t="s">
        <v>34</v>
      </c>
      <c r="G11" s="13" t="str">
        <f t="shared" ref="G11:G24" si="4">MID(I11,3,LEN(I11)-3)</f>
        <v>38069.643</v>
      </c>
      <c r="H11" s="9">
        <f t="shared" ref="H11:H24" si="5">1*K11</f>
        <v>-251</v>
      </c>
      <c r="I11" s="39" t="s">
        <v>60</v>
      </c>
      <c r="J11" s="40" t="s">
        <v>61</v>
      </c>
      <c r="K11" s="39">
        <v>-251</v>
      </c>
      <c r="L11" s="39" t="s">
        <v>62</v>
      </c>
      <c r="M11" s="40" t="s">
        <v>63</v>
      </c>
      <c r="N11" s="40" t="s">
        <v>64</v>
      </c>
      <c r="O11" s="41" t="s">
        <v>65</v>
      </c>
      <c r="P11" s="41" t="s">
        <v>66</v>
      </c>
    </row>
    <row r="12" spans="1:16" ht="12.75" customHeight="1" thickBot="1">
      <c r="A12" s="9" t="str">
        <f t="shared" si="0"/>
        <v> ASS 198.137 </v>
      </c>
      <c r="B12" s="16" t="str">
        <f t="shared" si="1"/>
        <v>I</v>
      </c>
      <c r="C12" s="9">
        <f t="shared" si="2"/>
        <v>41170.587</v>
      </c>
      <c r="D12" s="13" t="str">
        <f t="shared" si="3"/>
        <v>vis</v>
      </c>
      <c r="E12" s="38">
        <f>VLOOKUP(C12,'Active 1'!C$21:E$972,3,FALSE)</f>
        <v>-47.999456916191406</v>
      </c>
      <c r="F12" s="16" t="s">
        <v>34</v>
      </c>
      <c r="G12" s="13" t="str">
        <f t="shared" si="4"/>
        <v>41170.587</v>
      </c>
      <c r="H12" s="9">
        <f t="shared" si="5"/>
        <v>-48</v>
      </c>
      <c r="I12" s="39" t="s">
        <v>67</v>
      </c>
      <c r="J12" s="40" t="s">
        <v>68</v>
      </c>
      <c r="K12" s="39">
        <v>-48</v>
      </c>
      <c r="L12" s="39" t="s">
        <v>69</v>
      </c>
      <c r="M12" s="40" t="s">
        <v>63</v>
      </c>
      <c r="N12" s="40" t="s">
        <v>35</v>
      </c>
      <c r="O12" s="41" t="s">
        <v>70</v>
      </c>
      <c r="P12" s="41" t="s">
        <v>66</v>
      </c>
    </row>
    <row r="13" spans="1:16" ht="12.75" customHeight="1" thickBot="1">
      <c r="A13" s="9" t="str">
        <f t="shared" si="0"/>
        <v> PASP 84.563 </v>
      </c>
      <c r="B13" s="16" t="str">
        <f t="shared" si="1"/>
        <v>I</v>
      </c>
      <c r="C13" s="9">
        <f t="shared" si="2"/>
        <v>41185.85</v>
      </c>
      <c r="D13" s="13" t="str">
        <f t="shared" si="3"/>
        <v>vis</v>
      </c>
      <c r="E13" s="38">
        <f>VLOOKUP(C13,'Active 1'!C$21:E$972,3,FALSE)</f>
        <v>-47.000290068027716</v>
      </c>
      <c r="F13" s="16" t="s">
        <v>34</v>
      </c>
      <c r="G13" s="13" t="str">
        <f t="shared" si="4"/>
        <v>41185.85</v>
      </c>
      <c r="H13" s="9">
        <f t="shared" si="5"/>
        <v>-47</v>
      </c>
      <c r="I13" s="39" t="s">
        <v>71</v>
      </c>
      <c r="J13" s="40" t="s">
        <v>72</v>
      </c>
      <c r="K13" s="39">
        <v>-47</v>
      </c>
      <c r="L13" s="39" t="s">
        <v>73</v>
      </c>
      <c r="M13" s="40" t="s">
        <v>63</v>
      </c>
      <c r="N13" s="40" t="s">
        <v>35</v>
      </c>
      <c r="O13" s="41" t="s">
        <v>74</v>
      </c>
      <c r="P13" s="41" t="s">
        <v>75</v>
      </c>
    </row>
    <row r="14" spans="1:16" ht="12.75" customHeight="1" thickBot="1">
      <c r="A14" s="9" t="str">
        <f t="shared" si="0"/>
        <v> JRAC 68.96 </v>
      </c>
      <c r="B14" s="16" t="str">
        <f t="shared" si="1"/>
        <v>I</v>
      </c>
      <c r="C14" s="9">
        <f t="shared" si="2"/>
        <v>41903.813600000001</v>
      </c>
      <c r="D14" s="13" t="str">
        <f t="shared" si="3"/>
        <v>vis</v>
      </c>
      <c r="E14" s="38">
        <f>VLOOKUP(C14,'Active 1'!C$21:E$972,3,FALSE)</f>
        <v>0</v>
      </c>
      <c r="F14" s="16" t="s">
        <v>34</v>
      </c>
      <c r="G14" s="13" t="str">
        <f t="shared" si="4"/>
        <v>41903.8136</v>
      </c>
      <c r="H14" s="9">
        <f t="shared" si="5"/>
        <v>0</v>
      </c>
      <c r="I14" s="39" t="s">
        <v>76</v>
      </c>
      <c r="J14" s="40" t="s">
        <v>77</v>
      </c>
      <c r="K14" s="39">
        <v>0</v>
      </c>
      <c r="L14" s="39" t="s">
        <v>78</v>
      </c>
      <c r="M14" s="40" t="s">
        <v>63</v>
      </c>
      <c r="N14" s="40" t="s">
        <v>79</v>
      </c>
      <c r="O14" s="41" t="s">
        <v>80</v>
      </c>
      <c r="P14" s="41" t="s">
        <v>81</v>
      </c>
    </row>
    <row r="15" spans="1:16" ht="12.75" customHeight="1" thickBot="1">
      <c r="A15" s="9" t="str">
        <f t="shared" si="0"/>
        <v> JRAC 73.258 </v>
      </c>
      <c r="B15" s="16" t="str">
        <f t="shared" si="1"/>
        <v>I</v>
      </c>
      <c r="C15" s="9">
        <f t="shared" si="2"/>
        <v>42682.866999999998</v>
      </c>
      <c r="D15" s="13" t="str">
        <f t="shared" si="3"/>
        <v>vis</v>
      </c>
      <c r="E15" s="38">
        <f>VLOOKUP(C15,'Active 1'!C$21:E$972,3,FALSE)</f>
        <v>50.999431974661306</v>
      </c>
      <c r="F15" s="16" t="s">
        <v>34</v>
      </c>
      <c r="G15" s="13" t="str">
        <f t="shared" si="4"/>
        <v>42682.867</v>
      </c>
      <c r="H15" s="9">
        <f t="shared" si="5"/>
        <v>51</v>
      </c>
      <c r="I15" s="39" t="s">
        <v>82</v>
      </c>
      <c r="J15" s="40" t="s">
        <v>83</v>
      </c>
      <c r="K15" s="39">
        <v>51</v>
      </c>
      <c r="L15" s="39" t="s">
        <v>84</v>
      </c>
      <c r="M15" s="40" t="s">
        <v>63</v>
      </c>
      <c r="N15" s="40" t="s">
        <v>79</v>
      </c>
      <c r="O15" s="41" t="s">
        <v>85</v>
      </c>
      <c r="P15" s="41" t="s">
        <v>86</v>
      </c>
    </row>
    <row r="16" spans="1:16" ht="12.75" customHeight="1" thickBot="1">
      <c r="A16" s="9" t="str">
        <f t="shared" si="0"/>
        <v>IBVS 1523 </v>
      </c>
      <c r="B16" s="16" t="str">
        <f t="shared" si="1"/>
        <v>I</v>
      </c>
      <c r="C16" s="9">
        <f t="shared" si="2"/>
        <v>43813.281999999999</v>
      </c>
      <c r="D16" s="13" t="str">
        <f t="shared" si="3"/>
        <v>vis</v>
      </c>
      <c r="E16" s="38">
        <f>VLOOKUP(C16,'Active 1'!C$21:E$972,3,FALSE)</f>
        <v>125.00016529491512</v>
      </c>
      <c r="F16" s="16" t="s">
        <v>34</v>
      </c>
      <c r="G16" s="13" t="str">
        <f t="shared" si="4"/>
        <v>43813.282</v>
      </c>
      <c r="H16" s="9">
        <f t="shared" si="5"/>
        <v>125</v>
      </c>
      <c r="I16" s="39" t="s">
        <v>87</v>
      </c>
      <c r="J16" s="40" t="s">
        <v>88</v>
      </c>
      <c r="K16" s="39">
        <v>125</v>
      </c>
      <c r="L16" s="39" t="s">
        <v>89</v>
      </c>
      <c r="M16" s="40" t="s">
        <v>63</v>
      </c>
      <c r="N16" s="40" t="s">
        <v>79</v>
      </c>
      <c r="O16" s="41" t="s">
        <v>90</v>
      </c>
      <c r="P16" s="42" t="s">
        <v>91</v>
      </c>
    </row>
    <row r="17" spans="1:16" ht="12.75" customHeight="1" thickBot="1">
      <c r="A17" s="9" t="str">
        <f t="shared" si="0"/>
        <v>IBVS 1882 </v>
      </c>
      <c r="B17" s="16" t="str">
        <f t="shared" si="1"/>
        <v>I</v>
      </c>
      <c r="C17" s="9">
        <f t="shared" si="2"/>
        <v>44515.963000000003</v>
      </c>
      <c r="D17" s="13" t="str">
        <f t="shared" si="3"/>
        <v>vis</v>
      </c>
      <c r="E17" s="38">
        <f>VLOOKUP(C17,'Active 1'!C$21:E$972,3,FALSE)</f>
        <v>171.00000543345675</v>
      </c>
      <c r="F17" s="16" t="s">
        <v>34</v>
      </c>
      <c r="G17" s="13" t="str">
        <f t="shared" si="4"/>
        <v>44515.9630</v>
      </c>
      <c r="H17" s="9">
        <f t="shared" si="5"/>
        <v>171</v>
      </c>
      <c r="I17" s="39" t="s">
        <v>92</v>
      </c>
      <c r="J17" s="40" t="s">
        <v>93</v>
      </c>
      <c r="K17" s="39">
        <v>171</v>
      </c>
      <c r="L17" s="39" t="s">
        <v>94</v>
      </c>
      <c r="M17" s="40" t="s">
        <v>63</v>
      </c>
      <c r="N17" s="40" t="s">
        <v>79</v>
      </c>
      <c r="O17" s="41" t="s">
        <v>95</v>
      </c>
      <c r="P17" s="42" t="s">
        <v>96</v>
      </c>
    </row>
    <row r="18" spans="1:16" ht="12.75" customHeight="1" thickBot="1">
      <c r="A18" s="9" t="str">
        <f t="shared" si="0"/>
        <v>BAVM 46 </v>
      </c>
      <c r="B18" s="16" t="str">
        <f t="shared" si="1"/>
        <v>I</v>
      </c>
      <c r="C18" s="9">
        <f t="shared" si="2"/>
        <v>45646.366999999998</v>
      </c>
      <c r="D18" s="13" t="str">
        <f t="shared" si="3"/>
        <v>vis</v>
      </c>
      <c r="E18" s="38">
        <f>VLOOKUP(C18,'Active 1'!C$21:E$972,3,FALSE)</f>
        <v>245.00001865704965</v>
      </c>
      <c r="F18" s="16" t="s">
        <v>34</v>
      </c>
      <c r="G18" s="13" t="str">
        <f t="shared" si="4"/>
        <v>45646.367</v>
      </c>
      <c r="H18" s="9">
        <f t="shared" si="5"/>
        <v>245</v>
      </c>
      <c r="I18" s="39" t="s">
        <v>97</v>
      </c>
      <c r="J18" s="40" t="s">
        <v>98</v>
      </c>
      <c r="K18" s="39">
        <v>245</v>
      </c>
      <c r="L18" s="39" t="s">
        <v>99</v>
      </c>
      <c r="M18" s="40" t="s">
        <v>59</v>
      </c>
      <c r="N18" s="40"/>
      <c r="O18" s="41" t="s">
        <v>100</v>
      </c>
      <c r="P18" s="42" t="s">
        <v>101</v>
      </c>
    </row>
    <row r="19" spans="1:16" ht="12.75" customHeight="1" thickBot="1">
      <c r="A19" s="9" t="str">
        <f t="shared" si="0"/>
        <v> ASS 198.137 </v>
      </c>
      <c r="B19" s="16" t="str">
        <f t="shared" si="1"/>
        <v>I</v>
      </c>
      <c r="C19" s="9">
        <f t="shared" si="2"/>
        <v>47128.077100000002</v>
      </c>
      <c r="D19" s="13" t="str">
        <f t="shared" si="3"/>
        <v>vis</v>
      </c>
      <c r="E19" s="38">
        <f>VLOOKUP(C19,'Active 1'!C$21:E$972,3,FALSE)</f>
        <v>341.99770001126632</v>
      </c>
      <c r="F19" s="16" t="s">
        <v>34</v>
      </c>
      <c r="G19" s="13" t="str">
        <f t="shared" si="4"/>
        <v>47128.0771</v>
      </c>
      <c r="H19" s="9">
        <f t="shared" si="5"/>
        <v>342</v>
      </c>
      <c r="I19" s="39" t="s">
        <v>102</v>
      </c>
      <c r="J19" s="40" t="s">
        <v>103</v>
      </c>
      <c r="K19" s="39">
        <v>342</v>
      </c>
      <c r="L19" s="39" t="s">
        <v>104</v>
      </c>
      <c r="M19" s="40" t="s">
        <v>63</v>
      </c>
      <c r="N19" s="40" t="s">
        <v>64</v>
      </c>
      <c r="O19" s="41" t="s">
        <v>105</v>
      </c>
      <c r="P19" s="41" t="s">
        <v>66</v>
      </c>
    </row>
    <row r="20" spans="1:16" ht="12.75" customHeight="1" thickBot="1">
      <c r="A20" s="9" t="str">
        <f t="shared" si="0"/>
        <v> ASS 198.137 </v>
      </c>
      <c r="B20" s="16" t="str">
        <f t="shared" si="1"/>
        <v>I</v>
      </c>
      <c r="C20" s="9">
        <f t="shared" si="2"/>
        <v>47128.081200000001</v>
      </c>
      <c r="D20" s="13" t="str">
        <f t="shared" si="3"/>
        <v>vis</v>
      </c>
      <c r="E20" s="38">
        <f>VLOOKUP(C20,'Active 1'!C$21:E$972,3,FALSE)</f>
        <v>341.99796841093058</v>
      </c>
      <c r="F20" s="16" t="s">
        <v>34</v>
      </c>
      <c r="G20" s="13" t="str">
        <f t="shared" si="4"/>
        <v>47128.0812</v>
      </c>
      <c r="H20" s="9">
        <f t="shared" si="5"/>
        <v>342</v>
      </c>
      <c r="I20" s="39" t="s">
        <v>106</v>
      </c>
      <c r="J20" s="40" t="s">
        <v>107</v>
      </c>
      <c r="K20" s="39">
        <v>342</v>
      </c>
      <c r="L20" s="39" t="s">
        <v>108</v>
      </c>
      <c r="M20" s="40" t="s">
        <v>63</v>
      </c>
      <c r="N20" s="40" t="s">
        <v>35</v>
      </c>
      <c r="O20" s="41" t="s">
        <v>105</v>
      </c>
      <c r="P20" s="41" t="s">
        <v>66</v>
      </c>
    </row>
    <row r="21" spans="1:16" ht="12.75" customHeight="1" thickBot="1">
      <c r="A21" s="9" t="str">
        <f t="shared" si="0"/>
        <v> ASS 198.137 </v>
      </c>
      <c r="B21" s="16" t="str">
        <f t="shared" si="1"/>
        <v>I</v>
      </c>
      <c r="C21" s="9">
        <f t="shared" si="2"/>
        <v>47464.158199999998</v>
      </c>
      <c r="D21" s="13" t="str">
        <f t="shared" si="3"/>
        <v>vis</v>
      </c>
      <c r="E21" s="38">
        <f>VLOOKUP(C21,'Active 1'!C$21:E$972,3,FALSE)</f>
        <v>363.99868890037095</v>
      </c>
      <c r="F21" s="16" t="s">
        <v>34</v>
      </c>
      <c r="G21" s="13" t="str">
        <f t="shared" si="4"/>
        <v>47464.1582</v>
      </c>
      <c r="H21" s="9">
        <f t="shared" si="5"/>
        <v>364</v>
      </c>
      <c r="I21" s="39" t="s">
        <v>109</v>
      </c>
      <c r="J21" s="40" t="s">
        <v>110</v>
      </c>
      <c r="K21" s="39">
        <v>364</v>
      </c>
      <c r="L21" s="39" t="s">
        <v>111</v>
      </c>
      <c r="M21" s="40" t="s">
        <v>63</v>
      </c>
      <c r="N21" s="40" t="s">
        <v>35</v>
      </c>
      <c r="O21" s="41" t="s">
        <v>105</v>
      </c>
      <c r="P21" s="41" t="s">
        <v>66</v>
      </c>
    </row>
    <row r="22" spans="1:16" ht="12.75" customHeight="1" thickBot="1">
      <c r="A22" s="9" t="str">
        <f t="shared" si="0"/>
        <v> ASS 198.137 </v>
      </c>
      <c r="B22" s="16" t="str">
        <f t="shared" si="1"/>
        <v>I</v>
      </c>
      <c r="C22" s="9">
        <f t="shared" si="2"/>
        <v>47464.160300000003</v>
      </c>
      <c r="D22" s="13" t="str">
        <f t="shared" si="3"/>
        <v>vis</v>
      </c>
      <c r="E22" s="38">
        <f>VLOOKUP(C22,'Active 1'!C$21:E$972,3,FALSE)</f>
        <v>363.99882637337009</v>
      </c>
      <c r="F22" s="16" t="s">
        <v>34</v>
      </c>
      <c r="G22" s="13" t="str">
        <f t="shared" si="4"/>
        <v>47464.1603</v>
      </c>
      <c r="H22" s="9">
        <f t="shared" si="5"/>
        <v>364</v>
      </c>
      <c r="I22" s="39" t="s">
        <v>112</v>
      </c>
      <c r="J22" s="40" t="s">
        <v>113</v>
      </c>
      <c r="K22" s="39">
        <v>364</v>
      </c>
      <c r="L22" s="39" t="s">
        <v>114</v>
      </c>
      <c r="M22" s="40" t="s">
        <v>63</v>
      </c>
      <c r="N22" s="40" t="s">
        <v>64</v>
      </c>
      <c r="O22" s="41" t="s">
        <v>105</v>
      </c>
      <c r="P22" s="41" t="s">
        <v>66</v>
      </c>
    </row>
    <row r="23" spans="1:16" ht="12.75" customHeight="1" thickBot="1">
      <c r="A23" s="9" t="str">
        <f t="shared" si="0"/>
        <v>BAVM 52 </v>
      </c>
      <c r="B23" s="16" t="str">
        <f t="shared" si="1"/>
        <v>I</v>
      </c>
      <c r="C23" s="9">
        <f t="shared" si="2"/>
        <v>47540.538</v>
      </c>
      <c r="D23" s="13" t="str">
        <f t="shared" si="3"/>
        <v>vis</v>
      </c>
      <c r="E23" s="38">
        <f>VLOOKUP(C23,'Active 1'!C$21:E$972,3,FALSE)</f>
        <v>368.99876516515377</v>
      </c>
      <c r="F23" s="16" t="s">
        <v>34</v>
      </c>
      <c r="G23" s="13" t="str">
        <f t="shared" si="4"/>
        <v>47540.538</v>
      </c>
      <c r="H23" s="9">
        <f t="shared" si="5"/>
        <v>369</v>
      </c>
      <c r="I23" s="39" t="s">
        <v>115</v>
      </c>
      <c r="J23" s="40" t="s">
        <v>116</v>
      </c>
      <c r="K23" s="39">
        <v>369</v>
      </c>
      <c r="L23" s="39" t="s">
        <v>117</v>
      </c>
      <c r="M23" s="40" t="s">
        <v>59</v>
      </c>
      <c r="N23" s="40"/>
      <c r="O23" s="41" t="s">
        <v>100</v>
      </c>
      <c r="P23" s="42" t="s">
        <v>118</v>
      </c>
    </row>
    <row r="24" spans="1:16" ht="12.75" customHeight="1" thickBot="1">
      <c r="A24" s="9" t="str">
        <f t="shared" si="0"/>
        <v> ASS 198.137 </v>
      </c>
      <c r="B24" s="16" t="str">
        <f t="shared" si="1"/>
        <v>I</v>
      </c>
      <c r="C24" s="9">
        <f t="shared" si="2"/>
        <v>48182.125500000002</v>
      </c>
      <c r="D24" s="13" t="str">
        <f t="shared" si="3"/>
        <v>vis</v>
      </c>
      <c r="E24" s="38">
        <f>VLOOKUP(C24,'Active 1'!C$21:E$972,3,FALSE)</f>
        <v>410.99922118273003</v>
      </c>
      <c r="F24" s="16" t="s">
        <v>34</v>
      </c>
      <c r="G24" s="13" t="str">
        <f t="shared" si="4"/>
        <v>48182.1255</v>
      </c>
      <c r="H24" s="9">
        <f t="shared" si="5"/>
        <v>411</v>
      </c>
      <c r="I24" s="39" t="s">
        <v>119</v>
      </c>
      <c r="J24" s="40" t="s">
        <v>120</v>
      </c>
      <c r="K24" s="39">
        <v>411</v>
      </c>
      <c r="L24" s="39" t="s">
        <v>121</v>
      </c>
      <c r="M24" s="40" t="s">
        <v>63</v>
      </c>
      <c r="N24" s="40" t="s">
        <v>79</v>
      </c>
      <c r="O24" s="41" t="s">
        <v>105</v>
      </c>
      <c r="P24" s="41" t="s">
        <v>66</v>
      </c>
    </row>
    <row r="25" spans="1:16">
      <c r="B25" s="16"/>
      <c r="F25" s="16"/>
    </row>
    <row r="26" spans="1:16">
      <c r="B26" s="16"/>
      <c r="F26" s="16"/>
    </row>
    <row r="27" spans="1:16">
      <c r="B27" s="16"/>
      <c r="F27" s="16"/>
    </row>
    <row r="28" spans="1:16">
      <c r="B28" s="16"/>
      <c r="F28" s="16"/>
    </row>
    <row r="29" spans="1:16">
      <c r="B29" s="16"/>
      <c r="F29" s="16"/>
    </row>
    <row r="30" spans="1:16">
      <c r="B30" s="16"/>
      <c r="F30" s="16"/>
    </row>
    <row r="31" spans="1:16">
      <c r="B31" s="16"/>
      <c r="F31" s="16"/>
    </row>
    <row r="32" spans="1:16">
      <c r="B32" s="16"/>
      <c r="F32" s="16"/>
    </row>
    <row r="33" spans="2:6">
      <c r="B33" s="16"/>
      <c r="F33" s="16"/>
    </row>
    <row r="34" spans="2:6">
      <c r="B34" s="16"/>
      <c r="F34" s="16"/>
    </row>
    <row r="35" spans="2:6">
      <c r="B35" s="16"/>
      <c r="F35" s="16"/>
    </row>
    <row r="36" spans="2:6">
      <c r="B36" s="16"/>
      <c r="F36" s="16"/>
    </row>
    <row r="37" spans="2:6">
      <c r="B37" s="16"/>
      <c r="F37" s="16"/>
    </row>
    <row r="38" spans="2:6">
      <c r="B38" s="16"/>
      <c r="F38" s="16"/>
    </row>
    <row r="39" spans="2:6">
      <c r="B39" s="16"/>
      <c r="F39" s="16"/>
    </row>
    <row r="40" spans="2:6">
      <c r="B40" s="16"/>
      <c r="F40" s="16"/>
    </row>
    <row r="41" spans="2:6">
      <c r="B41" s="16"/>
      <c r="F41" s="16"/>
    </row>
    <row r="42" spans="2:6">
      <c r="B42" s="16"/>
      <c r="F42" s="16"/>
    </row>
    <row r="43" spans="2:6">
      <c r="B43" s="16"/>
      <c r="F43" s="16"/>
    </row>
    <row r="44" spans="2:6">
      <c r="B44" s="16"/>
      <c r="F44" s="16"/>
    </row>
    <row r="45" spans="2:6">
      <c r="B45" s="16"/>
      <c r="F45" s="16"/>
    </row>
    <row r="46" spans="2:6">
      <c r="B46" s="16"/>
      <c r="F46" s="16"/>
    </row>
    <row r="47" spans="2:6">
      <c r="B47" s="16"/>
      <c r="F47" s="16"/>
    </row>
    <row r="48" spans="2:6">
      <c r="B48" s="16"/>
      <c r="F48" s="16"/>
    </row>
    <row r="49" spans="2:6">
      <c r="B49" s="16"/>
      <c r="F49" s="16"/>
    </row>
    <row r="50" spans="2:6">
      <c r="B50" s="16"/>
      <c r="F50" s="16"/>
    </row>
    <row r="51" spans="2:6">
      <c r="B51" s="16"/>
      <c r="F51" s="16"/>
    </row>
    <row r="52" spans="2:6">
      <c r="B52" s="16"/>
      <c r="F52" s="16"/>
    </row>
    <row r="53" spans="2:6">
      <c r="B53" s="16"/>
      <c r="F53" s="16"/>
    </row>
    <row r="54" spans="2:6">
      <c r="B54" s="16"/>
      <c r="F54" s="16"/>
    </row>
    <row r="55" spans="2:6">
      <c r="B55" s="16"/>
      <c r="F55" s="16"/>
    </row>
    <row r="56" spans="2:6">
      <c r="B56" s="16"/>
      <c r="F56" s="16"/>
    </row>
    <row r="57" spans="2:6">
      <c r="B57" s="16"/>
      <c r="F57" s="16"/>
    </row>
    <row r="58" spans="2:6">
      <c r="B58" s="16"/>
      <c r="F58" s="16"/>
    </row>
    <row r="59" spans="2:6">
      <c r="B59" s="16"/>
      <c r="F59" s="16"/>
    </row>
    <row r="60" spans="2:6">
      <c r="B60" s="16"/>
      <c r="F60" s="16"/>
    </row>
    <row r="61" spans="2:6">
      <c r="B61" s="16"/>
      <c r="F61" s="16"/>
    </row>
    <row r="62" spans="2:6">
      <c r="B62" s="16"/>
      <c r="F62" s="16"/>
    </row>
    <row r="63" spans="2:6">
      <c r="B63" s="16"/>
      <c r="F63" s="16"/>
    </row>
    <row r="64" spans="2:6">
      <c r="B64" s="16"/>
      <c r="F64" s="16"/>
    </row>
    <row r="65" spans="2:6">
      <c r="B65" s="16"/>
      <c r="F65" s="16"/>
    </row>
    <row r="66" spans="2:6">
      <c r="B66" s="16"/>
      <c r="F66" s="16"/>
    </row>
    <row r="67" spans="2:6">
      <c r="B67" s="16"/>
      <c r="F67" s="16"/>
    </row>
    <row r="68" spans="2:6">
      <c r="B68" s="16"/>
      <c r="F68" s="16"/>
    </row>
    <row r="69" spans="2:6">
      <c r="B69" s="16"/>
      <c r="F69" s="16"/>
    </row>
    <row r="70" spans="2:6">
      <c r="B70" s="16"/>
      <c r="F70" s="16"/>
    </row>
    <row r="71" spans="2:6">
      <c r="B71" s="16"/>
      <c r="F71" s="16"/>
    </row>
    <row r="72" spans="2:6">
      <c r="B72" s="16"/>
      <c r="F72" s="16"/>
    </row>
    <row r="73" spans="2:6">
      <c r="B73" s="16"/>
      <c r="F73" s="16"/>
    </row>
    <row r="74" spans="2:6">
      <c r="B74" s="16"/>
      <c r="F74" s="16"/>
    </row>
    <row r="75" spans="2:6">
      <c r="B75" s="16"/>
      <c r="F75" s="16"/>
    </row>
    <row r="76" spans="2:6">
      <c r="B76" s="16"/>
      <c r="F76" s="16"/>
    </row>
    <row r="77" spans="2:6">
      <c r="B77" s="16"/>
      <c r="F77" s="16"/>
    </row>
    <row r="78" spans="2:6">
      <c r="B78" s="16"/>
      <c r="F78" s="16"/>
    </row>
    <row r="79" spans="2:6">
      <c r="B79" s="16"/>
      <c r="F79" s="16"/>
    </row>
    <row r="80" spans="2:6">
      <c r="B80" s="16"/>
      <c r="F80" s="16"/>
    </row>
    <row r="81" spans="2:6">
      <c r="B81" s="16"/>
      <c r="F81" s="16"/>
    </row>
    <row r="82" spans="2:6">
      <c r="B82" s="16"/>
      <c r="F82" s="16"/>
    </row>
    <row r="83" spans="2:6">
      <c r="B83" s="16"/>
      <c r="F83" s="16"/>
    </row>
    <row r="84" spans="2:6">
      <c r="B84" s="16"/>
      <c r="F84" s="16"/>
    </row>
    <row r="85" spans="2:6">
      <c r="B85" s="16"/>
      <c r="F85" s="16"/>
    </row>
    <row r="86" spans="2:6">
      <c r="B86" s="16"/>
      <c r="F86" s="16"/>
    </row>
    <row r="87" spans="2:6">
      <c r="B87" s="16"/>
      <c r="F87" s="16"/>
    </row>
    <row r="88" spans="2:6">
      <c r="B88" s="16"/>
      <c r="F88" s="16"/>
    </row>
    <row r="89" spans="2:6">
      <c r="B89" s="16"/>
      <c r="F89" s="16"/>
    </row>
    <row r="90" spans="2:6">
      <c r="B90" s="16"/>
      <c r="F90" s="16"/>
    </row>
    <row r="91" spans="2:6">
      <c r="B91" s="16"/>
      <c r="F91" s="16"/>
    </row>
    <row r="92" spans="2:6">
      <c r="B92" s="16"/>
      <c r="F92" s="16"/>
    </row>
    <row r="93" spans="2:6">
      <c r="B93" s="16"/>
      <c r="F93" s="16"/>
    </row>
    <row r="94" spans="2:6">
      <c r="B94" s="16"/>
      <c r="F94" s="16"/>
    </row>
    <row r="95" spans="2:6">
      <c r="B95" s="16"/>
      <c r="F95" s="16"/>
    </row>
    <row r="96" spans="2:6">
      <c r="B96" s="16"/>
      <c r="F96" s="16"/>
    </row>
    <row r="97" spans="2:6">
      <c r="B97" s="16"/>
      <c r="F97" s="16"/>
    </row>
    <row r="98" spans="2:6">
      <c r="B98" s="16"/>
      <c r="F98" s="16"/>
    </row>
    <row r="99" spans="2:6">
      <c r="B99" s="16"/>
      <c r="F99" s="16"/>
    </row>
    <row r="100" spans="2:6">
      <c r="B100" s="16"/>
      <c r="F100" s="16"/>
    </row>
    <row r="101" spans="2:6">
      <c r="B101" s="16"/>
      <c r="F101" s="16"/>
    </row>
    <row r="102" spans="2:6">
      <c r="B102" s="16"/>
      <c r="F102" s="16"/>
    </row>
    <row r="103" spans="2:6">
      <c r="B103" s="16"/>
      <c r="F103" s="16"/>
    </row>
    <row r="104" spans="2:6">
      <c r="B104" s="16"/>
      <c r="F104" s="16"/>
    </row>
    <row r="105" spans="2:6">
      <c r="B105" s="16"/>
      <c r="F105" s="16"/>
    </row>
    <row r="106" spans="2:6">
      <c r="B106" s="16"/>
      <c r="F106" s="16"/>
    </row>
    <row r="107" spans="2:6">
      <c r="B107" s="16"/>
      <c r="F107" s="16"/>
    </row>
    <row r="108" spans="2:6">
      <c r="B108" s="16"/>
      <c r="F108" s="16"/>
    </row>
    <row r="109" spans="2:6">
      <c r="B109" s="16"/>
      <c r="F109" s="16"/>
    </row>
    <row r="110" spans="2:6">
      <c r="B110" s="16"/>
      <c r="F110" s="16"/>
    </row>
    <row r="111" spans="2:6">
      <c r="B111" s="16"/>
      <c r="F111" s="16"/>
    </row>
    <row r="112" spans="2:6">
      <c r="B112" s="16"/>
      <c r="F112" s="16"/>
    </row>
    <row r="113" spans="2:6">
      <c r="B113" s="16"/>
      <c r="F113" s="16"/>
    </row>
    <row r="114" spans="2:6">
      <c r="B114" s="16"/>
      <c r="F114" s="16"/>
    </row>
    <row r="115" spans="2:6">
      <c r="B115" s="16"/>
      <c r="F115" s="16"/>
    </row>
    <row r="116" spans="2:6">
      <c r="B116" s="16"/>
      <c r="F116" s="16"/>
    </row>
    <row r="117" spans="2:6">
      <c r="B117" s="16"/>
      <c r="F117" s="16"/>
    </row>
    <row r="118" spans="2:6">
      <c r="B118" s="16"/>
      <c r="F118" s="16"/>
    </row>
    <row r="119" spans="2:6">
      <c r="B119" s="16"/>
      <c r="F119" s="16"/>
    </row>
    <row r="120" spans="2:6">
      <c r="B120" s="16"/>
      <c r="F120" s="16"/>
    </row>
    <row r="121" spans="2:6">
      <c r="B121" s="16"/>
      <c r="F121" s="16"/>
    </row>
    <row r="122" spans="2:6">
      <c r="B122" s="16"/>
      <c r="F122" s="16"/>
    </row>
    <row r="123" spans="2:6">
      <c r="B123" s="16"/>
      <c r="F123" s="16"/>
    </row>
    <row r="124" spans="2:6">
      <c r="B124" s="16"/>
      <c r="F124" s="16"/>
    </row>
    <row r="125" spans="2:6">
      <c r="B125" s="16"/>
      <c r="F125" s="16"/>
    </row>
    <row r="126" spans="2:6">
      <c r="B126" s="16"/>
      <c r="F126" s="16"/>
    </row>
    <row r="127" spans="2:6">
      <c r="B127" s="16"/>
      <c r="F127" s="16"/>
    </row>
    <row r="128" spans="2:6">
      <c r="B128" s="16"/>
      <c r="F128" s="16"/>
    </row>
    <row r="129" spans="2:6">
      <c r="B129" s="16"/>
      <c r="F129" s="16"/>
    </row>
    <row r="130" spans="2:6">
      <c r="B130" s="16"/>
      <c r="F130" s="16"/>
    </row>
    <row r="131" spans="2:6">
      <c r="B131" s="16"/>
      <c r="F131" s="16"/>
    </row>
    <row r="132" spans="2:6">
      <c r="B132" s="16"/>
      <c r="F132" s="16"/>
    </row>
    <row r="133" spans="2:6">
      <c r="B133" s="16"/>
      <c r="F133" s="16"/>
    </row>
    <row r="134" spans="2:6">
      <c r="B134" s="16"/>
      <c r="F134" s="16"/>
    </row>
    <row r="135" spans="2:6">
      <c r="B135" s="16"/>
      <c r="F135" s="16"/>
    </row>
    <row r="136" spans="2:6">
      <c r="B136" s="16"/>
      <c r="F136" s="16"/>
    </row>
    <row r="137" spans="2:6">
      <c r="B137" s="16"/>
      <c r="F137" s="16"/>
    </row>
    <row r="138" spans="2:6">
      <c r="B138" s="16"/>
      <c r="F138" s="16"/>
    </row>
    <row r="139" spans="2:6">
      <c r="B139" s="16"/>
      <c r="F139" s="16"/>
    </row>
    <row r="140" spans="2:6">
      <c r="B140" s="16"/>
      <c r="F140" s="16"/>
    </row>
    <row r="141" spans="2:6">
      <c r="B141" s="16"/>
      <c r="F141" s="16"/>
    </row>
    <row r="142" spans="2:6">
      <c r="B142" s="16"/>
      <c r="F142" s="16"/>
    </row>
    <row r="143" spans="2:6">
      <c r="B143" s="16"/>
      <c r="F143" s="16"/>
    </row>
    <row r="144" spans="2:6">
      <c r="B144" s="16"/>
      <c r="F144" s="16"/>
    </row>
    <row r="145" spans="2:6">
      <c r="B145" s="16"/>
      <c r="F145" s="16"/>
    </row>
    <row r="146" spans="2:6">
      <c r="B146" s="16"/>
      <c r="F146" s="16"/>
    </row>
    <row r="147" spans="2:6">
      <c r="B147" s="16"/>
      <c r="F147" s="16"/>
    </row>
    <row r="148" spans="2:6">
      <c r="B148" s="16"/>
      <c r="F148" s="16"/>
    </row>
    <row r="149" spans="2:6">
      <c r="B149" s="16"/>
      <c r="F149" s="16"/>
    </row>
    <row r="150" spans="2:6">
      <c r="B150" s="16"/>
      <c r="F150" s="16"/>
    </row>
    <row r="151" spans="2:6">
      <c r="B151" s="16"/>
      <c r="F151" s="16"/>
    </row>
    <row r="152" spans="2:6">
      <c r="B152" s="16"/>
      <c r="F152" s="16"/>
    </row>
    <row r="153" spans="2:6">
      <c r="B153" s="16"/>
      <c r="F153" s="16"/>
    </row>
    <row r="154" spans="2:6">
      <c r="B154" s="16"/>
      <c r="F154" s="16"/>
    </row>
    <row r="155" spans="2:6">
      <c r="B155" s="16"/>
      <c r="F155" s="16"/>
    </row>
    <row r="156" spans="2:6">
      <c r="B156" s="16"/>
      <c r="F156" s="16"/>
    </row>
    <row r="157" spans="2:6">
      <c r="B157" s="16"/>
      <c r="F157" s="16"/>
    </row>
    <row r="158" spans="2:6">
      <c r="B158" s="16"/>
      <c r="F158" s="16"/>
    </row>
    <row r="159" spans="2:6">
      <c r="B159" s="16"/>
      <c r="F159" s="16"/>
    </row>
    <row r="160" spans="2:6">
      <c r="B160" s="16"/>
      <c r="F160" s="16"/>
    </row>
    <row r="161" spans="2:6">
      <c r="B161" s="16"/>
      <c r="F161" s="16"/>
    </row>
    <row r="162" spans="2:6">
      <c r="B162" s="16"/>
      <c r="F162" s="16"/>
    </row>
    <row r="163" spans="2:6">
      <c r="B163" s="16"/>
      <c r="F163" s="16"/>
    </row>
    <row r="164" spans="2:6">
      <c r="B164" s="16"/>
      <c r="F164" s="16"/>
    </row>
    <row r="165" spans="2:6">
      <c r="B165" s="16"/>
      <c r="F165" s="16"/>
    </row>
    <row r="166" spans="2:6">
      <c r="B166" s="16"/>
      <c r="F166" s="16"/>
    </row>
    <row r="167" spans="2:6">
      <c r="B167" s="16"/>
      <c r="F167" s="16"/>
    </row>
    <row r="168" spans="2:6">
      <c r="B168" s="16"/>
      <c r="F168" s="16"/>
    </row>
    <row r="169" spans="2:6">
      <c r="B169" s="16"/>
      <c r="F169" s="16"/>
    </row>
    <row r="170" spans="2:6">
      <c r="B170" s="16"/>
      <c r="F170" s="16"/>
    </row>
    <row r="171" spans="2:6">
      <c r="B171" s="16"/>
      <c r="F171" s="16"/>
    </row>
    <row r="172" spans="2:6">
      <c r="B172" s="16"/>
      <c r="F172" s="16"/>
    </row>
    <row r="173" spans="2:6">
      <c r="B173" s="16"/>
      <c r="F173" s="16"/>
    </row>
    <row r="174" spans="2:6">
      <c r="B174" s="16"/>
      <c r="F174" s="16"/>
    </row>
    <row r="175" spans="2:6">
      <c r="B175" s="16"/>
      <c r="F175" s="16"/>
    </row>
    <row r="176" spans="2:6">
      <c r="B176" s="16"/>
      <c r="F176" s="16"/>
    </row>
    <row r="177" spans="2:6">
      <c r="B177" s="16"/>
      <c r="F177" s="16"/>
    </row>
    <row r="178" spans="2:6">
      <c r="B178" s="16"/>
      <c r="F178" s="16"/>
    </row>
    <row r="179" spans="2:6">
      <c r="B179" s="16"/>
      <c r="F179" s="16"/>
    </row>
    <row r="180" spans="2:6">
      <c r="B180" s="16"/>
      <c r="F180" s="16"/>
    </row>
    <row r="181" spans="2:6">
      <c r="B181" s="16"/>
      <c r="F181" s="16"/>
    </row>
    <row r="182" spans="2:6">
      <c r="B182" s="16"/>
      <c r="F182" s="16"/>
    </row>
    <row r="183" spans="2:6">
      <c r="B183" s="16"/>
      <c r="F183" s="16"/>
    </row>
    <row r="184" spans="2:6">
      <c r="B184" s="16"/>
      <c r="F184" s="16"/>
    </row>
    <row r="185" spans="2:6">
      <c r="B185" s="16"/>
      <c r="F185" s="16"/>
    </row>
    <row r="186" spans="2:6">
      <c r="B186" s="16"/>
      <c r="F186" s="16"/>
    </row>
    <row r="187" spans="2:6">
      <c r="B187" s="16"/>
      <c r="F187" s="16"/>
    </row>
    <row r="188" spans="2:6">
      <c r="B188" s="16"/>
      <c r="F188" s="16"/>
    </row>
    <row r="189" spans="2:6">
      <c r="B189" s="16"/>
      <c r="F189" s="16"/>
    </row>
    <row r="190" spans="2:6">
      <c r="B190" s="16"/>
      <c r="F190" s="16"/>
    </row>
    <row r="191" spans="2:6">
      <c r="B191" s="16"/>
      <c r="F191" s="16"/>
    </row>
    <row r="192" spans="2:6">
      <c r="B192" s="16"/>
      <c r="F192" s="16"/>
    </row>
    <row r="193" spans="2:6">
      <c r="B193" s="16"/>
      <c r="F193" s="16"/>
    </row>
    <row r="194" spans="2:6">
      <c r="B194" s="16"/>
      <c r="F194" s="16"/>
    </row>
    <row r="195" spans="2:6">
      <c r="B195" s="16"/>
      <c r="F195" s="16"/>
    </row>
    <row r="196" spans="2:6">
      <c r="B196" s="16"/>
      <c r="F196" s="16"/>
    </row>
    <row r="197" spans="2:6">
      <c r="B197" s="16"/>
      <c r="F197" s="16"/>
    </row>
    <row r="198" spans="2:6">
      <c r="B198" s="16"/>
      <c r="F198" s="16"/>
    </row>
    <row r="199" spans="2:6">
      <c r="B199" s="16"/>
      <c r="F199" s="16"/>
    </row>
    <row r="200" spans="2:6">
      <c r="B200" s="16"/>
      <c r="F200" s="16"/>
    </row>
    <row r="201" spans="2:6">
      <c r="B201" s="16"/>
      <c r="F201" s="16"/>
    </row>
    <row r="202" spans="2:6">
      <c r="B202" s="16"/>
      <c r="F202" s="16"/>
    </row>
    <row r="203" spans="2:6">
      <c r="B203" s="16"/>
      <c r="F203" s="16"/>
    </row>
    <row r="204" spans="2:6">
      <c r="B204" s="16"/>
      <c r="F204" s="16"/>
    </row>
    <row r="205" spans="2:6">
      <c r="B205" s="16"/>
      <c r="F205" s="16"/>
    </row>
    <row r="206" spans="2:6">
      <c r="B206" s="16"/>
      <c r="F206" s="16"/>
    </row>
    <row r="207" spans="2:6">
      <c r="B207" s="16"/>
      <c r="F207" s="16"/>
    </row>
    <row r="208" spans="2:6">
      <c r="B208" s="16"/>
      <c r="F208" s="16"/>
    </row>
    <row r="209" spans="2:6">
      <c r="B209" s="16"/>
      <c r="F209" s="16"/>
    </row>
    <row r="210" spans="2:6">
      <c r="B210" s="16"/>
      <c r="F210" s="16"/>
    </row>
    <row r="211" spans="2:6">
      <c r="B211" s="16"/>
      <c r="F211" s="16"/>
    </row>
    <row r="212" spans="2:6">
      <c r="B212" s="16"/>
      <c r="F212" s="16"/>
    </row>
    <row r="213" spans="2:6">
      <c r="B213" s="16"/>
      <c r="F213" s="16"/>
    </row>
    <row r="214" spans="2:6">
      <c r="B214" s="16"/>
      <c r="F214" s="16"/>
    </row>
    <row r="215" spans="2:6">
      <c r="B215" s="16"/>
      <c r="F215" s="16"/>
    </row>
    <row r="216" spans="2:6">
      <c r="B216" s="16"/>
      <c r="F216" s="16"/>
    </row>
    <row r="217" spans="2:6">
      <c r="B217" s="16"/>
      <c r="F217" s="16"/>
    </row>
    <row r="218" spans="2:6">
      <c r="B218" s="16"/>
      <c r="F218" s="16"/>
    </row>
    <row r="219" spans="2:6">
      <c r="B219" s="16"/>
      <c r="F219" s="16"/>
    </row>
    <row r="220" spans="2:6">
      <c r="B220" s="16"/>
      <c r="F220" s="16"/>
    </row>
    <row r="221" spans="2:6">
      <c r="B221" s="16"/>
      <c r="F221" s="16"/>
    </row>
    <row r="222" spans="2:6">
      <c r="B222" s="16"/>
      <c r="F222" s="16"/>
    </row>
    <row r="223" spans="2:6">
      <c r="B223" s="16"/>
      <c r="F223" s="16"/>
    </row>
    <row r="224" spans="2:6">
      <c r="B224" s="16"/>
      <c r="F224" s="16"/>
    </row>
    <row r="225" spans="2:6">
      <c r="B225" s="16"/>
      <c r="F225" s="16"/>
    </row>
    <row r="226" spans="2:6">
      <c r="B226" s="16"/>
      <c r="F226" s="16"/>
    </row>
    <row r="227" spans="2:6">
      <c r="B227" s="16"/>
      <c r="F227" s="16"/>
    </row>
    <row r="228" spans="2:6">
      <c r="B228" s="16"/>
      <c r="F228" s="16"/>
    </row>
    <row r="229" spans="2:6">
      <c r="B229" s="16"/>
      <c r="F229" s="16"/>
    </row>
    <row r="230" spans="2:6">
      <c r="B230" s="16"/>
      <c r="F230" s="16"/>
    </row>
    <row r="231" spans="2:6">
      <c r="B231" s="16"/>
      <c r="F231" s="16"/>
    </row>
    <row r="232" spans="2:6">
      <c r="B232" s="16"/>
      <c r="F232" s="16"/>
    </row>
    <row r="233" spans="2:6">
      <c r="B233" s="16"/>
      <c r="F233" s="16"/>
    </row>
    <row r="234" spans="2:6">
      <c r="B234" s="16"/>
      <c r="F234" s="16"/>
    </row>
    <row r="235" spans="2:6">
      <c r="B235" s="16"/>
      <c r="F235" s="16"/>
    </row>
    <row r="236" spans="2:6">
      <c r="B236" s="16"/>
      <c r="F236" s="16"/>
    </row>
    <row r="237" spans="2:6">
      <c r="B237" s="16"/>
      <c r="F237" s="16"/>
    </row>
    <row r="238" spans="2:6">
      <c r="B238" s="16"/>
      <c r="F238" s="16"/>
    </row>
    <row r="239" spans="2:6">
      <c r="B239" s="16"/>
      <c r="F239" s="16"/>
    </row>
    <row r="240" spans="2:6">
      <c r="B240" s="16"/>
      <c r="F240" s="16"/>
    </row>
    <row r="241" spans="2:6">
      <c r="B241" s="16"/>
      <c r="F241" s="16"/>
    </row>
    <row r="242" spans="2:6">
      <c r="B242" s="16"/>
      <c r="F242" s="16"/>
    </row>
    <row r="243" spans="2:6">
      <c r="B243" s="16"/>
      <c r="F243" s="16"/>
    </row>
    <row r="244" spans="2:6">
      <c r="B244" s="16"/>
      <c r="F244" s="16"/>
    </row>
    <row r="245" spans="2:6">
      <c r="B245" s="16"/>
      <c r="F245" s="16"/>
    </row>
    <row r="246" spans="2:6">
      <c r="B246" s="16"/>
      <c r="F246" s="16"/>
    </row>
    <row r="247" spans="2:6">
      <c r="B247" s="16"/>
      <c r="F247" s="16"/>
    </row>
    <row r="248" spans="2:6">
      <c r="B248" s="16"/>
      <c r="F248" s="16"/>
    </row>
    <row r="249" spans="2:6">
      <c r="B249" s="16"/>
      <c r="F249" s="16"/>
    </row>
    <row r="250" spans="2:6">
      <c r="B250" s="16"/>
      <c r="F250" s="16"/>
    </row>
    <row r="251" spans="2:6">
      <c r="B251" s="16"/>
      <c r="F251" s="16"/>
    </row>
    <row r="252" spans="2:6">
      <c r="B252" s="16"/>
      <c r="F252" s="16"/>
    </row>
    <row r="253" spans="2:6">
      <c r="B253" s="16"/>
      <c r="F253" s="16"/>
    </row>
    <row r="254" spans="2:6">
      <c r="B254" s="16"/>
      <c r="F254" s="16"/>
    </row>
    <row r="255" spans="2:6">
      <c r="B255" s="16"/>
      <c r="F255" s="16"/>
    </row>
    <row r="256" spans="2:6">
      <c r="B256" s="16"/>
      <c r="F256" s="16"/>
    </row>
    <row r="257" spans="2:6">
      <c r="B257" s="16"/>
      <c r="F257" s="16"/>
    </row>
    <row r="258" spans="2:6">
      <c r="B258" s="16"/>
      <c r="F258" s="16"/>
    </row>
    <row r="259" spans="2:6">
      <c r="B259" s="16"/>
      <c r="F259" s="16"/>
    </row>
    <row r="260" spans="2:6">
      <c r="B260" s="16"/>
      <c r="F260" s="16"/>
    </row>
    <row r="261" spans="2:6">
      <c r="B261" s="16"/>
      <c r="F261" s="16"/>
    </row>
    <row r="262" spans="2:6">
      <c r="B262" s="16"/>
      <c r="F262" s="16"/>
    </row>
    <row r="263" spans="2:6">
      <c r="B263" s="16"/>
      <c r="F263" s="16"/>
    </row>
    <row r="264" spans="2:6">
      <c r="B264" s="16"/>
      <c r="F264" s="16"/>
    </row>
    <row r="265" spans="2:6">
      <c r="B265" s="16"/>
      <c r="F265" s="16"/>
    </row>
    <row r="266" spans="2:6">
      <c r="B266" s="16"/>
      <c r="F266" s="16"/>
    </row>
    <row r="267" spans="2:6">
      <c r="B267" s="16"/>
      <c r="F267" s="16"/>
    </row>
    <row r="268" spans="2:6">
      <c r="B268" s="16"/>
      <c r="F268" s="16"/>
    </row>
    <row r="269" spans="2:6">
      <c r="B269" s="16"/>
      <c r="F269" s="16"/>
    </row>
    <row r="270" spans="2:6">
      <c r="B270" s="16"/>
      <c r="F270" s="16"/>
    </row>
    <row r="271" spans="2:6">
      <c r="B271" s="16"/>
      <c r="F271" s="16"/>
    </row>
    <row r="272" spans="2:6">
      <c r="B272" s="16"/>
      <c r="F272" s="16"/>
    </row>
    <row r="273" spans="2:6">
      <c r="B273" s="16"/>
      <c r="F273" s="16"/>
    </row>
    <row r="274" spans="2:6">
      <c r="B274" s="16"/>
      <c r="F274" s="16"/>
    </row>
    <row r="275" spans="2:6">
      <c r="B275" s="16"/>
      <c r="F275" s="16"/>
    </row>
    <row r="276" spans="2:6">
      <c r="B276" s="16"/>
      <c r="F276" s="16"/>
    </row>
    <row r="277" spans="2:6">
      <c r="B277" s="16"/>
      <c r="F277" s="16"/>
    </row>
    <row r="278" spans="2:6">
      <c r="B278" s="16"/>
      <c r="F278" s="16"/>
    </row>
    <row r="279" spans="2:6">
      <c r="B279" s="16"/>
      <c r="F279" s="16"/>
    </row>
    <row r="280" spans="2:6">
      <c r="B280" s="16"/>
      <c r="F280" s="16"/>
    </row>
    <row r="281" spans="2:6">
      <c r="B281" s="16"/>
      <c r="F281" s="16"/>
    </row>
    <row r="282" spans="2:6">
      <c r="B282" s="16"/>
      <c r="F282" s="16"/>
    </row>
    <row r="283" spans="2:6">
      <c r="B283" s="16"/>
      <c r="F283" s="16"/>
    </row>
    <row r="284" spans="2:6">
      <c r="B284" s="16"/>
      <c r="F284" s="16"/>
    </row>
    <row r="285" spans="2:6">
      <c r="B285" s="16"/>
      <c r="F285" s="16"/>
    </row>
    <row r="286" spans="2:6">
      <c r="B286" s="16"/>
      <c r="F286" s="16"/>
    </row>
    <row r="287" spans="2:6">
      <c r="B287" s="16"/>
      <c r="F287" s="16"/>
    </row>
    <row r="288" spans="2:6">
      <c r="B288" s="16"/>
      <c r="F288" s="16"/>
    </row>
    <row r="289" spans="2:6">
      <c r="B289" s="16"/>
      <c r="F289" s="16"/>
    </row>
    <row r="290" spans="2:6">
      <c r="B290" s="16"/>
      <c r="F290" s="16"/>
    </row>
    <row r="291" spans="2:6">
      <c r="B291" s="16"/>
      <c r="F291" s="16"/>
    </row>
    <row r="292" spans="2:6">
      <c r="B292" s="16"/>
      <c r="F292" s="16"/>
    </row>
    <row r="293" spans="2:6">
      <c r="B293" s="16"/>
      <c r="F293" s="16"/>
    </row>
    <row r="294" spans="2:6">
      <c r="B294" s="16"/>
      <c r="F294" s="16"/>
    </row>
    <row r="295" spans="2:6">
      <c r="B295" s="16"/>
      <c r="F295" s="16"/>
    </row>
    <row r="296" spans="2:6">
      <c r="B296" s="16"/>
      <c r="F296" s="16"/>
    </row>
    <row r="297" spans="2:6">
      <c r="B297" s="16"/>
      <c r="F297" s="16"/>
    </row>
    <row r="298" spans="2:6">
      <c r="B298" s="16"/>
      <c r="F298" s="16"/>
    </row>
    <row r="299" spans="2:6">
      <c r="B299" s="16"/>
      <c r="F299" s="16"/>
    </row>
    <row r="300" spans="2:6">
      <c r="B300" s="16"/>
      <c r="F300" s="16"/>
    </row>
    <row r="301" spans="2:6">
      <c r="B301" s="16"/>
      <c r="F301" s="16"/>
    </row>
    <row r="302" spans="2:6">
      <c r="B302" s="16"/>
      <c r="F302" s="16"/>
    </row>
    <row r="303" spans="2:6">
      <c r="B303" s="16"/>
      <c r="F303" s="16"/>
    </row>
    <row r="304" spans="2:6">
      <c r="B304" s="16"/>
      <c r="F304" s="16"/>
    </row>
    <row r="305" spans="2:6">
      <c r="B305" s="16"/>
      <c r="F305" s="16"/>
    </row>
    <row r="306" spans="2:6">
      <c r="B306" s="16"/>
      <c r="F306" s="16"/>
    </row>
    <row r="307" spans="2:6">
      <c r="B307" s="16"/>
      <c r="F307" s="16"/>
    </row>
    <row r="308" spans="2:6">
      <c r="B308" s="16"/>
      <c r="F308" s="16"/>
    </row>
    <row r="309" spans="2:6">
      <c r="B309" s="16"/>
      <c r="F309" s="16"/>
    </row>
    <row r="310" spans="2:6">
      <c r="B310" s="16"/>
      <c r="F310" s="16"/>
    </row>
    <row r="311" spans="2:6">
      <c r="B311" s="16"/>
      <c r="F311" s="16"/>
    </row>
    <row r="312" spans="2:6">
      <c r="B312" s="16"/>
      <c r="F312" s="16"/>
    </row>
    <row r="313" spans="2:6">
      <c r="B313" s="16"/>
      <c r="F313" s="16"/>
    </row>
    <row r="314" spans="2:6">
      <c r="B314" s="16"/>
      <c r="F314" s="16"/>
    </row>
    <row r="315" spans="2:6">
      <c r="B315" s="16"/>
      <c r="F315" s="16"/>
    </row>
    <row r="316" spans="2:6">
      <c r="B316" s="16"/>
      <c r="F316" s="16"/>
    </row>
    <row r="317" spans="2:6">
      <c r="B317" s="16"/>
      <c r="F317" s="16"/>
    </row>
    <row r="318" spans="2:6">
      <c r="B318" s="16"/>
      <c r="F318" s="16"/>
    </row>
    <row r="319" spans="2:6">
      <c r="B319" s="16"/>
      <c r="F319" s="16"/>
    </row>
    <row r="320" spans="2:6">
      <c r="B320" s="16"/>
      <c r="F320" s="16"/>
    </row>
    <row r="321" spans="2:6">
      <c r="B321" s="16"/>
      <c r="F321" s="16"/>
    </row>
    <row r="322" spans="2:6">
      <c r="B322" s="16"/>
      <c r="F322" s="16"/>
    </row>
    <row r="323" spans="2:6">
      <c r="B323" s="16"/>
      <c r="F323" s="16"/>
    </row>
    <row r="324" spans="2:6">
      <c r="B324" s="16"/>
      <c r="F324" s="16"/>
    </row>
    <row r="325" spans="2:6">
      <c r="B325" s="16"/>
      <c r="F325" s="16"/>
    </row>
    <row r="326" spans="2:6">
      <c r="B326" s="16"/>
      <c r="F326" s="16"/>
    </row>
    <row r="327" spans="2:6">
      <c r="B327" s="16"/>
      <c r="F327" s="16"/>
    </row>
    <row r="328" spans="2:6">
      <c r="B328" s="16"/>
      <c r="F328" s="16"/>
    </row>
    <row r="329" spans="2:6">
      <c r="B329" s="16"/>
      <c r="F329" s="16"/>
    </row>
    <row r="330" spans="2:6">
      <c r="B330" s="16"/>
      <c r="F330" s="16"/>
    </row>
    <row r="331" spans="2:6">
      <c r="B331" s="16"/>
      <c r="F331" s="16"/>
    </row>
    <row r="332" spans="2:6">
      <c r="B332" s="16"/>
      <c r="F332" s="16"/>
    </row>
    <row r="333" spans="2:6">
      <c r="B333" s="16"/>
      <c r="F333" s="16"/>
    </row>
    <row r="334" spans="2:6">
      <c r="B334" s="16"/>
      <c r="F334" s="16"/>
    </row>
    <row r="335" spans="2:6">
      <c r="B335" s="16"/>
      <c r="F335" s="16"/>
    </row>
    <row r="336" spans="2:6">
      <c r="B336" s="16"/>
      <c r="F336" s="16"/>
    </row>
    <row r="337" spans="2:6">
      <c r="B337" s="16"/>
      <c r="F337" s="16"/>
    </row>
    <row r="338" spans="2:6">
      <c r="B338" s="16"/>
      <c r="F338" s="16"/>
    </row>
    <row r="339" spans="2:6">
      <c r="B339" s="16"/>
      <c r="F339" s="16"/>
    </row>
    <row r="340" spans="2:6">
      <c r="B340" s="16"/>
      <c r="F340" s="16"/>
    </row>
    <row r="341" spans="2:6">
      <c r="B341" s="16"/>
      <c r="F341" s="16"/>
    </row>
    <row r="342" spans="2:6">
      <c r="B342" s="16"/>
      <c r="F342" s="16"/>
    </row>
    <row r="343" spans="2:6">
      <c r="B343" s="16"/>
      <c r="F343" s="16"/>
    </row>
    <row r="344" spans="2:6">
      <c r="B344" s="16"/>
      <c r="F344" s="16"/>
    </row>
    <row r="345" spans="2:6">
      <c r="B345" s="16"/>
      <c r="F345" s="16"/>
    </row>
    <row r="346" spans="2:6">
      <c r="B346" s="16"/>
      <c r="F346" s="16"/>
    </row>
    <row r="347" spans="2:6">
      <c r="B347" s="16"/>
      <c r="F347" s="16"/>
    </row>
    <row r="348" spans="2:6">
      <c r="B348" s="16"/>
      <c r="F348" s="16"/>
    </row>
    <row r="349" spans="2:6">
      <c r="B349" s="16"/>
      <c r="F349" s="16"/>
    </row>
    <row r="350" spans="2:6">
      <c r="B350" s="16"/>
      <c r="F350" s="16"/>
    </row>
    <row r="351" spans="2:6">
      <c r="B351" s="16"/>
      <c r="F351" s="16"/>
    </row>
    <row r="352" spans="2:6">
      <c r="B352" s="16"/>
      <c r="F352" s="16"/>
    </row>
    <row r="353" spans="2:6">
      <c r="B353" s="16"/>
      <c r="F353" s="16"/>
    </row>
    <row r="354" spans="2:6">
      <c r="B354" s="16"/>
      <c r="F354" s="16"/>
    </row>
    <row r="355" spans="2:6">
      <c r="B355" s="16"/>
      <c r="F355" s="16"/>
    </row>
    <row r="356" spans="2:6">
      <c r="B356" s="16"/>
      <c r="F356" s="16"/>
    </row>
    <row r="357" spans="2:6">
      <c r="B357" s="16"/>
      <c r="F357" s="16"/>
    </row>
    <row r="358" spans="2:6">
      <c r="B358" s="16"/>
      <c r="F358" s="16"/>
    </row>
    <row r="359" spans="2:6">
      <c r="B359" s="16"/>
      <c r="F359" s="16"/>
    </row>
    <row r="360" spans="2:6">
      <c r="B360" s="16"/>
      <c r="F360" s="16"/>
    </row>
    <row r="361" spans="2:6">
      <c r="B361" s="16"/>
      <c r="F361" s="16"/>
    </row>
    <row r="362" spans="2:6">
      <c r="B362" s="16"/>
      <c r="F362" s="16"/>
    </row>
    <row r="363" spans="2:6">
      <c r="B363" s="16"/>
      <c r="F363" s="16"/>
    </row>
    <row r="364" spans="2:6">
      <c r="B364" s="16"/>
      <c r="F364" s="16"/>
    </row>
    <row r="365" spans="2:6">
      <c r="B365" s="16"/>
      <c r="F365" s="16"/>
    </row>
    <row r="366" spans="2:6">
      <c r="B366" s="16"/>
      <c r="F366" s="16"/>
    </row>
    <row r="367" spans="2:6">
      <c r="B367" s="16"/>
      <c r="F367" s="16"/>
    </row>
    <row r="368" spans="2:6">
      <c r="B368" s="16"/>
      <c r="F368" s="16"/>
    </row>
    <row r="369" spans="2:6">
      <c r="B369" s="16"/>
      <c r="F369" s="16"/>
    </row>
    <row r="370" spans="2:6">
      <c r="B370" s="16"/>
      <c r="F370" s="16"/>
    </row>
    <row r="371" spans="2:6">
      <c r="B371" s="16"/>
      <c r="F371" s="16"/>
    </row>
    <row r="372" spans="2:6">
      <c r="B372" s="16"/>
      <c r="F372" s="16"/>
    </row>
    <row r="373" spans="2:6">
      <c r="B373" s="16"/>
      <c r="F373" s="16"/>
    </row>
    <row r="374" spans="2:6">
      <c r="B374" s="16"/>
      <c r="F374" s="16"/>
    </row>
    <row r="375" spans="2:6">
      <c r="B375" s="16"/>
      <c r="F375" s="16"/>
    </row>
    <row r="376" spans="2:6">
      <c r="B376" s="16"/>
      <c r="F376" s="16"/>
    </row>
    <row r="377" spans="2:6">
      <c r="B377" s="16"/>
      <c r="F377" s="16"/>
    </row>
    <row r="378" spans="2:6">
      <c r="B378" s="16"/>
      <c r="F378" s="16"/>
    </row>
    <row r="379" spans="2:6">
      <c r="B379" s="16"/>
      <c r="F379" s="16"/>
    </row>
    <row r="380" spans="2:6">
      <c r="B380" s="16"/>
      <c r="F380" s="16"/>
    </row>
    <row r="381" spans="2:6">
      <c r="B381" s="16"/>
      <c r="F381" s="16"/>
    </row>
    <row r="382" spans="2:6">
      <c r="B382" s="16"/>
      <c r="F382" s="16"/>
    </row>
    <row r="383" spans="2:6">
      <c r="B383" s="16"/>
      <c r="F383" s="16"/>
    </row>
    <row r="384" spans="2:6">
      <c r="B384" s="16"/>
      <c r="F384" s="16"/>
    </row>
    <row r="385" spans="2:6">
      <c r="B385" s="16"/>
      <c r="F385" s="16"/>
    </row>
    <row r="386" spans="2:6">
      <c r="B386" s="16"/>
      <c r="F386" s="16"/>
    </row>
    <row r="387" spans="2:6">
      <c r="B387" s="16"/>
      <c r="F387" s="16"/>
    </row>
    <row r="388" spans="2:6">
      <c r="B388" s="16"/>
      <c r="F388" s="16"/>
    </row>
    <row r="389" spans="2:6">
      <c r="B389" s="16"/>
      <c r="F389" s="16"/>
    </row>
    <row r="390" spans="2:6">
      <c r="B390" s="16"/>
      <c r="F390" s="16"/>
    </row>
    <row r="391" spans="2:6">
      <c r="B391" s="16"/>
      <c r="F391" s="16"/>
    </row>
    <row r="392" spans="2:6">
      <c r="B392" s="16"/>
      <c r="F392" s="16"/>
    </row>
    <row r="393" spans="2:6">
      <c r="B393" s="16"/>
      <c r="F393" s="16"/>
    </row>
    <row r="394" spans="2:6">
      <c r="B394" s="16"/>
      <c r="F394" s="16"/>
    </row>
    <row r="395" spans="2:6">
      <c r="B395" s="16"/>
      <c r="F395" s="16"/>
    </row>
    <row r="396" spans="2:6">
      <c r="B396" s="16"/>
      <c r="F396" s="16"/>
    </row>
    <row r="397" spans="2:6">
      <c r="B397" s="16"/>
      <c r="F397" s="16"/>
    </row>
    <row r="398" spans="2:6">
      <c r="B398" s="16"/>
      <c r="F398" s="16"/>
    </row>
    <row r="399" spans="2:6">
      <c r="B399" s="16"/>
      <c r="F399" s="16"/>
    </row>
    <row r="400" spans="2:6">
      <c r="B400" s="16"/>
      <c r="F400" s="16"/>
    </row>
    <row r="401" spans="2:6">
      <c r="B401" s="16"/>
      <c r="F401" s="16"/>
    </row>
    <row r="402" spans="2:6">
      <c r="B402" s="16"/>
      <c r="F402" s="16"/>
    </row>
    <row r="403" spans="2:6">
      <c r="B403" s="16"/>
      <c r="F403" s="16"/>
    </row>
    <row r="404" spans="2:6">
      <c r="B404" s="16"/>
      <c r="F404" s="16"/>
    </row>
    <row r="405" spans="2:6">
      <c r="B405" s="16"/>
      <c r="F405" s="16"/>
    </row>
    <row r="406" spans="2:6">
      <c r="B406" s="16"/>
      <c r="F406" s="16"/>
    </row>
    <row r="407" spans="2:6">
      <c r="B407" s="16"/>
      <c r="F407" s="16"/>
    </row>
    <row r="408" spans="2:6">
      <c r="B408" s="16"/>
      <c r="F408" s="16"/>
    </row>
    <row r="409" spans="2:6">
      <c r="B409" s="16"/>
      <c r="F409" s="16"/>
    </row>
    <row r="410" spans="2:6">
      <c r="B410" s="16"/>
      <c r="F410" s="16"/>
    </row>
    <row r="411" spans="2:6">
      <c r="B411" s="16"/>
      <c r="F411" s="16"/>
    </row>
    <row r="412" spans="2:6">
      <c r="B412" s="16"/>
      <c r="F412" s="16"/>
    </row>
    <row r="413" spans="2:6">
      <c r="B413" s="16"/>
      <c r="F413" s="16"/>
    </row>
    <row r="414" spans="2:6">
      <c r="B414" s="16"/>
      <c r="F414" s="16"/>
    </row>
    <row r="415" spans="2:6">
      <c r="B415" s="16"/>
      <c r="F415" s="16"/>
    </row>
    <row r="416" spans="2:6">
      <c r="B416" s="16"/>
      <c r="F416" s="16"/>
    </row>
    <row r="417" spans="2:6">
      <c r="B417" s="16"/>
      <c r="F417" s="16"/>
    </row>
    <row r="418" spans="2:6">
      <c r="B418" s="16"/>
      <c r="F418" s="16"/>
    </row>
    <row r="419" spans="2:6">
      <c r="B419" s="16"/>
      <c r="F419" s="16"/>
    </row>
    <row r="420" spans="2:6">
      <c r="B420" s="16"/>
      <c r="F420" s="16"/>
    </row>
    <row r="421" spans="2:6">
      <c r="B421" s="16"/>
      <c r="F421" s="16"/>
    </row>
    <row r="422" spans="2:6">
      <c r="B422" s="16"/>
      <c r="F422" s="16"/>
    </row>
    <row r="423" spans="2:6">
      <c r="B423" s="16"/>
      <c r="F423" s="16"/>
    </row>
    <row r="424" spans="2:6">
      <c r="B424" s="16"/>
      <c r="F424" s="16"/>
    </row>
    <row r="425" spans="2:6">
      <c r="B425" s="16"/>
      <c r="F425" s="16"/>
    </row>
    <row r="426" spans="2:6">
      <c r="B426" s="16"/>
      <c r="F426" s="16"/>
    </row>
    <row r="427" spans="2:6">
      <c r="B427" s="16"/>
      <c r="F427" s="16"/>
    </row>
    <row r="428" spans="2:6">
      <c r="B428" s="16"/>
      <c r="F428" s="16"/>
    </row>
    <row r="429" spans="2:6">
      <c r="B429" s="16"/>
      <c r="F429" s="16"/>
    </row>
    <row r="430" spans="2:6">
      <c r="B430" s="16"/>
      <c r="F430" s="16"/>
    </row>
    <row r="431" spans="2:6">
      <c r="B431" s="16"/>
      <c r="F431" s="16"/>
    </row>
    <row r="432" spans="2:6">
      <c r="B432" s="16"/>
      <c r="F432" s="16"/>
    </row>
    <row r="433" spans="2:6">
      <c r="B433" s="16"/>
      <c r="F433" s="16"/>
    </row>
    <row r="434" spans="2:6">
      <c r="B434" s="16"/>
      <c r="F434" s="16"/>
    </row>
    <row r="435" spans="2:6">
      <c r="B435" s="16"/>
      <c r="F435" s="16"/>
    </row>
    <row r="436" spans="2:6">
      <c r="B436" s="16"/>
      <c r="F436" s="16"/>
    </row>
    <row r="437" spans="2:6">
      <c r="B437" s="16"/>
      <c r="F437" s="16"/>
    </row>
    <row r="438" spans="2:6">
      <c r="B438" s="16"/>
      <c r="F438" s="16"/>
    </row>
    <row r="439" spans="2:6">
      <c r="B439" s="16"/>
      <c r="F439" s="16"/>
    </row>
    <row r="440" spans="2:6">
      <c r="B440" s="16"/>
      <c r="F440" s="16"/>
    </row>
    <row r="441" spans="2:6">
      <c r="B441" s="16"/>
      <c r="F441" s="16"/>
    </row>
    <row r="442" spans="2:6">
      <c r="B442" s="16"/>
      <c r="F442" s="16"/>
    </row>
    <row r="443" spans="2:6">
      <c r="B443" s="16"/>
      <c r="F443" s="16"/>
    </row>
    <row r="444" spans="2:6">
      <c r="B444" s="16"/>
      <c r="F444" s="16"/>
    </row>
    <row r="445" spans="2:6">
      <c r="B445" s="16"/>
      <c r="F445" s="16"/>
    </row>
    <row r="446" spans="2:6">
      <c r="B446" s="16"/>
      <c r="F446" s="16"/>
    </row>
    <row r="447" spans="2:6">
      <c r="B447" s="16"/>
      <c r="F447" s="16"/>
    </row>
    <row r="448" spans="2:6">
      <c r="B448" s="16"/>
      <c r="F448" s="16"/>
    </row>
    <row r="449" spans="2:6">
      <c r="B449" s="16"/>
      <c r="F449" s="16"/>
    </row>
    <row r="450" spans="2:6">
      <c r="B450" s="16"/>
      <c r="F450" s="16"/>
    </row>
    <row r="451" spans="2:6">
      <c r="B451" s="16"/>
      <c r="F451" s="16"/>
    </row>
    <row r="452" spans="2:6">
      <c r="B452" s="16"/>
      <c r="F452" s="16"/>
    </row>
    <row r="453" spans="2:6">
      <c r="B453" s="16"/>
      <c r="F453" s="16"/>
    </row>
    <row r="454" spans="2:6">
      <c r="B454" s="16"/>
      <c r="F454" s="16"/>
    </row>
    <row r="455" spans="2:6">
      <c r="B455" s="16"/>
      <c r="F455" s="16"/>
    </row>
    <row r="456" spans="2:6">
      <c r="B456" s="16"/>
      <c r="F456" s="16"/>
    </row>
    <row r="457" spans="2:6">
      <c r="B457" s="16"/>
      <c r="F457" s="16"/>
    </row>
    <row r="458" spans="2:6">
      <c r="B458" s="16"/>
      <c r="F458" s="16"/>
    </row>
    <row r="459" spans="2:6">
      <c r="B459" s="16"/>
      <c r="F459" s="16"/>
    </row>
    <row r="460" spans="2:6">
      <c r="B460" s="16"/>
      <c r="F460" s="16"/>
    </row>
    <row r="461" spans="2:6">
      <c r="B461" s="16"/>
      <c r="F461" s="16"/>
    </row>
    <row r="462" spans="2:6">
      <c r="B462" s="16"/>
      <c r="F462" s="16"/>
    </row>
    <row r="463" spans="2:6">
      <c r="B463" s="16"/>
      <c r="F463" s="16"/>
    </row>
    <row r="464" spans="2:6">
      <c r="B464" s="16"/>
      <c r="F464" s="16"/>
    </row>
    <row r="465" spans="2:6">
      <c r="B465" s="16"/>
      <c r="F465" s="16"/>
    </row>
    <row r="466" spans="2:6">
      <c r="B466" s="16"/>
      <c r="F466" s="16"/>
    </row>
    <row r="467" spans="2:6">
      <c r="B467" s="16"/>
      <c r="F467" s="16"/>
    </row>
    <row r="468" spans="2:6">
      <c r="B468" s="16"/>
      <c r="F468" s="16"/>
    </row>
    <row r="469" spans="2:6">
      <c r="B469" s="16"/>
      <c r="F469" s="16"/>
    </row>
    <row r="470" spans="2:6">
      <c r="B470" s="16"/>
      <c r="F470" s="16"/>
    </row>
    <row r="471" spans="2:6">
      <c r="B471" s="16"/>
      <c r="F471" s="16"/>
    </row>
    <row r="472" spans="2:6">
      <c r="B472" s="16"/>
      <c r="F472" s="16"/>
    </row>
    <row r="473" spans="2:6">
      <c r="B473" s="16"/>
      <c r="F473" s="16"/>
    </row>
    <row r="474" spans="2:6">
      <c r="B474" s="16"/>
      <c r="F474" s="16"/>
    </row>
    <row r="475" spans="2:6">
      <c r="B475" s="16"/>
      <c r="F475" s="16"/>
    </row>
    <row r="476" spans="2:6">
      <c r="B476" s="16"/>
      <c r="F476" s="16"/>
    </row>
    <row r="477" spans="2:6">
      <c r="B477" s="16"/>
      <c r="F477" s="16"/>
    </row>
    <row r="478" spans="2:6">
      <c r="B478" s="16"/>
      <c r="F478" s="16"/>
    </row>
    <row r="479" spans="2:6">
      <c r="B479" s="16"/>
      <c r="F479" s="16"/>
    </row>
    <row r="480" spans="2:6">
      <c r="B480" s="16"/>
      <c r="F480" s="16"/>
    </row>
    <row r="481" spans="2:6">
      <c r="B481" s="16"/>
      <c r="F481" s="16"/>
    </row>
    <row r="482" spans="2:6">
      <c r="B482" s="16"/>
      <c r="F482" s="16"/>
    </row>
    <row r="483" spans="2:6">
      <c r="B483" s="16"/>
      <c r="F483" s="16"/>
    </row>
    <row r="484" spans="2:6">
      <c r="B484" s="16"/>
      <c r="F484" s="16"/>
    </row>
    <row r="485" spans="2:6">
      <c r="B485" s="16"/>
      <c r="F485" s="16"/>
    </row>
    <row r="486" spans="2:6">
      <c r="B486" s="16"/>
      <c r="F486" s="16"/>
    </row>
    <row r="487" spans="2:6">
      <c r="B487" s="16"/>
      <c r="F487" s="16"/>
    </row>
    <row r="488" spans="2:6">
      <c r="B488" s="16"/>
      <c r="F488" s="16"/>
    </row>
    <row r="489" spans="2:6">
      <c r="B489" s="16"/>
      <c r="F489" s="16"/>
    </row>
    <row r="490" spans="2:6">
      <c r="B490" s="16"/>
      <c r="F490" s="16"/>
    </row>
    <row r="491" spans="2:6">
      <c r="B491" s="16"/>
      <c r="F491" s="16"/>
    </row>
    <row r="492" spans="2:6">
      <c r="B492" s="16"/>
      <c r="F492" s="16"/>
    </row>
    <row r="493" spans="2:6">
      <c r="B493" s="16"/>
      <c r="F493" s="16"/>
    </row>
    <row r="494" spans="2:6">
      <c r="B494" s="16"/>
      <c r="F494" s="16"/>
    </row>
    <row r="495" spans="2:6">
      <c r="B495" s="16"/>
      <c r="F495" s="16"/>
    </row>
    <row r="496" spans="2:6">
      <c r="B496" s="16"/>
      <c r="F496" s="16"/>
    </row>
    <row r="497" spans="2:6">
      <c r="B497" s="16"/>
      <c r="F497" s="16"/>
    </row>
    <row r="498" spans="2:6">
      <c r="B498" s="16"/>
      <c r="F498" s="16"/>
    </row>
    <row r="499" spans="2:6">
      <c r="B499" s="16"/>
      <c r="F499" s="16"/>
    </row>
    <row r="500" spans="2:6">
      <c r="B500" s="16"/>
      <c r="F500" s="16"/>
    </row>
    <row r="501" spans="2:6">
      <c r="B501" s="16"/>
      <c r="F501" s="16"/>
    </row>
    <row r="502" spans="2:6">
      <c r="B502" s="16"/>
      <c r="F502" s="16"/>
    </row>
    <row r="503" spans="2:6">
      <c r="B503" s="16"/>
      <c r="F503" s="16"/>
    </row>
    <row r="504" spans="2:6">
      <c r="B504" s="16"/>
      <c r="F504" s="16"/>
    </row>
    <row r="505" spans="2:6">
      <c r="B505" s="16"/>
      <c r="F505" s="16"/>
    </row>
    <row r="506" spans="2:6">
      <c r="B506" s="16"/>
      <c r="F506" s="16"/>
    </row>
    <row r="507" spans="2:6">
      <c r="B507" s="16"/>
      <c r="F507" s="16"/>
    </row>
    <row r="508" spans="2:6">
      <c r="B508" s="16"/>
      <c r="F508" s="16"/>
    </row>
    <row r="509" spans="2:6">
      <c r="B509" s="16"/>
      <c r="F509" s="16"/>
    </row>
    <row r="510" spans="2:6">
      <c r="B510" s="16"/>
      <c r="F510" s="16"/>
    </row>
    <row r="511" spans="2:6">
      <c r="B511" s="16"/>
      <c r="F511" s="16"/>
    </row>
    <row r="512" spans="2:6">
      <c r="B512" s="16"/>
      <c r="F512" s="16"/>
    </row>
    <row r="513" spans="2:6">
      <c r="B513" s="16"/>
      <c r="F513" s="16"/>
    </row>
    <row r="514" spans="2:6">
      <c r="B514" s="16"/>
      <c r="F514" s="16"/>
    </row>
    <row r="515" spans="2:6">
      <c r="B515" s="16"/>
      <c r="F515" s="16"/>
    </row>
    <row r="516" spans="2:6">
      <c r="B516" s="16"/>
      <c r="F516" s="16"/>
    </row>
    <row r="517" spans="2:6">
      <c r="B517" s="16"/>
      <c r="F517" s="16"/>
    </row>
    <row r="518" spans="2:6">
      <c r="B518" s="16"/>
      <c r="F518" s="16"/>
    </row>
    <row r="519" spans="2:6">
      <c r="B519" s="16"/>
      <c r="F519" s="16"/>
    </row>
    <row r="520" spans="2:6">
      <c r="B520" s="16"/>
      <c r="F520" s="16"/>
    </row>
    <row r="521" spans="2:6">
      <c r="B521" s="16"/>
      <c r="F521" s="16"/>
    </row>
    <row r="522" spans="2:6">
      <c r="B522" s="16"/>
      <c r="F522" s="16"/>
    </row>
    <row r="523" spans="2:6">
      <c r="B523" s="16"/>
      <c r="F523" s="16"/>
    </row>
    <row r="524" spans="2:6">
      <c r="B524" s="16"/>
      <c r="F524" s="16"/>
    </row>
    <row r="525" spans="2:6">
      <c r="B525" s="16"/>
      <c r="F525" s="16"/>
    </row>
    <row r="526" spans="2:6">
      <c r="B526" s="16"/>
      <c r="F526" s="16"/>
    </row>
    <row r="527" spans="2:6">
      <c r="B527" s="16"/>
      <c r="F527" s="16"/>
    </row>
    <row r="528" spans="2:6">
      <c r="B528" s="16"/>
      <c r="F528" s="16"/>
    </row>
    <row r="529" spans="2:6">
      <c r="B529" s="16"/>
      <c r="F529" s="16"/>
    </row>
    <row r="530" spans="2:6">
      <c r="B530" s="16"/>
      <c r="F530" s="16"/>
    </row>
    <row r="531" spans="2:6">
      <c r="B531" s="16"/>
      <c r="F531" s="16"/>
    </row>
    <row r="532" spans="2:6">
      <c r="B532" s="16"/>
      <c r="F532" s="16"/>
    </row>
    <row r="533" spans="2:6">
      <c r="B533" s="16"/>
      <c r="F533" s="16"/>
    </row>
    <row r="534" spans="2:6">
      <c r="B534" s="16"/>
      <c r="F534" s="16"/>
    </row>
    <row r="535" spans="2:6">
      <c r="B535" s="16"/>
      <c r="F535" s="16"/>
    </row>
    <row r="536" spans="2:6">
      <c r="B536" s="16"/>
      <c r="F536" s="16"/>
    </row>
    <row r="537" spans="2:6">
      <c r="B537" s="16"/>
      <c r="F537" s="16"/>
    </row>
    <row r="538" spans="2:6">
      <c r="B538" s="16"/>
      <c r="F538" s="16"/>
    </row>
    <row r="539" spans="2:6">
      <c r="B539" s="16"/>
      <c r="F539" s="16"/>
    </row>
    <row r="540" spans="2:6">
      <c r="B540" s="16"/>
      <c r="F540" s="16"/>
    </row>
    <row r="541" spans="2:6">
      <c r="B541" s="16"/>
      <c r="F541" s="16"/>
    </row>
    <row r="542" spans="2:6">
      <c r="B542" s="16"/>
      <c r="F542" s="16"/>
    </row>
    <row r="543" spans="2:6">
      <c r="B543" s="16"/>
      <c r="F543" s="16"/>
    </row>
    <row r="544" spans="2:6">
      <c r="B544" s="16"/>
      <c r="F544" s="16"/>
    </row>
    <row r="545" spans="2:6">
      <c r="B545" s="16"/>
      <c r="F545" s="16"/>
    </row>
    <row r="546" spans="2:6">
      <c r="B546" s="16"/>
      <c r="F546" s="16"/>
    </row>
    <row r="547" spans="2:6">
      <c r="B547" s="16"/>
      <c r="F547" s="16"/>
    </row>
    <row r="548" spans="2:6">
      <c r="B548" s="16"/>
      <c r="F548" s="16"/>
    </row>
    <row r="549" spans="2:6">
      <c r="B549" s="16"/>
      <c r="F549" s="16"/>
    </row>
    <row r="550" spans="2:6">
      <c r="B550" s="16"/>
      <c r="F550" s="16"/>
    </row>
    <row r="551" spans="2:6">
      <c r="B551" s="16"/>
      <c r="F551" s="16"/>
    </row>
    <row r="552" spans="2:6">
      <c r="B552" s="16"/>
      <c r="F552" s="16"/>
    </row>
    <row r="553" spans="2:6">
      <c r="B553" s="16"/>
      <c r="F553" s="16"/>
    </row>
    <row r="554" spans="2:6">
      <c r="B554" s="16"/>
      <c r="F554" s="16"/>
    </row>
    <row r="555" spans="2:6">
      <c r="B555" s="16"/>
      <c r="F555" s="16"/>
    </row>
    <row r="556" spans="2:6">
      <c r="B556" s="16"/>
      <c r="F556" s="16"/>
    </row>
    <row r="557" spans="2:6">
      <c r="B557" s="16"/>
      <c r="F557" s="16"/>
    </row>
    <row r="558" spans="2:6">
      <c r="B558" s="16"/>
      <c r="F558" s="16"/>
    </row>
    <row r="559" spans="2:6">
      <c r="B559" s="16"/>
      <c r="F559" s="16"/>
    </row>
    <row r="560" spans="2:6">
      <c r="B560" s="16"/>
      <c r="F560" s="16"/>
    </row>
    <row r="561" spans="2:6">
      <c r="B561" s="16"/>
      <c r="F561" s="16"/>
    </row>
    <row r="562" spans="2:6">
      <c r="B562" s="16"/>
      <c r="F562" s="16"/>
    </row>
    <row r="563" spans="2:6">
      <c r="B563" s="16"/>
      <c r="F563" s="16"/>
    </row>
    <row r="564" spans="2:6">
      <c r="B564" s="16"/>
      <c r="F564" s="16"/>
    </row>
    <row r="565" spans="2:6">
      <c r="B565" s="16"/>
      <c r="F565" s="16"/>
    </row>
    <row r="566" spans="2:6">
      <c r="B566" s="16"/>
      <c r="F566" s="16"/>
    </row>
    <row r="567" spans="2:6">
      <c r="B567" s="16"/>
      <c r="F567" s="16"/>
    </row>
    <row r="568" spans="2:6">
      <c r="B568" s="16"/>
      <c r="F568" s="16"/>
    </row>
    <row r="569" spans="2:6">
      <c r="B569" s="16"/>
      <c r="F569" s="16"/>
    </row>
    <row r="570" spans="2:6">
      <c r="B570" s="16"/>
      <c r="F570" s="16"/>
    </row>
    <row r="571" spans="2:6">
      <c r="B571" s="16"/>
      <c r="F571" s="16"/>
    </row>
    <row r="572" spans="2:6">
      <c r="B572" s="16"/>
      <c r="F572" s="16"/>
    </row>
    <row r="573" spans="2:6">
      <c r="B573" s="16"/>
      <c r="F573" s="16"/>
    </row>
    <row r="574" spans="2:6">
      <c r="B574" s="16"/>
      <c r="F574" s="16"/>
    </row>
    <row r="575" spans="2:6">
      <c r="B575" s="16"/>
      <c r="F575" s="16"/>
    </row>
    <row r="576" spans="2:6">
      <c r="B576" s="16"/>
      <c r="F576" s="16"/>
    </row>
    <row r="577" spans="2:6">
      <c r="B577" s="16"/>
      <c r="F577" s="16"/>
    </row>
    <row r="578" spans="2:6">
      <c r="B578" s="16"/>
      <c r="F578" s="16"/>
    </row>
    <row r="579" spans="2:6">
      <c r="B579" s="16"/>
      <c r="F579" s="16"/>
    </row>
    <row r="580" spans="2:6">
      <c r="B580" s="16"/>
      <c r="F580" s="16"/>
    </row>
    <row r="581" spans="2:6">
      <c r="B581" s="16"/>
      <c r="F581" s="16"/>
    </row>
    <row r="582" spans="2:6">
      <c r="B582" s="16"/>
      <c r="F582" s="16"/>
    </row>
    <row r="583" spans="2:6">
      <c r="B583" s="16"/>
      <c r="F583" s="16"/>
    </row>
    <row r="584" spans="2:6">
      <c r="B584" s="16"/>
      <c r="F584" s="16"/>
    </row>
    <row r="585" spans="2:6">
      <c r="B585" s="16"/>
      <c r="F585" s="16"/>
    </row>
    <row r="586" spans="2:6">
      <c r="B586" s="16"/>
      <c r="F586" s="16"/>
    </row>
    <row r="587" spans="2:6">
      <c r="B587" s="16"/>
      <c r="F587" s="16"/>
    </row>
    <row r="588" spans="2:6">
      <c r="B588" s="16"/>
      <c r="F588" s="16"/>
    </row>
    <row r="589" spans="2:6">
      <c r="B589" s="16"/>
      <c r="F589" s="16"/>
    </row>
    <row r="590" spans="2:6">
      <c r="B590" s="16"/>
      <c r="F590" s="16"/>
    </row>
    <row r="591" spans="2:6">
      <c r="B591" s="16"/>
      <c r="F591" s="16"/>
    </row>
    <row r="592" spans="2:6">
      <c r="B592" s="16"/>
      <c r="F592" s="16"/>
    </row>
    <row r="593" spans="2:6">
      <c r="B593" s="16"/>
      <c r="F593" s="16"/>
    </row>
    <row r="594" spans="2:6">
      <c r="B594" s="16"/>
      <c r="F594" s="16"/>
    </row>
    <row r="595" spans="2:6">
      <c r="B595" s="16"/>
      <c r="F595" s="16"/>
    </row>
    <row r="596" spans="2:6">
      <c r="B596" s="16"/>
      <c r="F596" s="16"/>
    </row>
    <row r="597" spans="2:6">
      <c r="B597" s="16"/>
      <c r="F597" s="16"/>
    </row>
    <row r="598" spans="2:6">
      <c r="B598" s="16"/>
      <c r="F598" s="16"/>
    </row>
    <row r="599" spans="2:6">
      <c r="B599" s="16"/>
      <c r="F599" s="16"/>
    </row>
    <row r="600" spans="2:6">
      <c r="B600" s="16"/>
      <c r="F600" s="16"/>
    </row>
    <row r="601" spans="2:6">
      <c r="B601" s="16"/>
      <c r="F601" s="16"/>
    </row>
    <row r="602" spans="2:6">
      <c r="B602" s="16"/>
      <c r="F602" s="16"/>
    </row>
    <row r="603" spans="2:6">
      <c r="B603" s="16"/>
      <c r="F603" s="16"/>
    </row>
    <row r="604" spans="2:6">
      <c r="B604" s="16"/>
      <c r="F604" s="16"/>
    </row>
    <row r="605" spans="2:6">
      <c r="B605" s="16"/>
      <c r="F605" s="16"/>
    </row>
    <row r="606" spans="2:6">
      <c r="B606" s="16"/>
      <c r="F606" s="16"/>
    </row>
    <row r="607" spans="2:6">
      <c r="B607" s="16"/>
      <c r="F607" s="16"/>
    </row>
    <row r="608" spans="2:6">
      <c r="B608" s="16"/>
      <c r="F608" s="16"/>
    </row>
    <row r="609" spans="2:6">
      <c r="B609" s="16"/>
      <c r="F609" s="16"/>
    </row>
    <row r="610" spans="2:6">
      <c r="B610" s="16"/>
      <c r="F610" s="16"/>
    </row>
    <row r="611" spans="2:6">
      <c r="B611" s="16"/>
      <c r="F611" s="16"/>
    </row>
    <row r="612" spans="2:6">
      <c r="B612" s="16"/>
      <c r="F612" s="16"/>
    </row>
    <row r="613" spans="2:6">
      <c r="B613" s="16"/>
      <c r="F613" s="16"/>
    </row>
    <row r="614" spans="2:6">
      <c r="B614" s="16"/>
      <c r="F614" s="16"/>
    </row>
    <row r="615" spans="2:6">
      <c r="B615" s="16"/>
      <c r="F615" s="16"/>
    </row>
    <row r="616" spans="2:6">
      <c r="B616" s="16"/>
      <c r="F616" s="16"/>
    </row>
    <row r="617" spans="2:6">
      <c r="B617" s="16"/>
      <c r="F617" s="16"/>
    </row>
    <row r="618" spans="2:6">
      <c r="B618" s="16"/>
      <c r="F618" s="16"/>
    </row>
    <row r="619" spans="2:6">
      <c r="B619" s="16"/>
      <c r="F619" s="16"/>
    </row>
    <row r="620" spans="2:6">
      <c r="B620" s="16"/>
      <c r="F620" s="16"/>
    </row>
    <row r="621" spans="2:6">
      <c r="B621" s="16"/>
      <c r="F621" s="16"/>
    </row>
    <row r="622" spans="2:6">
      <c r="B622" s="16"/>
      <c r="F622" s="16"/>
    </row>
    <row r="623" spans="2:6">
      <c r="B623" s="16"/>
      <c r="F623" s="16"/>
    </row>
    <row r="624" spans="2:6">
      <c r="B624" s="16"/>
      <c r="F624" s="16"/>
    </row>
    <row r="625" spans="2:6">
      <c r="B625" s="16"/>
      <c r="F625" s="16"/>
    </row>
    <row r="626" spans="2:6">
      <c r="B626" s="16"/>
      <c r="F626" s="16"/>
    </row>
    <row r="627" spans="2:6">
      <c r="B627" s="16"/>
      <c r="F627" s="16"/>
    </row>
    <row r="628" spans="2:6">
      <c r="B628" s="16"/>
      <c r="F628" s="16"/>
    </row>
    <row r="629" spans="2:6">
      <c r="B629" s="16"/>
      <c r="F629" s="16"/>
    </row>
    <row r="630" spans="2:6">
      <c r="B630" s="16"/>
      <c r="F630" s="16"/>
    </row>
    <row r="631" spans="2:6">
      <c r="B631" s="16"/>
      <c r="F631" s="16"/>
    </row>
    <row r="632" spans="2:6">
      <c r="B632" s="16"/>
      <c r="F632" s="16"/>
    </row>
    <row r="633" spans="2:6">
      <c r="B633" s="16"/>
      <c r="F633" s="16"/>
    </row>
    <row r="634" spans="2:6">
      <c r="B634" s="16"/>
      <c r="F634" s="16"/>
    </row>
    <row r="635" spans="2:6">
      <c r="B635" s="16"/>
      <c r="F635" s="16"/>
    </row>
    <row r="636" spans="2:6">
      <c r="B636" s="16"/>
      <c r="F636" s="16"/>
    </row>
    <row r="637" spans="2:6">
      <c r="B637" s="16"/>
      <c r="F637" s="16"/>
    </row>
    <row r="638" spans="2:6">
      <c r="B638" s="16"/>
      <c r="F638" s="16"/>
    </row>
    <row r="639" spans="2:6">
      <c r="B639" s="16"/>
      <c r="F639" s="16"/>
    </row>
    <row r="640" spans="2:6">
      <c r="B640" s="16"/>
      <c r="F640" s="16"/>
    </row>
    <row r="641" spans="2:6">
      <c r="B641" s="16"/>
      <c r="F641" s="16"/>
    </row>
    <row r="642" spans="2:6">
      <c r="B642" s="16"/>
      <c r="F642" s="16"/>
    </row>
    <row r="643" spans="2:6">
      <c r="B643" s="16"/>
      <c r="F643" s="16"/>
    </row>
    <row r="644" spans="2:6">
      <c r="B644" s="16"/>
      <c r="F644" s="16"/>
    </row>
    <row r="645" spans="2:6">
      <c r="B645" s="16"/>
      <c r="F645" s="16"/>
    </row>
    <row r="646" spans="2:6">
      <c r="B646" s="16"/>
      <c r="F646" s="16"/>
    </row>
    <row r="647" spans="2:6">
      <c r="B647" s="16"/>
      <c r="F647" s="16"/>
    </row>
    <row r="648" spans="2:6">
      <c r="B648" s="16"/>
      <c r="F648" s="16"/>
    </row>
    <row r="649" spans="2:6">
      <c r="B649" s="16"/>
      <c r="F649" s="16"/>
    </row>
    <row r="650" spans="2:6">
      <c r="B650" s="16"/>
      <c r="F650" s="16"/>
    </row>
    <row r="651" spans="2:6">
      <c r="B651" s="16"/>
      <c r="F651" s="16"/>
    </row>
    <row r="652" spans="2:6">
      <c r="B652" s="16"/>
      <c r="F652" s="16"/>
    </row>
    <row r="653" spans="2:6">
      <c r="B653" s="16"/>
      <c r="F653" s="16"/>
    </row>
    <row r="654" spans="2:6">
      <c r="B654" s="16"/>
      <c r="F654" s="16"/>
    </row>
    <row r="655" spans="2:6">
      <c r="B655" s="16"/>
      <c r="F655" s="16"/>
    </row>
    <row r="656" spans="2:6">
      <c r="B656" s="16"/>
      <c r="F656" s="16"/>
    </row>
    <row r="657" spans="2:6">
      <c r="B657" s="16"/>
      <c r="F657" s="16"/>
    </row>
    <row r="658" spans="2:6">
      <c r="B658" s="16"/>
      <c r="F658" s="16"/>
    </row>
    <row r="659" spans="2:6">
      <c r="B659" s="16"/>
      <c r="F659" s="16"/>
    </row>
    <row r="660" spans="2:6">
      <c r="B660" s="16"/>
      <c r="F660" s="16"/>
    </row>
    <row r="661" spans="2:6">
      <c r="B661" s="16"/>
      <c r="F661" s="16"/>
    </row>
    <row r="662" spans="2:6">
      <c r="B662" s="16"/>
      <c r="F662" s="16"/>
    </row>
    <row r="663" spans="2:6">
      <c r="B663" s="16"/>
      <c r="F663" s="16"/>
    </row>
    <row r="664" spans="2:6">
      <c r="B664" s="16"/>
      <c r="F664" s="16"/>
    </row>
    <row r="665" spans="2:6">
      <c r="B665" s="16"/>
      <c r="F665" s="16"/>
    </row>
    <row r="666" spans="2:6">
      <c r="B666" s="16"/>
      <c r="F666" s="16"/>
    </row>
    <row r="667" spans="2:6">
      <c r="B667" s="16"/>
      <c r="F667" s="16"/>
    </row>
    <row r="668" spans="2:6">
      <c r="B668" s="16"/>
      <c r="F668" s="16"/>
    </row>
    <row r="669" spans="2:6">
      <c r="B669" s="16"/>
      <c r="F669" s="16"/>
    </row>
    <row r="670" spans="2:6">
      <c r="B670" s="16"/>
      <c r="F670" s="16"/>
    </row>
    <row r="671" spans="2:6">
      <c r="B671" s="16"/>
      <c r="F671" s="16"/>
    </row>
    <row r="672" spans="2:6">
      <c r="B672" s="16"/>
      <c r="F672" s="16"/>
    </row>
    <row r="673" spans="2:6">
      <c r="B673" s="16"/>
      <c r="F673" s="16"/>
    </row>
    <row r="674" spans="2:6">
      <c r="B674" s="16"/>
      <c r="F674" s="16"/>
    </row>
    <row r="675" spans="2:6">
      <c r="B675" s="16"/>
      <c r="F675" s="16"/>
    </row>
    <row r="676" spans="2:6">
      <c r="B676" s="16"/>
      <c r="F676" s="16"/>
    </row>
    <row r="677" spans="2:6">
      <c r="B677" s="16"/>
      <c r="F677" s="16"/>
    </row>
    <row r="678" spans="2:6">
      <c r="B678" s="16"/>
      <c r="F678" s="16"/>
    </row>
    <row r="679" spans="2:6">
      <c r="B679" s="16"/>
      <c r="F679" s="16"/>
    </row>
    <row r="680" spans="2:6">
      <c r="B680" s="16"/>
      <c r="F680" s="16"/>
    </row>
    <row r="681" spans="2:6">
      <c r="B681" s="16"/>
      <c r="F681" s="16"/>
    </row>
    <row r="682" spans="2:6">
      <c r="B682" s="16"/>
      <c r="F682" s="16"/>
    </row>
    <row r="683" spans="2:6">
      <c r="B683" s="16"/>
      <c r="F683" s="16"/>
    </row>
    <row r="684" spans="2:6">
      <c r="B684" s="16"/>
      <c r="F684" s="16"/>
    </row>
    <row r="685" spans="2:6">
      <c r="B685" s="16"/>
      <c r="F685" s="16"/>
    </row>
    <row r="686" spans="2:6">
      <c r="B686" s="16"/>
      <c r="F686" s="16"/>
    </row>
    <row r="687" spans="2:6">
      <c r="B687" s="16"/>
      <c r="F687" s="16"/>
    </row>
    <row r="688" spans="2:6">
      <c r="B688" s="16"/>
      <c r="F688" s="16"/>
    </row>
    <row r="689" spans="2:6">
      <c r="B689" s="16"/>
      <c r="F689" s="16"/>
    </row>
    <row r="690" spans="2:6">
      <c r="B690" s="16"/>
      <c r="F690" s="16"/>
    </row>
    <row r="691" spans="2:6">
      <c r="B691" s="16"/>
      <c r="F691" s="16"/>
    </row>
    <row r="692" spans="2:6">
      <c r="B692" s="16"/>
      <c r="F692" s="16"/>
    </row>
    <row r="693" spans="2:6">
      <c r="B693" s="16"/>
      <c r="F693" s="16"/>
    </row>
    <row r="694" spans="2:6">
      <c r="B694" s="16"/>
      <c r="F694" s="16"/>
    </row>
    <row r="695" spans="2:6">
      <c r="B695" s="16"/>
      <c r="F695" s="16"/>
    </row>
    <row r="696" spans="2:6">
      <c r="B696" s="16"/>
      <c r="F696" s="16"/>
    </row>
    <row r="697" spans="2:6">
      <c r="B697" s="16"/>
      <c r="F697" s="16"/>
    </row>
    <row r="698" spans="2:6">
      <c r="B698" s="16"/>
      <c r="F698" s="16"/>
    </row>
    <row r="699" spans="2:6">
      <c r="B699" s="16"/>
      <c r="F699" s="16"/>
    </row>
    <row r="700" spans="2:6">
      <c r="B700" s="16"/>
      <c r="F700" s="16"/>
    </row>
    <row r="701" spans="2:6">
      <c r="B701" s="16"/>
      <c r="F701" s="16"/>
    </row>
    <row r="702" spans="2:6">
      <c r="B702" s="16"/>
      <c r="F702" s="16"/>
    </row>
    <row r="703" spans="2:6">
      <c r="B703" s="16"/>
      <c r="F703" s="16"/>
    </row>
    <row r="704" spans="2:6">
      <c r="B704" s="16"/>
      <c r="F704" s="16"/>
    </row>
    <row r="705" spans="2:6">
      <c r="B705" s="16"/>
      <c r="F705" s="16"/>
    </row>
    <row r="706" spans="2:6">
      <c r="B706" s="16"/>
      <c r="F706" s="16"/>
    </row>
    <row r="707" spans="2:6">
      <c r="B707" s="16"/>
      <c r="F707" s="16"/>
    </row>
    <row r="708" spans="2:6">
      <c r="B708" s="16"/>
      <c r="F708" s="16"/>
    </row>
    <row r="709" spans="2:6">
      <c r="B709" s="16"/>
      <c r="F709" s="16"/>
    </row>
    <row r="710" spans="2:6">
      <c r="B710" s="16"/>
      <c r="F710" s="16"/>
    </row>
    <row r="711" spans="2:6">
      <c r="B711" s="16"/>
      <c r="F711" s="16"/>
    </row>
    <row r="712" spans="2:6">
      <c r="B712" s="16"/>
      <c r="F712" s="16"/>
    </row>
    <row r="713" spans="2:6">
      <c r="B713" s="16"/>
      <c r="F713" s="16"/>
    </row>
    <row r="714" spans="2:6">
      <c r="B714" s="16"/>
      <c r="F714" s="16"/>
    </row>
    <row r="715" spans="2:6">
      <c r="B715" s="16"/>
      <c r="F715" s="16"/>
    </row>
    <row r="716" spans="2:6">
      <c r="B716" s="16"/>
      <c r="F716" s="16"/>
    </row>
    <row r="717" spans="2:6">
      <c r="B717" s="16"/>
      <c r="F717" s="16"/>
    </row>
    <row r="718" spans="2:6">
      <c r="B718" s="16"/>
      <c r="F718" s="16"/>
    </row>
    <row r="719" spans="2:6">
      <c r="B719" s="16"/>
      <c r="F719" s="16"/>
    </row>
    <row r="720" spans="2:6">
      <c r="B720" s="16"/>
      <c r="F720" s="16"/>
    </row>
    <row r="721" spans="2:6">
      <c r="B721" s="16"/>
      <c r="F721" s="16"/>
    </row>
    <row r="722" spans="2:6">
      <c r="B722" s="16"/>
      <c r="F722" s="16"/>
    </row>
    <row r="723" spans="2:6">
      <c r="B723" s="16"/>
      <c r="F723" s="16"/>
    </row>
    <row r="724" spans="2:6">
      <c r="B724" s="16"/>
      <c r="F724" s="16"/>
    </row>
    <row r="725" spans="2:6">
      <c r="B725" s="16"/>
      <c r="F725" s="16"/>
    </row>
    <row r="726" spans="2:6">
      <c r="B726" s="16"/>
      <c r="F726" s="16"/>
    </row>
    <row r="727" spans="2:6">
      <c r="B727" s="16"/>
      <c r="F727" s="16"/>
    </row>
    <row r="728" spans="2:6">
      <c r="B728" s="16"/>
      <c r="F728" s="16"/>
    </row>
    <row r="729" spans="2:6">
      <c r="B729" s="16"/>
      <c r="F729" s="16"/>
    </row>
    <row r="730" spans="2:6">
      <c r="B730" s="16"/>
      <c r="F730" s="16"/>
    </row>
    <row r="731" spans="2:6">
      <c r="B731" s="16"/>
      <c r="F731" s="16"/>
    </row>
    <row r="732" spans="2:6">
      <c r="B732" s="16"/>
      <c r="F732" s="16"/>
    </row>
    <row r="733" spans="2:6">
      <c r="B733" s="16"/>
      <c r="F733" s="16"/>
    </row>
    <row r="734" spans="2:6">
      <c r="B734" s="16"/>
      <c r="F734" s="16"/>
    </row>
    <row r="735" spans="2:6">
      <c r="B735" s="16"/>
      <c r="F735" s="16"/>
    </row>
    <row r="736" spans="2:6">
      <c r="B736" s="16"/>
      <c r="F736" s="16"/>
    </row>
    <row r="737" spans="2:6">
      <c r="B737" s="16"/>
      <c r="F737" s="16"/>
    </row>
    <row r="738" spans="2:6">
      <c r="B738" s="16"/>
      <c r="F738" s="16"/>
    </row>
    <row r="739" spans="2:6">
      <c r="B739" s="16"/>
      <c r="F739" s="16"/>
    </row>
    <row r="740" spans="2:6">
      <c r="B740" s="16"/>
      <c r="F740" s="16"/>
    </row>
    <row r="741" spans="2:6">
      <c r="B741" s="16"/>
      <c r="F741" s="16"/>
    </row>
    <row r="742" spans="2:6">
      <c r="B742" s="16"/>
      <c r="F742" s="16"/>
    </row>
    <row r="743" spans="2:6">
      <c r="B743" s="16"/>
      <c r="F743" s="16"/>
    </row>
    <row r="744" spans="2:6">
      <c r="B744" s="16"/>
      <c r="F744" s="16"/>
    </row>
    <row r="745" spans="2:6">
      <c r="B745" s="16"/>
      <c r="F745" s="16"/>
    </row>
    <row r="746" spans="2:6">
      <c r="B746" s="16"/>
      <c r="F746" s="16"/>
    </row>
    <row r="747" spans="2:6">
      <c r="B747" s="16"/>
      <c r="F747" s="16"/>
    </row>
    <row r="748" spans="2:6">
      <c r="B748" s="16"/>
      <c r="F748" s="16"/>
    </row>
    <row r="749" spans="2:6">
      <c r="B749" s="16"/>
      <c r="F749" s="16"/>
    </row>
    <row r="750" spans="2:6">
      <c r="B750" s="16"/>
      <c r="F750" s="16"/>
    </row>
    <row r="751" spans="2:6">
      <c r="B751" s="16"/>
      <c r="F751" s="16"/>
    </row>
    <row r="752" spans="2:6">
      <c r="B752" s="16"/>
      <c r="F752" s="16"/>
    </row>
    <row r="753" spans="2:6">
      <c r="B753" s="16"/>
      <c r="F753" s="16"/>
    </row>
    <row r="754" spans="2:6">
      <c r="B754" s="16"/>
      <c r="F754" s="16"/>
    </row>
    <row r="755" spans="2:6">
      <c r="B755" s="16"/>
      <c r="F755" s="16"/>
    </row>
    <row r="756" spans="2:6">
      <c r="B756" s="16"/>
      <c r="F756" s="16"/>
    </row>
    <row r="757" spans="2:6">
      <c r="B757" s="16"/>
      <c r="F757" s="16"/>
    </row>
    <row r="758" spans="2:6">
      <c r="B758" s="16"/>
      <c r="F758" s="16"/>
    </row>
    <row r="759" spans="2:6">
      <c r="B759" s="16"/>
      <c r="F759" s="16"/>
    </row>
    <row r="760" spans="2:6">
      <c r="B760" s="16"/>
      <c r="F760" s="16"/>
    </row>
    <row r="761" spans="2:6">
      <c r="B761" s="16"/>
      <c r="F761" s="16"/>
    </row>
    <row r="762" spans="2:6">
      <c r="B762" s="16"/>
      <c r="F762" s="16"/>
    </row>
    <row r="763" spans="2:6">
      <c r="B763" s="16"/>
      <c r="F763" s="16"/>
    </row>
    <row r="764" spans="2:6">
      <c r="B764" s="16"/>
      <c r="F764" s="16"/>
    </row>
    <row r="765" spans="2:6">
      <c r="B765" s="16"/>
      <c r="F765" s="16"/>
    </row>
    <row r="766" spans="2:6">
      <c r="B766" s="16"/>
      <c r="F766" s="16"/>
    </row>
    <row r="767" spans="2:6">
      <c r="B767" s="16"/>
      <c r="F767" s="16"/>
    </row>
    <row r="768" spans="2:6">
      <c r="B768" s="16"/>
      <c r="F768" s="16"/>
    </row>
    <row r="769" spans="2:6">
      <c r="B769" s="16"/>
      <c r="F769" s="16"/>
    </row>
    <row r="770" spans="2:6">
      <c r="B770" s="16"/>
      <c r="F770" s="16"/>
    </row>
    <row r="771" spans="2:6">
      <c r="B771" s="16"/>
      <c r="F771" s="16"/>
    </row>
    <row r="772" spans="2:6">
      <c r="B772" s="16"/>
      <c r="F772" s="16"/>
    </row>
    <row r="773" spans="2:6">
      <c r="B773" s="16"/>
      <c r="F773" s="16"/>
    </row>
    <row r="774" spans="2:6">
      <c r="B774" s="16"/>
      <c r="F774" s="16"/>
    </row>
  </sheetData>
  <phoneticPr fontId="7" type="noConversion"/>
  <hyperlinks>
    <hyperlink ref="P16" r:id="rId1" display="http://www.konkoly.hu/cgi-bin/IBVS?1523"/>
    <hyperlink ref="P17" r:id="rId2" display="http://www.konkoly.hu/cgi-bin/IBVS?1882"/>
    <hyperlink ref="P18" r:id="rId3" display="http://www.bav-astro.de/sfs/BAVM_link.php?BAVMnr=46"/>
    <hyperlink ref="P23" r:id="rId4" display="http://www.bav-astro.de/sfs/BAVM_link.php?BAVMnr=5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2024-01-23T03:45:31Z</dcterms:modified>
</cp:coreProperties>
</file>