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3C98EC6-E8E0-4954-99E1-DBE47F15C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I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B186" i="2"/>
  <c r="G186" i="2"/>
  <c r="D186" i="2"/>
  <c r="C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C183" i="2"/>
  <c r="D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G173" i="2"/>
  <c r="D173" i="2"/>
  <c r="C173" i="2"/>
  <c r="B173" i="2"/>
  <c r="A173" i="2"/>
  <c r="H172" i="2"/>
  <c r="G172" i="2"/>
  <c r="C172" i="2"/>
  <c r="D172" i="2"/>
  <c r="B172" i="2"/>
  <c r="A172" i="2"/>
  <c r="H171" i="2"/>
  <c r="B171" i="2"/>
  <c r="G171" i="2"/>
  <c r="C171" i="2"/>
  <c r="D171" i="2"/>
  <c r="A171" i="2"/>
  <c r="H170" i="2"/>
  <c r="B170" i="2"/>
  <c r="G170" i="2"/>
  <c r="D170" i="2"/>
  <c r="C170" i="2"/>
  <c r="A170" i="2"/>
  <c r="H169" i="2"/>
  <c r="G169" i="2"/>
  <c r="D169" i="2"/>
  <c r="C169" i="2"/>
  <c r="B169" i="2"/>
  <c r="A169" i="2"/>
  <c r="H168" i="2"/>
  <c r="G168" i="2"/>
  <c r="C168" i="2"/>
  <c r="D168" i="2"/>
  <c r="B168" i="2"/>
  <c r="A168" i="2"/>
  <c r="H167" i="2"/>
  <c r="B167" i="2"/>
  <c r="G167" i="2"/>
  <c r="C167" i="2"/>
  <c r="D167" i="2"/>
  <c r="A167" i="2"/>
  <c r="H166" i="2"/>
  <c r="B166" i="2"/>
  <c r="G166" i="2"/>
  <c r="D166" i="2"/>
  <c r="C166" i="2"/>
  <c r="A166" i="2"/>
  <c r="H165" i="2"/>
  <c r="G165" i="2"/>
  <c r="C165" i="2"/>
  <c r="D165" i="2"/>
  <c r="B165" i="2"/>
  <c r="A165" i="2"/>
  <c r="H164" i="2"/>
  <c r="G164" i="2"/>
  <c r="C164" i="2"/>
  <c r="D164" i="2"/>
  <c r="B164" i="2"/>
  <c r="A164" i="2"/>
  <c r="H163" i="2"/>
  <c r="B163" i="2"/>
  <c r="G163" i="2"/>
  <c r="C163" i="2"/>
  <c r="D163" i="2"/>
  <c r="A163" i="2"/>
  <c r="H162" i="2"/>
  <c r="B162" i="2"/>
  <c r="G162" i="2"/>
  <c r="D162" i="2"/>
  <c r="C162" i="2"/>
  <c r="A162" i="2"/>
  <c r="H161" i="2"/>
  <c r="G161" i="2"/>
  <c r="C161" i="2"/>
  <c r="D161" i="2"/>
  <c r="B161" i="2"/>
  <c r="A161" i="2"/>
  <c r="H160" i="2"/>
  <c r="G160" i="2"/>
  <c r="C160" i="2"/>
  <c r="D160" i="2"/>
  <c r="B160" i="2"/>
  <c r="A160" i="2"/>
  <c r="H159" i="2"/>
  <c r="B159" i="2"/>
  <c r="G159" i="2"/>
  <c r="C159" i="2"/>
  <c r="D159" i="2"/>
  <c r="A159" i="2"/>
  <c r="H158" i="2"/>
  <c r="B158" i="2"/>
  <c r="G158" i="2"/>
  <c r="D158" i="2"/>
  <c r="C158" i="2"/>
  <c r="A158" i="2"/>
  <c r="H157" i="2"/>
  <c r="G157" i="2"/>
  <c r="C157" i="2"/>
  <c r="D157" i="2"/>
  <c r="B157" i="2"/>
  <c r="A157" i="2"/>
  <c r="H156" i="2"/>
  <c r="G156" i="2"/>
  <c r="C156" i="2"/>
  <c r="D156" i="2"/>
  <c r="B156" i="2"/>
  <c r="A156" i="2"/>
  <c r="H155" i="2"/>
  <c r="B155" i="2"/>
  <c r="G155" i="2"/>
  <c r="C155" i="2"/>
  <c r="D155" i="2"/>
  <c r="A155" i="2"/>
  <c r="H154" i="2"/>
  <c r="B154" i="2"/>
  <c r="G154" i="2"/>
  <c r="D154" i="2"/>
  <c r="C154" i="2"/>
  <c r="A154" i="2"/>
  <c r="H153" i="2"/>
  <c r="G153" i="2"/>
  <c r="C153" i="2"/>
  <c r="D153" i="2"/>
  <c r="B153" i="2"/>
  <c r="A153" i="2"/>
  <c r="H152" i="2"/>
  <c r="G152" i="2"/>
  <c r="C152" i="2"/>
  <c r="D152" i="2"/>
  <c r="B152" i="2"/>
  <c r="A152" i="2"/>
  <c r="H151" i="2"/>
  <c r="B151" i="2"/>
  <c r="G151" i="2"/>
  <c r="C151" i="2"/>
  <c r="D151" i="2"/>
  <c r="A151" i="2"/>
  <c r="H150" i="2"/>
  <c r="B150" i="2"/>
  <c r="G150" i="2"/>
  <c r="D150" i="2"/>
  <c r="C150" i="2"/>
  <c r="A150" i="2"/>
  <c r="H149" i="2"/>
  <c r="G149" i="2"/>
  <c r="C149" i="2"/>
  <c r="D149" i="2"/>
  <c r="B149" i="2"/>
  <c r="A149" i="2"/>
  <c r="H148" i="2"/>
  <c r="G148" i="2"/>
  <c r="C148" i="2"/>
  <c r="D148" i="2"/>
  <c r="B148" i="2"/>
  <c r="A148" i="2"/>
  <c r="H147" i="2"/>
  <c r="B147" i="2"/>
  <c r="G147" i="2"/>
  <c r="C147" i="2"/>
  <c r="D147" i="2"/>
  <c r="A147" i="2"/>
  <c r="H146" i="2"/>
  <c r="B146" i="2"/>
  <c r="G146" i="2"/>
  <c r="D146" i="2"/>
  <c r="C146" i="2"/>
  <c r="A146" i="2"/>
  <c r="H145" i="2"/>
  <c r="G145" i="2"/>
  <c r="C145" i="2"/>
  <c r="D145" i="2"/>
  <c r="B145" i="2"/>
  <c r="A145" i="2"/>
  <c r="H144" i="2"/>
  <c r="G144" i="2"/>
  <c r="C144" i="2"/>
  <c r="D144" i="2"/>
  <c r="B144" i="2"/>
  <c r="A144" i="2"/>
  <c r="H143" i="2"/>
  <c r="B143" i="2"/>
  <c r="G143" i="2"/>
  <c r="C143" i="2"/>
  <c r="D143" i="2"/>
  <c r="A143" i="2"/>
  <c r="H142" i="2"/>
  <c r="B142" i="2"/>
  <c r="G142" i="2"/>
  <c r="D142" i="2"/>
  <c r="C142" i="2"/>
  <c r="A142" i="2"/>
  <c r="H141" i="2"/>
  <c r="G141" i="2"/>
  <c r="C141" i="2"/>
  <c r="D141" i="2"/>
  <c r="B141" i="2"/>
  <c r="A141" i="2"/>
  <c r="H140" i="2"/>
  <c r="G140" i="2"/>
  <c r="C140" i="2"/>
  <c r="D140" i="2"/>
  <c r="B140" i="2"/>
  <c r="A140" i="2"/>
  <c r="H139" i="2"/>
  <c r="B139" i="2"/>
  <c r="G139" i="2"/>
  <c r="C139" i="2"/>
  <c r="D139" i="2"/>
  <c r="A139" i="2"/>
  <c r="H138" i="2"/>
  <c r="B138" i="2"/>
  <c r="G138" i="2"/>
  <c r="D138" i="2"/>
  <c r="C138" i="2"/>
  <c r="A138" i="2"/>
  <c r="H137" i="2"/>
  <c r="G137" i="2"/>
  <c r="C137" i="2"/>
  <c r="D137" i="2"/>
  <c r="B137" i="2"/>
  <c r="A137" i="2"/>
  <c r="H136" i="2"/>
  <c r="G136" i="2"/>
  <c r="C136" i="2"/>
  <c r="D136" i="2"/>
  <c r="B136" i="2"/>
  <c r="A136" i="2"/>
  <c r="H135" i="2"/>
  <c r="B135" i="2"/>
  <c r="G135" i="2"/>
  <c r="C135" i="2"/>
  <c r="D135" i="2"/>
  <c r="A135" i="2"/>
  <c r="H134" i="2"/>
  <c r="B134" i="2"/>
  <c r="G134" i="2"/>
  <c r="D134" i="2"/>
  <c r="C134" i="2"/>
  <c r="A134" i="2"/>
  <c r="H133" i="2"/>
  <c r="G133" i="2"/>
  <c r="C133" i="2"/>
  <c r="D133" i="2"/>
  <c r="B133" i="2"/>
  <c r="A133" i="2"/>
  <c r="H132" i="2"/>
  <c r="G132" i="2"/>
  <c r="C132" i="2"/>
  <c r="D132" i="2"/>
  <c r="B132" i="2"/>
  <c r="A132" i="2"/>
  <c r="H131" i="2"/>
  <c r="B131" i="2"/>
  <c r="G131" i="2"/>
  <c r="C131" i="2"/>
  <c r="D131" i="2"/>
  <c r="A131" i="2"/>
  <c r="H130" i="2"/>
  <c r="B130" i="2"/>
  <c r="G130" i="2"/>
  <c r="D130" i="2"/>
  <c r="C130" i="2"/>
  <c r="A130" i="2"/>
  <c r="H129" i="2"/>
  <c r="G129" i="2"/>
  <c r="C129" i="2"/>
  <c r="D129" i="2"/>
  <c r="B129" i="2"/>
  <c r="A129" i="2"/>
  <c r="H128" i="2"/>
  <c r="G128" i="2"/>
  <c r="C128" i="2"/>
  <c r="D128" i="2"/>
  <c r="B128" i="2"/>
  <c r="A128" i="2"/>
  <c r="H127" i="2"/>
  <c r="B127" i="2"/>
  <c r="G127" i="2"/>
  <c r="C127" i="2"/>
  <c r="D127" i="2"/>
  <c r="A127" i="2"/>
  <c r="H126" i="2"/>
  <c r="B126" i="2"/>
  <c r="G126" i="2"/>
  <c r="D126" i="2"/>
  <c r="C126" i="2"/>
  <c r="A126" i="2"/>
  <c r="H125" i="2"/>
  <c r="G125" i="2"/>
  <c r="C125" i="2"/>
  <c r="D125" i="2"/>
  <c r="B125" i="2"/>
  <c r="A125" i="2"/>
  <c r="H124" i="2"/>
  <c r="G124" i="2"/>
  <c r="C124" i="2"/>
  <c r="D124" i="2"/>
  <c r="B124" i="2"/>
  <c r="A124" i="2"/>
  <c r="H123" i="2"/>
  <c r="B123" i="2"/>
  <c r="G123" i="2"/>
  <c r="C123" i="2"/>
  <c r="D123" i="2"/>
  <c r="A123" i="2"/>
  <c r="H122" i="2"/>
  <c r="B122" i="2"/>
  <c r="G122" i="2"/>
  <c r="D122" i="2"/>
  <c r="C122" i="2"/>
  <c r="A122" i="2"/>
  <c r="H121" i="2"/>
  <c r="G121" i="2"/>
  <c r="C121" i="2"/>
  <c r="D121" i="2"/>
  <c r="B121" i="2"/>
  <c r="A121" i="2"/>
  <c r="H120" i="2"/>
  <c r="G120" i="2"/>
  <c r="D120" i="2"/>
  <c r="C120" i="2"/>
  <c r="B120" i="2"/>
  <c r="A120" i="2"/>
  <c r="H119" i="2"/>
  <c r="B119" i="2"/>
  <c r="G119" i="2"/>
  <c r="C119" i="2"/>
  <c r="D119" i="2"/>
  <c r="A119" i="2"/>
  <c r="H118" i="2"/>
  <c r="B118" i="2"/>
  <c r="G118" i="2"/>
  <c r="D118" i="2"/>
  <c r="C118" i="2"/>
  <c r="A118" i="2"/>
  <c r="H117" i="2"/>
  <c r="G117" i="2"/>
  <c r="C117" i="2"/>
  <c r="D117" i="2"/>
  <c r="B117" i="2"/>
  <c r="A117" i="2"/>
  <c r="H116" i="2"/>
  <c r="G116" i="2"/>
  <c r="D116" i="2"/>
  <c r="C116" i="2"/>
  <c r="B116" i="2"/>
  <c r="A116" i="2"/>
  <c r="H115" i="2"/>
  <c r="B115" i="2"/>
  <c r="G115" i="2"/>
  <c r="C115" i="2"/>
  <c r="D115" i="2"/>
  <c r="A115" i="2"/>
  <c r="H114" i="2"/>
  <c r="B114" i="2"/>
  <c r="G114" i="2"/>
  <c r="D114" i="2"/>
  <c r="C114" i="2"/>
  <c r="A114" i="2"/>
  <c r="H113" i="2"/>
  <c r="G113" i="2"/>
  <c r="C113" i="2"/>
  <c r="D113" i="2"/>
  <c r="B113" i="2"/>
  <c r="A113" i="2"/>
  <c r="H112" i="2"/>
  <c r="G112" i="2"/>
  <c r="D112" i="2"/>
  <c r="C112" i="2"/>
  <c r="B112" i="2"/>
  <c r="A112" i="2"/>
  <c r="H111" i="2"/>
  <c r="B111" i="2"/>
  <c r="G111" i="2"/>
  <c r="C111" i="2"/>
  <c r="D111" i="2"/>
  <c r="A111" i="2"/>
  <c r="H110" i="2"/>
  <c r="B110" i="2"/>
  <c r="G110" i="2"/>
  <c r="D110" i="2"/>
  <c r="C110" i="2"/>
  <c r="A110" i="2"/>
  <c r="H109" i="2"/>
  <c r="G109" i="2"/>
  <c r="C109" i="2"/>
  <c r="D109" i="2"/>
  <c r="B109" i="2"/>
  <c r="A109" i="2"/>
  <c r="H108" i="2"/>
  <c r="G108" i="2"/>
  <c r="D108" i="2"/>
  <c r="C108" i="2"/>
  <c r="B108" i="2"/>
  <c r="A108" i="2"/>
  <c r="H107" i="2"/>
  <c r="B107" i="2"/>
  <c r="G107" i="2"/>
  <c r="C107" i="2"/>
  <c r="D107" i="2"/>
  <c r="A107" i="2"/>
  <c r="H106" i="2"/>
  <c r="B106" i="2"/>
  <c r="G106" i="2"/>
  <c r="D106" i="2"/>
  <c r="C106" i="2"/>
  <c r="A106" i="2"/>
  <c r="H105" i="2"/>
  <c r="G105" i="2"/>
  <c r="C105" i="2"/>
  <c r="D105" i="2"/>
  <c r="B105" i="2"/>
  <c r="A105" i="2"/>
  <c r="H104" i="2"/>
  <c r="G104" i="2"/>
  <c r="D104" i="2"/>
  <c r="C104" i="2"/>
  <c r="B104" i="2"/>
  <c r="A104" i="2"/>
  <c r="H103" i="2"/>
  <c r="B103" i="2"/>
  <c r="G103" i="2"/>
  <c r="C103" i="2"/>
  <c r="D103" i="2"/>
  <c r="A103" i="2"/>
  <c r="H102" i="2"/>
  <c r="B102" i="2"/>
  <c r="G102" i="2"/>
  <c r="D102" i="2"/>
  <c r="C102" i="2"/>
  <c r="A102" i="2"/>
  <c r="H101" i="2"/>
  <c r="G101" i="2"/>
  <c r="C101" i="2"/>
  <c r="D101" i="2"/>
  <c r="B101" i="2"/>
  <c r="A101" i="2"/>
  <c r="H100" i="2"/>
  <c r="G100" i="2"/>
  <c r="D100" i="2"/>
  <c r="C100" i="2"/>
  <c r="B100" i="2"/>
  <c r="A100" i="2"/>
  <c r="H99" i="2"/>
  <c r="B99" i="2"/>
  <c r="G99" i="2"/>
  <c r="C99" i="2"/>
  <c r="D99" i="2"/>
  <c r="A99" i="2"/>
  <c r="H98" i="2"/>
  <c r="B98" i="2"/>
  <c r="G98" i="2"/>
  <c r="D98" i="2"/>
  <c r="C98" i="2"/>
  <c r="A98" i="2"/>
  <c r="H97" i="2"/>
  <c r="G97" i="2"/>
  <c r="C97" i="2"/>
  <c r="D97" i="2"/>
  <c r="B97" i="2"/>
  <c r="A97" i="2"/>
  <c r="H96" i="2"/>
  <c r="G96" i="2"/>
  <c r="D96" i="2"/>
  <c r="C96" i="2"/>
  <c r="B96" i="2"/>
  <c r="A96" i="2"/>
  <c r="H95" i="2"/>
  <c r="B95" i="2"/>
  <c r="G95" i="2"/>
  <c r="C95" i="2"/>
  <c r="D95" i="2"/>
  <c r="A95" i="2"/>
  <c r="H94" i="2"/>
  <c r="B94" i="2"/>
  <c r="G94" i="2"/>
  <c r="D94" i="2"/>
  <c r="C94" i="2"/>
  <c r="A94" i="2"/>
  <c r="H93" i="2"/>
  <c r="G93" i="2"/>
  <c r="C93" i="2"/>
  <c r="D93" i="2"/>
  <c r="B93" i="2"/>
  <c r="A93" i="2"/>
  <c r="H92" i="2"/>
  <c r="G92" i="2"/>
  <c r="D92" i="2"/>
  <c r="C92" i="2"/>
  <c r="B92" i="2"/>
  <c r="A92" i="2"/>
  <c r="H91" i="2"/>
  <c r="B91" i="2"/>
  <c r="G91" i="2"/>
  <c r="C91" i="2"/>
  <c r="D91" i="2"/>
  <c r="A91" i="2"/>
  <c r="H90" i="2"/>
  <c r="B90" i="2"/>
  <c r="G90" i="2"/>
  <c r="D90" i="2"/>
  <c r="C90" i="2"/>
  <c r="A90" i="2"/>
  <c r="H89" i="2"/>
  <c r="G89" i="2"/>
  <c r="C89" i="2"/>
  <c r="D89" i="2"/>
  <c r="B89" i="2"/>
  <c r="A89" i="2"/>
  <c r="H88" i="2"/>
  <c r="G88" i="2"/>
  <c r="D88" i="2"/>
  <c r="C88" i="2"/>
  <c r="B88" i="2"/>
  <c r="A88" i="2"/>
  <c r="H87" i="2"/>
  <c r="B87" i="2"/>
  <c r="G87" i="2"/>
  <c r="C87" i="2"/>
  <c r="D87" i="2"/>
  <c r="A87" i="2"/>
  <c r="H86" i="2"/>
  <c r="B86" i="2"/>
  <c r="G86" i="2"/>
  <c r="D86" i="2"/>
  <c r="C86" i="2"/>
  <c r="A86" i="2"/>
  <c r="H85" i="2"/>
  <c r="G85" i="2"/>
  <c r="C85" i="2"/>
  <c r="D85" i="2"/>
  <c r="B85" i="2"/>
  <c r="A85" i="2"/>
  <c r="H84" i="2"/>
  <c r="G84" i="2"/>
  <c r="D84" i="2"/>
  <c r="C84" i="2"/>
  <c r="B84" i="2"/>
  <c r="A84" i="2"/>
  <c r="H83" i="2"/>
  <c r="B83" i="2"/>
  <c r="G83" i="2"/>
  <c r="C83" i="2"/>
  <c r="D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C9" i="1"/>
  <c r="E21" i="1"/>
  <c r="F21" i="1"/>
  <c r="G21" i="1"/>
  <c r="I21" i="1"/>
  <c r="D9" i="1"/>
  <c r="F16" i="1"/>
  <c r="C17" i="1"/>
  <c r="Q21" i="1"/>
  <c r="C11" i="1"/>
  <c r="C12" i="1"/>
  <c r="O23" i="1" l="1"/>
  <c r="C16" i="1"/>
  <c r="D18" i="1" s="1"/>
  <c r="C15" i="1"/>
  <c r="O22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<sst xmlns="http://schemas.openxmlformats.org/spreadsheetml/2006/main" count="426" uniqueCount="66">
  <si>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</si>
  <si>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</si>
  <si>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</si>
  <si>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</si>
  <si>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</si>
  <si>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</si>
  <si>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</si>
  <si>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</si>
  <si>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</si>
  <si>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</si>
  <si>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</si>
  <si>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</si>
  <si>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</si>
  <si>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</si>
  <si>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</si>
  <si>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</si>
  <si>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</si>
  <si>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</si>
  <si>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</si>
  <si>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</si>
  <si>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</si>
  <si>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</si>
  <si>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</si>
  <si>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</si>
  <si>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</si>
  <si>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</si>
  <si>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</si>
  <si>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</si>
  <si>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</si>
  <si>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</si>
  <si>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</si>
  <si>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</si>
  <si>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</si>
  <si>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</si>
  <si>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</si>
  <si>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</si>
  <si>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</si>
  <si>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</si>
  <si>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</si>
  <si>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</si>
  <si>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</si>
  <si>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</si>
  <si>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</si>
  <si>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</si>
  <si>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</si>
  <si>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</si>
  <si>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</si>
  <si>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</si>
  <si>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</si>
  <si>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</si>
  <si>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</si>
  <si>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</si>
  <si>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</si>
  <si>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</si>
  <si>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</si>
  <si>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</si>
  <si>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</si>
  <si>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V0428 Cep</t>
  </si>
  <si>
    <t>G4249-2149</t>
  </si>
  <si>
    <t>EB</t>
  </si>
  <si>
    <t>pr_6</t>
  </si>
  <si>
    <t>B8</t>
  </si>
  <si>
    <t>V0428 Cep / GSC 4249-2149</t>
  </si>
  <si>
    <t>GCVS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</si>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</sst>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6" borderId="5" xfId="0" applyFill="1" applyBorder="1">
      <alignment vertical="top"/>
    </xf>
    <xf numFmtId="0" fontId="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9" fillId="0" borderId="0" xfId="42" applyFont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V0428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0-45E8-AECA-1EE90FBF4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0.85000000000582077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00-45E8-AECA-1EE90FBF4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00-45E8-AECA-1EE90FBF4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1.0900000000037835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00-45E8-AECA-1EE90FBF4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00-45E8-AECA-1EE90FBF4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00-45E8-AECA-1EE90FBF4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00-45E8-AECA-1EE90FBF4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-5.5250612031912949E-3</c:v>
                </c:pt>
                <c:pt idx="1">
                  <c:v>0.8828050508997688</c:v>
                </c:pt>
                <c:pt idx="2">
                  <c:v>1.0627200103130265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00-45E8-AECA-1EE90FBF45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00-45E8-AECA-1EE90FBF4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415352"/>
        <c:axId val="1"/>
      </c:scatterChart>
      <c:valAx>
        <c:axId val="814415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15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0</xdr:rowOff>
    </xdr:from>
    <xdr:to>
      <xdr:col>17</xdr:col>
      <xdr:colOff>504825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02876B-D819-CB2F-B6F2-0CDF66A2C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6" t="s">
        <v>57</v>
      </c>
      <c r="G1" s="47">
        <v>2013</v>
      </c>
      <c r="H1" s="48"/>
      <c r="I1" s="49" t="s">
        <v>58</v>
      </c>
      <c r="J1" s="50" t="s">
        <v>57</v>
      </c>
      <c r="K1" s="51">
        <v>21.304069999999999</v>
      </c>
      <c r="L1" s="52">
        <v>61.501300000000001</v>
      </c>
      <c r="M1" s="53">
        <v>48504.81</v>
      </c>
      <c r="N1" s="53">
        <v>8.2200000000000006</v>
      </c>
      <c r="O1" s="54" t="s">
        <v>59</v>
      </c>
      <c r="P1" s="52">
        <v>8.2899999999999991</v>
      </c>
      <c r="Q1" s="52">
        <v>8.6199999999999992</v>
      </c>
      <c r="R1" s="55" t="s">
        <v>60</v>
      </c>
      <c r="S1" s="54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48504.81</v>
      </c>
      <c r="D4" s="27">
        <v>8.2200000000000006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3">
        <v>48504.81</v>
      </c>
      <c r="D7" s="28" t="s">
        <v>63</v>
      </c>
    </row>
    <row r="8" spans="1:19" x14ac:dyDescent="0.2">
      <c r="A8" t="s">
        <v>5</v>
      </c>
      <c r="C8" s="63">
        <v>8.2200000000000006</v>
      </c>
      <c r="D8" s="28" t="s">
        <v>63</v>
      </c>
    </row>
    <row r="9" spans="1:19" x14ac:dyDescent="0.2">
      <c r="A9" s="24" t="s">
        <v>34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-5.5250612031912949E-3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8.0319178309490064E-4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59438.472720010308</v>
      </c>
      <c r="E15" s="14" t="s">
        <v>36</v>
      </c>
      <c r="F15" s="30">
        <v>1</v>
      </c>
    </row>
    <row r="16" spans="1:19" x14ac:dyDescent="0.2">
      <c r="A16" s="16" t="s">
        <v>6</v>
      </c>
      <c r="B16" s="10"/>
      <c r="C16" s="17">
        <f ca="1">+C8+C12</f>
        <v>8.2208031917830962</v>
      </c>
      <c r="E16" s="14" t="s">
        <v>32</v>
      </c>
      <c r="F16" s="31">
        <f ca="1">NOW()+15018.5+$C$5/24</f>
        <v>60332.723518171297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1440</v>
      </c>
    </row>
    <row r="18" spans="1:21" ht="14.25" thickTop="1" thickBot="1" x14ac:dyDescent="0.25">
      <c r="A18" s="16" t="s">
        <v>7</v>
      </c>
      <c r="B18" s="10"/>
      <c r="C18" s="19">
        <f ca="1">+C15</f>
        <v>59438.472720010308</v>
      </c>
      <c r="D18" s="20">
        <f ca="1">+C16</f>
        <v>8.2208031917830962</v>
      </c>
      <c r="E18" s="14" t="s">
        <v>38</v>
      </c>
      <c r="F18" s="23">
        <f ca="1">ROUND(2*(F16-$C$15)/$C$16,0)/2+F15</f>
        <v>110</v>
      </c>
    </row>
    <row r="19" spans="1:21" ht="13.5" thickTop="1" x14ac:dyDescent="0.2">
      <c r="E19" s="14" t="s">
        <v>33</v>
      </c>
      <c r="F19" s="18">
        <f ca="1">+$C$15+$C$16*F18-15018.5-$C$5/24</f>
        <v>45324.656904439784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B21" s="3"/>
      <c r="C21" s="8">
        <v>48504.81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-5.5250612031912949E-3</v>
      </c>
      <c r="Q21" s="2">
        <f>+C21-15018.5</f>
        <v>33486.31</v>
      </c>
    </row>
    <row r="22" spans="1:21" x14ac:dyDescent="0.2">
      <c r="A22" s="56" t="s">
        <v>0</v>
      </c>
      <c r="B22" s="60" t="s">
        <v>1</v>
      </c>
      <c r="C22" s="57">
        <v>57596.98</v>
      </c>
      <c r="D22" s="57">
        <v>0.04</v>
      </c>
      <c r="E22">
        <f>+(C22-C$7)/C$8</f>
        <v>1106.1034063260347</v>
      </c>
      <c r="F22">
        <f>ROUND(2*E22,0)/2</f>
        <v>1106</v>
      </c>
      <c r="G22">
        <f>+C22-(C$7+F22*C$8)</f>
        <v>0.85000000000582077</v>
      </c>
      <c r="I22">
        <f>+G22</f>
        <v>0.85000000000582077</v>
      </c>
      <c r="O22">
        <f ca="1">+C$11+C$12*$F22</f>
        <v>0.8828050508997688</v>
      </c>
      <c r="Q22" s="2">
        <f>+C22-15018.5</f>
        <v>42578.48</v>
      </c>
    </row>
    <row r="23" spans="1:21" x14ac:dyDescent="0.2">
      <c r="A23" s="58" t="s">
        <v>64</v>
      </c>
      <c r="B23" s="59" t="s">
        <v>65</v>
      </c>
      <c r="C23" s="61">
        <v>59438.5</v>
      </c>
      <c r="D23" s="62">
        <v>5.0000000000000001E-3</v>
      </c>
      <c r="E23">
        <f>+(C23-C$7)/C$8</f>
        <v>1330.1326034063263</v>
      </c>
      <c r="F23">
        <f>ROUND(2*E23,0)/2</f>
        <v>1330</v>
      </c>
      <c r="G23">
        <f>+C23-(C$7+F23*C$8)</f>
        <v>1.0900000000037835</v>
      </c>
      <c r="K23">
        <f>+G23</f>
        <v>1.0900000000037835</v>
      </c>
      <c r="O23">
        <f ca="1">+C$11+C$12*$F23</f>
        <v>1.0627200103130265</v>
      </c>
      <c r="Q23" s="2">
        <f>+C23-15018.5</f>
        <v>44420</v>
      </c>
    </row>
    <row r="24" spans="1:21" x14ac:dyDescent="0.2">
      <c r="B24" s="3"/>
      <c r="C24" s="8"/>
      <c r="D24" s="8"/>
      <c r="Q24" s="2"/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909" r:id="rId1" display="http://vsolj.cetus-net.org/bulletin.html" xr:uid="{00000000-0004-0000-0000-000000000000}"/>
    <hyperlink ref="H64902" r:id="rId2" display="https://www.aavso.org/ejaavso" xr:uid="{00000000-0004-0000-0000-000001000000}"/>
    <hyperlink ref="AP1053" r:id="rId3" display="http://cdsbib.u-strasbg.fr/cgi-bin/cdsbib?1990RMxAA..21..381G" xr:uid="{00000000-0004-0000-0000-000002000000}"/>
    <hyperlink ref="AP1057" r:id="rId4" display="http://cdsbib.u-strasbg.fr/cgi-bin/cdsbib?1990RMxAA..21..381G" xr:uid="{00000000-0004-0000-0000-000003000000}"/>
    <hyperlink ref="AP1056" r:id="rId5" display="http://cdsbib.u-strasbg.fr/cgi-bin/cdsbib?1990RMxAA..21..381G" xr:uid="{00000000-0004-0000-0000-000004000000}"/>
    <hyperlink ref="AP1037" r:id="rId6" display="http://cdsbib.u-strasbg.fr/cgi-bin/cdsbib?1990RMxAA..21..381G" xr:uid="{00000000-0004-0000-0000-000005000000}"/>
    <hyperlink ref="I64909" r:id="rId7" display="http://vsolj.cetus-net.org/bulletin.html" xr:uid="{00000000-0004-0000-0000-000006000000}"/>
    <hyperlink ref="AQ1193" r:id="rId8" display="http://cdsbib.u-strasbg.fr/cgi-bin/cdsbib?1990RMxAA..21..381G" xr:uid="{00000000-0004-0000-0000-000007000000}"/>
    <hyperlink ref="AQ55959" r:id="rId9" display="http://cdsbib.u-strasbg.fr/cgi-bin/cdsbib?1990RMxAA..21..381G" xr:uid="{00000000-0004-0000-0000-000008000000}"/>
    <hyperlink ref="AQ1194" r:id="rId10" display="http://cdsbib.u-strasbg.fr/cgi-bin/cdsbib?1990RMxAA..21..381G" xr:uid="{00000000-0004-0000-0000-000009000000}"/>
    <hyperlink ref="H64906" r:id="rId11" display="https://www.aavso.org/ejaavso" xr:uid="{00000000-0004-0000-0000-00000A000000}"/>
    <hyperlink ref="H2079" r:id="rId12" display="http://vsolj.cetus-net.org/bulletin.html" xr:uid="{00000000-0004-0000-0000-00000B000000}"/>
    <hyperlink ref="AP3323" r:id="rId13" display="http://cdsbib.u-strasbg.fr/cgi-bin/cdsbib?1990RMxAA..21..381G" xr:uid="{00000000-0004-0000-0000-00000C000000}"/>
    <hyperlink ref="AP3326" r:id="rId14" display="http://cdsbib.u-strasbg.fr/cgi-bin/cdsbib?1990RMxAA..21..381G" xr:uid="{00000000-0004-0000-0000-00000D000000}"/>
    <hyperlink ref="AP3324" r:id="rId15" display="http://cdsbib.u-strasbg.fr/cgi-bin/cdsbib?1990RMxAA..21..381G" xr:uid="{00000000-0004-0000-0000-00000E000000}"/>
    <hyperlink ref="AP3308" r:id="rId16" display="http://cdsbib.u-strasbg.fr/cgi-bin/cdsbib?1990RMxAA..21..381G" xr:uid="{00000000-0004-0000-0000-00000F000000}"/>
    <hyperlink ref="I2079" r:id="rId17" display="http://vsolj.cetus-net.org/bulletin.html" xr:uid="{00000000-0004-0000-0000-000010000000}"/>
    <hyperlink ref="AQ3537" r:id="rId18" display="http://cdsbib.u-strasbg.fr/cgi-bin/cdsbib?1990RMxAA..21..381G" xr:uid="{00000000-0004-0000-0000-000011000000}"/>
    <hyperlink ref="AQ238" r:id="rId19" display="http://cdsbib.u-strasbg.fr/cgi-bin/cdsbib?1990RMxAA..21..381G" xr:uid="{00000000-0004-0000-0000-000012000000}"/>
    <hyperlink ref="AQ354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43</v>
      </c>
      <c r="I1" s="33" t="s">
        <v>44</v>
      </c>
      <c r="J1" s="34" t="s">
        <v>42</v>
      </c>
    </row>
    <row r="2" spans="1:16" x14ac:dyDescent="0.2">
      <c r="I2" s="35" t="s">
        <v>45</v>
      </c>
      <c r="J2" s="36" t="s">
        <v>41</v>
      </c>
    </row>
    <row r="3" spans="1:16" x14ac:dyDescent="0.2">
      <c r="A3" s="37" t="s">
        <v>46</v>
      </c>
      <c r="I3" s="35" t="s">
        <v>47</v>
      </c>
      <c r="J3" s="36" t="s">
        <v>39</v>
      </c>
    </row>
    <row r="4" spans="1:16" x14ac:dyDescent="0.2">
      <c r="I4" s="35" t="s">
        <v>48</v>
      </c>
      <c r="J4" s="36" t="s">
        <v>39</v>
      </c>
    </row>
    <row r="5" spans="1:16" ht="13.5" thickBot="1" x14ac:dyDescent="0.25">
      <c r="I5" s="38" t="s">
        <v>49</v>
      </c>
      <c r="J5" s="39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51</v>
      </c>
      <c r="J11" s="42" t="s">
        <v>52</v>
      </c>
      <c r="K11" s="41">
        <v>-3273</v>
      </c>
      <c r="L11" s="41" t="s">
        <v>53</v>
      </c>
      <c r="M11" s="42" t="s">
        <v>54</v>
      </c>
      <c r="N11" s="42"/>
      <c r="O11" s="43" t="s">
        <v>55</v>
      </c>
      <c r="P11" s="43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2024-01-23T04:21:52Z</dcterms:modified>
</cp:coreProperties>
</file>