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9B2E4C9-900F-4B10-BB86-F8F7C9F890C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8" i="1" l="1"/>
  <c r="D9" i="1"/>
  <c r="C9" i="1"/>
  <c r="E28" i="1"/>
  <c r="F28" i="1"/>
  <c r="G28" i="1" s="1"/>
  <c r="K28" i="1" s="1"/>
  <c r="E25" i="1"/>
  <c r="F25" i="1"/>
  <c r="G25" i="1"/>
  <c r="K25" i="1" s="1"/>
  <c r="E21" i="1"/>
  <c r="F21" i="1" s="1"/>
  <c r="G21" i="1" s="1"/>
  <c r="I21" i="1" s="1"/>
  <c r="E22" i="1"/>
  <c r="F22" i="1"/>
  <c r="G22" i="1" s="1"/>
  <c r="K22" i="1" s="1"/>
  <c r="E24" i="1"/>
  <c r="F24" i="1" s="1"/>
  <c r="G24" i="1" s="1"/>
  <c r="K24" i="1" s="1"/>
  <c r="E26" i="1"/>
  <c r="F26" i="1"/>
  <c r="G26" i="1"/>
  <c r="K26" i="1" s="1"/>
  <c r="Q22" i="1"/>
  <c r="Q23" i="1"/>
  <c r="Q24" i="1"/>
  <c r="Q25" i="1"/>
  <c r="Q26" i="1"/>
  <c r="Q27" i="1"/>
  <c r="F16" i="1"/>
  <c r="C17" i="1"/>
  <c r="Q21" i="1"/>
  <c r="E27" i="1"/>
  <c r="F27" i="1"/>
  <c r="G27" i="1" s="1"/>
  <c r="K27" i="1" s="1"/>
  <c r="E23" i="1"/>
  <c r="F23" i="1"/>
  <c r="G23" i="1" s="1"/>
  <c r="K23" i="1" s="1"/>
  <c r="C11" i="1"/>
  <c r="C12" i="1"/>
  <c r="C16" i="1" l="1"/>
  <c r="D18" i="1" s="1"/>
  <c r="O23" i="1"/>
  <c r="C15" i="1"/>
  <c r="O27" i="1"/>
  <c r="O21" i="1"/>
  <c r="O22" i="1"/>
  <c r="O26" i="1"/>
  <c r="O24" i="1"/>
  <c r="O28" i="1"/>
  <c r="O25" i="1"/>
  <c r="F17" i="1"/>
  <c r="C18" i="1" l="1"/>
  <c r="F18" i="1"/>
  <c r="F19" i="1" s="1"/>
</calcChain>
</file>

<file path=xl/sharedStrings.xml><?xml version="1.0" encoding="utf-8"?>
<sst xmlns="http://schemas.openxmlformats.org/spreadsheetml/2006/main" count="67" uniqueCount="55">
  <si>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</si>
  <si>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</si>
  <si>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</si>
  <si>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</si>
  <si>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</si>
  <si>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</si>
  <si>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</si>
  <si>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</si>
  <si>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</si>
  <si>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</si>
  <si>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</si>
  <si>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</si>
  <si>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</si>
  <si>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</si>
  <si>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</si>
  <si>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</si>
  <si>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</si>
  <si>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</si>
  <si>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</si>
  <si>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</si>
  <si>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</si>
  <si>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</si>
  <si>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</si>
  <si>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</si>
  <si>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</si>
  <si>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</si>
  <si>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</si>
  <si>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</si>
  <si>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</si>
  <si>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</si>
  <si>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</si>
  <si>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</si>
  <si>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</si>
  <si>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</si>
  <si>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</si>
  <si>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</si>
  <si>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</si>
  <si>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</si>
  <si>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</si>
  <si>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</si>
  <si>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</si>
  <si>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</si>
  <si>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</si>
  <si>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V0746 Cep</t>
  </si>
  <si>
    <t>G4277-0789</t>
  </si>
  <si>
    <t>EA</t>
  </si>
  <si>
    <t>pr_6</t>
  </si>
  <si>
    <t>~</t>
  </si>
  <si>
    <t>V0746 Cep / GSC 4277-0789</t>
  </si>
  <si>
    <t>GCVS 4</t>
  </si>
  <si>
    <t>IBVS 5920</t>
  </si>
  <si>
    <t>I</t>
  </si>
  <si>
    <t>OEJV 0160</t>
  </si>
  <si>
    <t>GCVS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</si>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</sst>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3" fillId="25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32" fillId="0" borderId="0" xfId="42" applyFont="1" applyAlignment="1">
      <alignment horizontal="left"/>
    </xf>
    <xf numFmtId="0" fontId="0" fillId="0" borderId="0" xfId="0" applyAlignment="1">
      <alignment horizontal="left" vertical="top"/>
    </xf>
    <xf numFmtId="0" fontId="33" fillId="0" borderId="0" xfId="0" applyFont="1">
      <alignment vertical="top"/>
    </xf>
    <xf numFmtId="0" fontId="33" fillId="0" borderId="0" xfId="0" applyFont="1" applyAlignment="1">
      <alignment horizontal="left" vertical="top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2" fillId="0" borderId="0" xfId="42" applyFont="1" applyAlignment="1">
      <alignment horizontal="left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V0746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-3606</c:v>
                </c:pt>
                <c:pt idx="1">
                  <c:v>-591</c:v>
                </c:pt>
                <c:pt idx="2">
                  <c:v>-84</c:v>
                </c:pt>
                <c:pt idx="3">
                  <c:v>0</c:v>
                </c:pt>
                <c:pt idx="4">
                  <c:v>1124</c:v>
                </c:pt>
                <c:pt idx="5">
                  <c:v>1147</c:v>
                </c:pt>
                <c:pt idx="6">
                  <c:v>1177</c:v>
                </c:pt>
                <c:pt idx="7">
                  <c:v>1620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CC-4144-A29C-68096424E2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-3606</c:v>
                </c:pt>
                <c:pt idx="1">
                  <c:v>-591</c:v>
                </c:pt>
                <c:pt idx="2">
                  <c:v>-84</c:v>
                </c:pt>
                <c:pt idx="3">
                  <c:v>0</c:v>
                </c:pt>
                <c:pt idx="4">
                  <c:v>1124</c:v>
                </c:pt>
                <c:pt idx="5">
                  <c:v>1147</c:v>
                </c:pt>
                <c:pt idx="6">
                  <c:v>1177</c:v>
                </c:pt>
                <c:pt idx="7">
                  <c:v>1620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-2.7774157228122931E-2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CC-4144-A29C-68096424E2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-3606</c:v>
                </c:pt>
                <c:pt idx="1">
                  <c:v>-591</c:v>
                </c:pt>
                <c:pt idx="2">
                  <c:v>-84</c:v>
                </c:pt>
                <c:pt idx="3">
                  <c:v>0</c:v>
                </c:pt>
                <c:pt idx="4">
                  <c:v>1124</c:v>
                </c:pt>
                <c:pt idx="5">
                  <c:v>1147</c:v>
                </c:pt>
                <c:pt idx="6">
                  <c:v>1177</c:v>
                </c:pt>
                <c:pt idx="7">
                  <c:v>1620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CC-4144-A29C-68096424E2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-3606</c:v>
                </c:pt>
                <c:pt idx="1">
                  <c:v>-591</c:v>
                </c:pt>
                <c:pt idx="2">
                  <c:v>-84</c:v>
                </c:pt>
                <c:pt idx="3">
                  <c:v>0</c:v>
                </c:pt>
                <c:pt idx="4">
                  <c:v>1124</c:v>
                </c:pt>
                <c:pt idx="5">
                  <c:v>1147</c:v>
                </c:pt>
                <c:pt idx="6">
                  <c:v>1177</c:v>
                </c:pt>
                <c:pt idx="7">
                  <c:v>1620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3.0612495174864307E-4</c:v>
                </c:pt>
                <c:pt idx="2">
                  <c:v>-2.1538076980505139E-3</c:v>
                </c:pt>
                <c:pt idx="3">
                  <c:v>1.8476827535778284E-3</c:v>
                </c:pt>
                <c:pt idx="4">
                  <c:v>-3.1100945052457973E-2</c:v>
                </c:pt>
                <c:pt idx="5">
                  <c:v>-2.9202322672063019E-2</c:v>
                </c:pt>
                <c:pt idx="6">
                  <c:v>-3.4231076082505751E-2</c:v>
                </c:pt>
                <c:pt idx="7">
                  <c:v>-2.0435001453734003E-2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CC-4144-A29C-68096424E2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-3606</c:v>
                </c:pt>
                <c:pt idx="1">
                  <c:v>-591</c:v>
                </c:pt>
                <c:pt idx="2">
                  <c:v>-84</c:v>
                </c:pt>
                <c:pt idx="3">
                  <c:v>0</c:v>
                </c:pt>
                <c:pt idx="4">
                  <c:v>1124</c:v>
                </c:pt>
                <c:pt idx="5">
                  <c:v>1147</c:v>
                </c:pt>
                <c:pt idx="6">
                  <c:v>1177</c:v>
                </c:pt>
                <c:pt idx="7">
                  <c:v>1620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CC-4144-A29C-68096424E2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-3606</c:v>
                </c:pt>
                <c:pt idx="1">
                  <c:v>-591</c:v>
                </c:pt>
                <c:pt idx="2">
                  <c:v>-84</c:v>
                </c:pt>
                <c:pt idx="3">
                  <c:v>0</c:v>
                </c:pt>
                <c:pt idx="4">
                  <c:v>1124</c:v>
                </c:pt>
                <c:pt idx="5">
                  <c:v>1147</c:v>
                </c:pt>
                <c:pt idx="6">
                  <c:v>1177</c:v>
                </c:pt>
                <c:pt idx="7">
                  <c:v>1620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CC-4144-A29C-68096424E2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5.1000000000000004E-3</c:v>
                  </c:pt>
                  <c:pt idx="6">
                    <c:v>5.0000000000000001E-4</c:v>
                  </c:pt>
                  <c:pt idx="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-3606</c:v>
                </c:pt>
                <c:pt idx="1">
                  <c:v>-591</c:v>
                </c:pt>
                <c:pt idx="2">
                  <c:v>-84</c:v>
                </c:pt>
                <c:pt idx="3">
                  <c:v>0</c:v>
                </c:pt>
                <c:pt idx="4">
                  <c:v>1124</c:v>
                </c:pt>
                <c:pt idx="5">
                  <c:v>1147</c:v>
                </c:pt>
                <c:pt idx="6">
                  <c:v>1177</c:v>
                </c:pt>
                <c:pt idx="7">
                  <c:v>1620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CC-4144-A29C-68096424E2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-3606</c:v>
                </c:pt>
                <c:pt idx="1">
                  <c:v>-591</c:v>
                </c:pt>
                <c:pt idx="2">
                  <c:v>-84</c:v>
                </c:pt>
                <c:pt idx="3">
                  <c:v>0</c:v>
                </c:pt>
                <c:pt idx="4">
                  <c:v>1124</c:v>
                </c:pt>
                <c:pt idx="5">
                  <c:v>1147</c:v>
                </c:pt>
                <c:pt idx="6">
                  <c:v>1177</c:v>
                </c:pt>
                <c:pt idx="7">
                  <c:v>1620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5.4027743921023996E-2</c:v>
                </c:pt>
                <c:pt idx="1">
                  <c:v>3.8543640866231851E-3</c:v>
                </c:pt>
                <c:pt idx="2">
                  <c:v>-4.5827515273208332E-3</c:v>
                </c:pt>
                <c:pt idx="3">
                  <c:v>-5.9806168361399605E-3</c:v>
                </c:pt>
                <c:pt idx="4">
                  <c:v>-2.4685385968433997E-2</c:v>
                </c:pt>
                <c:pt idx="5">
                  <c:v>-2.5068134802991613E-2</c:v>
                </c:pt>
                <c:pt idx="6">
                  <c:v>-2.5567372413284158E-2</c:v>
                </c:pt>
                <c:pt idx="7">
                  <c:v>-3.2939447791937415E-2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CC-4144-A29C-68096424E2B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-3606</c:v>
                </c:pt>
                <c:pt idx="1">
                  <c:v>-591</c:v>
                </c:pt>
                <c:pt idx="2">
                  <c:v>-84</c:v>
                </c:pt>
                <c:pt idx="3">
                  <c:v>0</c:v>
                </c:pt>
                <c:pt idx="4">
                  <c:v>1124</c:v>
                </c:pt>
                <c:pt idx="5">
                  <c:v>1147</c:v>
                </c:pt>
                <c:pt idx="6">
                  <c:v>1177</c:v>
                </c:pt>
                <c:pt idx="7">
                  <c:v>1620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CC-4144-A29C-68096424E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578248"/>
        <c:axId val="1"/>
      </c:scatterChart>
      <c:valAx>
        <c:axId val="892578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57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531ED7B-EE62-115E-68D0-A2D988E80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48</v>
      </c>
      <c r="F1" s="36" t="s">
        <v>43</v>
      </c>
      <c r="G1" s="31">
        <v>2010</v>
      </c>
      <c r="H1" s="37"/>
      <c r="I1" s="38" t="s">
        <v>44</v>
      </c>
      <c r="J1" s="36" t="s">
        <v>43</v>
      </c>
      <c r="K1" s="39">
        <v>22.422050000000002</v>
      </c>
      <c r="L1" s="33">
        <v>65.544300000000007</v>
      </c>
      <c r="M1" s="40">
        <v>55882.360242317249</v>
      </c>
      <c r="N1" s="40">
        <v>1.2599696251137062</v>
      </c>
      <c r="O1" s="32" t="s">
        <v>45</v>
      </c>
      <c r="P1" s="41">
        <v>11.4</v>
      </c>
      <c r="Q1" s="41">
        <v>11.85</v>
      </c>
      <c r="S1" s="43" t="s">
        <v>47</v>
      </c>
      <c r="U1" s="42" t="s">
        <v>46</v>
      </c>
    </row>
    <row r="2" spans="1:21" x14ac:dyDescent="0.2">
      <c r="A2" t="s">
        <v>25</v>
      </c>
      <c r="B2" t="s">
        <v>45</v>
      </c>
      <c r="C2" s="30"/>
      <c r="D2" s="3"/>
    </row>
    <row r="3" spans="1:21" ht="13.5" thickBot="1" x14ac:dyDescent="0.25"/>
    <row r="4" spans="1:21" ht="14.25" thickTop="1" thickBot="1" x14ac:dyDescent="0.25">
      <c r="A4" s="5" t="s">
        <v>2</v>
      </c>
      <c r="C4" s="27">
        <v>51338.881999999998</v>
      </c>
      <c r="D4" s="28">
        <v>1.25996</v>
      </c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55">
        <v>55882.360242317249</v>
      </c>
      <c r="D7" s="29" t="s">
        <v>53</v>
      </c>
    </row>
    <row r="8" spans="1:21" x14ac:dyDescent="0.2">
      <c r="A8" t="s">
        <v>5</v>
      </c>
      <c r="C8" s="55">
        <v>1.2599696251137062</v>
      </c>
      <c r="D8" s="29" t="s">
        <v>53</v>
      </c>
    </row>
    <row r="9" spans="1:21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INTERCEPT(INDIRECT($D$9):G992,INDIRECT($C$9):F992)</f>
        <v>-5.9806168361399605E-3</v>
      </c>
      <c r="D11" s="3"/>
      <c r="E11" s="10"/>
    </row>
    <row r="12" spans="1:21" x14ac:dyDescent="0.2">
      <c r="A12" s="10" t="s">
        <v>18</v>
      </c>
      <c r="B12" s="10"/>
      <c r="C12" s="21">
        <f ca="1">SLOPE(INDIRECT($D$9):G992,INDIRECT($C$9):F992)</f>
        <v>-1.6641253676418181E-5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57923.478095553663</v>
      </c>
      <c r="E15" s="14" t="s">
        <v>36</v>
      </c>
      <c r="F15" s="34">
        <v>1</v>
      </c>
    </row>
    <row r="16" spans="1:21" x14ac:dyDescent="0.2">
      <c r="A16" s="16" t="s">
        <v>6</v>
      </c>
      <c r="B16" s="10"/>
      <c r="C16" s="17">
        <f ca="1">+C8+C12</f>
        <v>1.2599529838600299</v>
      </c>
      <c r="E16" s="14" t="s">
        <v>32</v>
      </c>
      <c r="F16" s="35">
        <f ca="1">NOW()+15018.5+$C$5/24</f>
        <v>60332.739202083329</v>
      </c>
    </row>
    <row r="17" spans="1:21" ht="13.5" thickBot="1" x14ac:dyDescent="0.25">
      <c r="A17" s="14" t="s">
        <v>29</v>
      </c>
      <c r="B17" s="10"/>
      <c r="C17" s="10">
        <f>COUNT(C21:C2191)</f>
        <v>8</v>
      </c>
      <c r="E17" s="14" t="s">
        <v>37</v>
      </c>
      <c r="F17" s="15">
        <f ca="1">ROUND(2*(F16-$C$7)/$C$8,0)/2+F15</f>
        <v>3533</v>
      </c>
    </row>
    <row r="18" spans="1:21" ht="14.25" thickTop="1" thickBot="1" x14ac:dyDescent="0.25">
      <c r="A18" s="16" t="s">
        <v>7</v>
      </c>
      <c r="B18" s="10"/>
      <c r="C18" s="19">
        <f ca="1">+C15</f>
        <v>57923.478095553663</v>
      </c>
      <c r="D18" s="20">
        <f ca="1">+C16</f>
        <v>1.2599529838600299</v>
      </c>
      <c r="E18" s="14" t="s">
        <v>38</v>
      </c>
      <c r="F18" s="23">
        <f ca="1">ROUND(2*(F16-$C$15)/$C$16,0)/2+F15</f>
        <v>1913</v>
      </c>
    </row>
    <row r="19" spans="1:21" ht="13.5" thickTop="1" x14ac:dyDescent="0.2">
      <c r="E19" s="14" t="s">
        <v>33</v>
      </c>
      <c r="F19" s="18">
        <f ca="1">+$C$15+$C$16*F18-15018.5-$C$5/24</f>
        <v>45315.663987011234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s="10" t="s">
        <v>49</v>
      </c>
      <c r="B21" s="10"/>
      <c r="C21" s="45">
        <v>51338.881999999998</v>
      </c>
      <c r="D21" s="45" t="s">
        <v>15</v>
      </c>
      <c r="E21">
        <f t="shared" ref="E21:E27" si="0">+(C21-C$7)/C$8</f>
        <v>-3606.0220435133297</v>
      </c>
      <c r="F21">
        <f t="shared" ref="F21:F28" si="1">ROUND(2*E21,0)/2</f>
        <v>-3606</v>
      </c>
      <c r="G21">
        <f t="shared" ref="G21:G27" si="2">+C21-(C$7+F21*C$8)</f>
        <v>-2.7774157228122931E-2</v>
      </c>
      <c r="I21">
        <f>+G21</f>
        <v>-2.7774157228122931E-2</v>
      </c>
      <c r="O21">
        <f t="shared" ref="O21:O27" ca="1" si="3">+C$11+C$12*$F21</f>
        <v>5.4027743921023996E-2</v>
      </c>
      <c r="Q21" s="2">
        <f t="shared" ref="Q21:Q27" si="4">+C21-15018.5</f>
        <v>36320.381999999998</v>
      </c>
    </row>
    <row r="22" spans="1:21" x14ac:dyDescent="0.2">
      <c r="A22" s="10" t="s">
        <v>50</v>
      </c>
      <c r="B22" s="10" t="s">
        <v>51</v>
      </c>
      <c r="C22" s="45">
        <v>55137.718500000003</v>
      </c>
      <c r="D22" s="45">
        <v>2.9999999999999997E-4</v>
      </c>
      <c r="E22">
        <f t="shared" si="0"/>
        <v>-590.99975703783002</v>
      </c>
      <c r="F22">
        <f t="shared" si="1"/>
        <v>-591</v>
      </c>
      <c r="G22">
        <f t="shared" si="2"/>
        <v>3.0612495174864307E-4</v>
      </c>
      <c r="K22">
        <f t="shared" ref="K22:K27" si="5">+G22</f>
        <v>3.0612495174864307E-4</v>
      </c>
      <c r="O22">
        <f t="shared" ca="1" si="3"/>
        <v>3.8543640866231851E-3</v>
      </c>
      <c r="Q22" s="2">
        <f t="shared" si="4"/>
        <v>40119.218500000003</v>
      </c>
    </row>
    <row r="23" spans="1:21" x14ac:dyDescent="0.2">
      <c r="A23" s="10" t="s">
        <v>52</v>
      </c>
      <c r="B23" s="10" t="s">
        <v>51</v>
      </c>
      <c r="C23" s="45">
        <v>55776.520640000002</v>
      </c>
      <c r="D23" s="45">
        <v>2.9999999999999997E-4</v>
      </c>
      <c r="E23">
        <f t="shared" si="0"/>
        <v>-84.0017094123954</v>
      </c>
      <c r="F23">
        <f t="shared" si="1"/>
        <v>-84</v>
      </c>
      <c r="G23">
        <f t="shared" si="2"/>
        <v>-2.1538076980505139E-3</v>
      </c>
      <c r="K23">
        <f t="shared" si="5"/>
        <v>-2.1538076980505139E-3</v>
      </c>
      <c r="O23">
        <f t="shared" ca="1" si="3"/>
        <v>-4.5827515273208332E-3</v>
      </c>
      <c r="Q23" s="2">
        <f t="shared" si="4"/>
        <v>40758.020640000002</v>
      </c>
    </row>
    <row r="24" spans="1:21" x14ac:dyDescent="0.2">
      <c r="A24" s="46" t="s">
        <v>52</v>
      </c>
      <c r="B24" s="46" t="s">
        <v>51</v>
      </c>
      <c r="C24" s="47">
        <v>55882.362090000002</v>
      </c>
      <c r="D24" s="47">
        <v>2.0000000000000001E-4</v>
      </c>
      <c r="E24">
        <f t="shared" si="0"/>
        <v>1.4664502355849125E-3</v>
      </c>
      <c r="F24">
        <f t="shared" si="1"/>
        <v>0</v>
      </c>
      <c r="G24">
        <f t="shared" si="2"/>
        <v>1.8476827535778284E-3</v>
      </c>
      <c r="K24">
        <f t="shared" si="5"/>
        <v>1.8476827535778284E-3</v>
      </c>
      <c r="O24">
        <f t="shared" ca="1" si="3"/>
        <v>-5.9806168361399605E-3</v>
      </c>
      <c r="Q24" s="2">
        <f t="shared" si="4"/>
        <v>40863.862090000002</v>
      </c>
    </row>
    <row r="25" spans="1:21" x14ac:dyDescent="0.2">
      <c r="A25" s="48" t="s">
        <v>1</v>
      </c>
      <c r="B25" s="49" t="s">
        <v>51</v>
      </c>
      <c r="C25" s="50">
        <v>57298.535000000003</v>
      </c>
      <c r="D25" s="50">
        <v>2.0000000000000001E-4</v>
      </c>
      <c r="E25">
        <f t="shared" si="0"/>
        <v>1123.9753161152212</v>
      </c>
      <c r="F25">
        <f t="shared" si="1"/>
        <v>1124</v>
      </c>
      <c r="G25">
        <f t="shared" si="2"/>
        <v>-3.1100945052457973E-2</v>
      </c>
      <c r="K25">
        <f t="shared" si="5"/>
        <v>-3.1100945052457973E-2</v>
      </c>
      <c r="O25">
        <f t="shared" ca="1" si="3"/>
        <v>-2.4685385968433997E-2</v>
      </c>
      <c r="Q25" s="2">
        <f t="shared" si="4"/>
        <v>42280.035000000003</v>
      </c>
    </row>
    <row r="26" spans="1:21" x14ac:dyDescent="0.2">
      <c r="A26" s="48" t="s">
        <v>1</v>
      </c>
      <c r="B26" s="49" t="s">
        <v>51</v>
      </c>
      <c r="C26" s="50">
        <v>57327.516199999998</v>
      </c>
      <c r="D26" s="50">
        <v>5.1000000000000004E-3</v>
      </c>
      <c r="E26">
        <f t="shared" si="0"/>
        <v>1146.976822994706</v>
      </c>
      <c r="F26">
        <f t="shared" si="1"/>
        <v>1147</v>
      </c>
      <c r="G26">
        <f t="shared" si="2"/>
        <v>-2.9202322672063019E-2</v>
      </c>
      <c r="K26">
        <f t="shared" si="5"/>
        <v>-2.9202322672063019E-2</v>
      </c>
      <c r="O26">
        <f t="shared" ca="1" si="3"/>
        <v>-2.5068134802991613E-2</v>
      </c>
      <c r="Q26" s="2">
        <f t="shared" si="4"/>
        <v>42309.016199999998</v>
      </c>
    </row>
    <row r="27" spans="1:21" x14ac:dyDescent="0.2">
      <c r="A27" s="51" t="s">
        <v>54</v>
      </c>
      <c r="B27" s="52" t="s">
        <v>51</v>
      </c>
      <c r="C27" s="53">
        <v>57365.310259999998</v>
      </c>
      <c r="D27" s="53">
        <v>5.0000000000000001E-4</v>
      </c>
      <c r="E27">
        <f t="shared" si="0"/>
        <v>1176.9728318243549</v>
      </c>
      <c r="F27">
        <f t="shared" si="1"/>
        <v>1177</v>
      </c>
      <c r="G27">
        <f t="shared" si="2"/>
        <v>-3.4231076082505751E-2</v>
      </c>
      <c r="K27">
        <f t="shared" si="5"/>
        <v>-3.4231076082505751E-2</v>
      </c>
      <c r="O27">
        <f t="shared" ca="1" si="3"/>
        <v>-2.5567372413284158E-2</v>
      </c>
      <c r="Q27" s="2">
        <f t="shared" si="4"/>
        <v>42346.810259999998</v>
      </c>
    </row>
    <row r="28" spans="1:21" x14ac:dyDescent="0.2">
      <c r="A28" s="44" t="s">
        <v>0</v>
      </c>
      <c r="B28" s="54" t="s">
        <v>51</v>
      </c>
      <c r="C28" s="54">
        <v>57923.490599999997</v>
      </c>
      <c r="D28" s="54">
        <v>1.6000000000000001E-3</v>
      </c>
      <c r="E28">
        <f>+(C28-C$7)/C$8</f>
        <v>1619.9837813538927</v>
      </c>
      <c r="F28">
        <f t="shared" si="1"/>
        <v>1620</v>
      </c>
      <c r="G28">
        <f>+C28-(C$7+F28*C$8)</f>
        <v>-2.0435001453734003E-2</v>
      </c>
      <c r="K28">
        <f>+G28</f>
        <v>-2.0435001453734003E-2</v>
      </c>
      <c r="O28">
        <f ca="1">+C$11+C$12*$F28</f>
        <v>-3.2939447791937415E-2</v>
      </c>
      <c r="Q28" s="2">
        <f>+C28-15018.5</f>
        <v>42904.990599999997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909" r:id="rId1" display="http://vsolj.cetus-net.org/bulletin.html"/>
    <hyperlink ref="H64909" r:id="rId2" display="http://vsolj.cetus-net.org/bulletin.html"/>
    <hyperlink ref="H64902" r:id="rId3" display="https://www.aavso.org/ejaavso"/>
    <hyperlink ref="AP1053" r:id="rId4" display="http://cdsbib.u-strasbg.fr/cgi-bin/cdsbib?1990RMxAA..21..381G"/>
    <hyperlink ref="AP1057" r:id="rId5" display="http://cdsbib.u-strasbg.fr/cgi-bin/cdsbib?1990RMxAA..21..381G"/>
    <hyperlink ref="AP1056" r:id="rId6" display="http://cdsbib.u-strasbg.fr/cgi-bin/cdsbib?1990RMxAA..21..381G"/>
    <hyperlink ref="AP1037" r:id="rId7" display="http://cdsbib.u-strasbg.fr/cgi-bin/cdsbib?1990RMxAA..21..381G"/>
    <hyperlink ref="I64909" r:id="rId8" display="http://vsolj.cetus-net.org/bulletin.html"/>
    <hyperlink ref="AQ1193" r:id="rId9" display="http://cdsbib.u-strasbg.fr/cgi-bin/cdsbib?1990RMxAA..21..381G"/>
    <hyperlink ref="AQ55959" r:id="rId10" display="http://cdsbib.u-strasbg.fr/cgi-bin/cdsbib?1990RMxAA..21..381G"/>
    <hyperlink ref="AQ1194" r:id="rId11" display="http://cdsbib.u-strasbg.fr/cgi-bin/cdsbib?1990RMxAA..21..381G"/>
    <hyperlink ref="H64906" r:id="rId12" display="https://www.aavso.org/ejaavso"/>
    <hyperlink ref="H2079" r:id="rId13" display="http://vsolj.cetus-net.org/bulletin.html"/>
    <hyperlink ref="AP3323" r:id="rId14" display="http://cdsbib.u-strasbg.fr/cgi-bin/cdsbib?1990RMxAA..21..381G"/>
    <hyperlink ref="AP3326" r:id="rId15" display="http://cdsbib.u-strasbg.fr/cgi-bin/cdsbib?1990RMxAA..21..381G"/>
    <hyperlink ref="AP3324" r:id="rId16" display="http://cdsbib.u-strasbg.fr/cgi-bin/cdsbib?1990RMxAA..21..381G"/>
    <hyperlink ref="AP3308" r:id="rId17" display="http://cdsbib.u-strasbg.fr/cgi-bin/cdsbib?1990RMxAA..21..381G"/>
    <hyperlink ref="I2079" r:id="rId18" display="http://vsolj.cetus-net.org/bulletin.html"/>
    <hyperlink ref="AQ3537" r:id="rId19" display="http://cdsbib.u-strasbg.fr/cgi-bin/cdsbib?1990RMxAA..21..381G"/>
    <hyperlink ref="AQ238" r:id="rId20" display="http://cdsbib.u-strasbg.fr/cgi-bin/cdsbib?1990RMxAA..21..381G"/>
    <hyperlink ref="AQ3541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2024-01-23T04:44:27Z</dcterms:modified>
</cp:coreProperties>
</file>