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2169DEC-7046-4E74-B249-CF48B202B5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1" i="1"/>
  <c r="F21" i="1"/>
  <c r="G21" i="1"/>
  <c r="I21" i="1"/>
  <c r="E22" i="1"/>
  <c r="F22" i="1"/>
  <c r="G22" i="1"/>
  <c r="I22" i="1"/>
  <c r="E24" i="1"/>
  <c r="F24" i="1"/>
  <c r="G24" i="1"/>
  <c r="Q23" i="1"/>
  <c r="Q21" i="1"/>
  <c r="Q22" i="1"/>
  <c r="D9" i="1"/>
  <c r="E9" i="1"/>
  <c r="F16" i="1"/>
  <c r="C17" i="1"/>
  <c r="Q24" i="1"/>
  <c r="I24" i="1"/>
  <c r="C11" i="1"/>
  <c r="C12" i="1"/>
  <c r="C16" i="1" l="1"/>
  <c r="D18" i="1" s="1"/>
  <c r="O21" i="1"/>
  <c r="C15" i="1"/>
  <c r="O22" i="1"/>
  <c r="O23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<sst xmlns="http://schemas.openxmlformats.org/spreadsheetml/2006/main" count="60" uniqueCount="52">
  <si>
    <t>I</t>
  </si>
  <si>
    <t>OEJV 0160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</si>
  <si>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</si>
  <si>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</si>
  <si>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</si>
  <si>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</si>
  <si>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</si>
  <si>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</si>
  <si>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</si>
  <si>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</si>
  <si>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</si>
  <si>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</si>
  <si>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</si>
  <si>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</si>
  <si>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</si>
  <si>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</si>
  <si>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</si>
  <si>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</si>
  <si>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</si>
  <si>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</si>
  <si>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</si>
  <si>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</si>
  <si>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</si>
  <si>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</si>
  <si>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</si>
  <si>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</si>
  <si>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</si>
  <si>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</si>
  <si>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</si>
  <si>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</si>
  <si>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</si>
  <si>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</si>
  <si>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</si>
  <si>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</si>
  <si>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</si>
  <si>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</si>
  <si>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</si>
  <si>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</si>
  <si>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</si>
  <si>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</si>
  <si>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</si>
  <si>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</si>
  <si>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</si>
  <si>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V0801 Cep</t>
  </si>
  <si>
    <t>G4499-0443</t>
  </si>
  <si>
    <t>EA</t>
  </si>
  <si>
    <t>pr_0</t>
  </si>
  <si>
    <t>~</t>
  </si>
  <si>
    <t>V0801 Cep / GSC 4499-0443</t>
  </si>
  <si>
    <t>GCVS</t>
  </si>
  <si>
    <t>as of 2019-07-14</t>
  </si>
  <si>
    <t>IBVS 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</si>
</sst>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0" applyFont="1">
      <alignment vertical="top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17" fillId="0" borderId="0" xfId="0" applyFont="1" applyBorder="1" applyAlignment="1">
      <alignment vertical="center"/>
    </xf>
    <xf numFmtId="0" fontId="14" fillId="0" borderId="5" xfId="41" applyFont="1" applyBorder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3-4020-BAAD-0756613706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5.1600000006146729E-3</c:v>
                </c:pt>
                <c:pt idx="2">
                  <c:v>3.6500000060186721E-3</c:v>
                </c:pt>
                <c:pt idx="3">
                  <c:v>3.9500000057159923E-3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13-4020-BAAD-0756613706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13-4020-BAAD-0756613706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13-4020-BAAD-0756613706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13-4020-BAAD-0756613706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13-4020-BAAD-0756613706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1.1000000000000001E-3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13-4020-BAAD-0756613706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2.5800000003073364E-3</c:v>
                </c:pt>
                <c:pt idx="1">
                  <c:v>2.5800000003073364E-3</c:v>
                </c:pt>
                <c:pt idx="2">
                  <c:v>3.8000000058673322E-3</c:v>
                </c:pt>
                <c:pt idx="3">
                  <c:v>3.8000000058673322E-3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13-4020-BAAD-0756613706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13-4020-BAAD-07566137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869920"/>
        <c:axId val="1"/>
      </c:scatterChart>
      <c:valAx>
        <c:axId val="64586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869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DEA0B1-768C-EBA5-E49A-FABF12E5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43</v>
      </c>
      <c r="G1" s="30">
        <v>2012</v>
      </c>
      <c r="H1" s="31"/>
      <c r="I1" s="38" t="s">
        <v>44</v>
      </c>
      <c r="J1" s="37" t="s">
        <v>43</v>
      </c>
      <c r="K1" s="39">
        <v>2.2126579999999998</v>
      </c>
      <c r="L1" s="33">
        <v>78.102159999999998</v>
      </c>
      <c r="M1" s="34">
        <v>55903.655978097871</v>
      </c>
      <c r="N1" s="34">
        <v>2.015289272575326</v>
      </c>
      <c r="O1" s="32" t="s">
        <v>45</v>
      </c>
      <c r="P1" s="40">
        <v>12.9</v>
      </c>
      <c r="Q1" s="40">
        <v>13.4</v>
      </c>
      <c r="R1" s="41" t="s">
        <v>46</v>
      </c>
      <c r="S1" s="42" t="s">
        <v>47</v>
      </c>
    </row>
    <row r="2" spans="1:19" x14ac:dyDescent="0.2">
      <c r="A2" t="s">
        <v>25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55903.656999999999</v>
      </c>
      <c r="D4" s="28">
        <v>2.0152899999999998</v>
      </c>
      <c r="E4" s="43" t="s">
        <v>50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0">
        <v>55857.301379999997</v>
      </c>
      <c r="D7" s="49" t="s">
        <v>1</v>
      </c>
    </row>
    <row r="8" spans="1:19" x14ac:dyDescent="0.2">
      <c r="A8" t="s">
        <v>5</v>
      </c>
      <c r="C8" s="50">
        <v>2.0152899999999998</v>
      </c>
      <c r="D8" s="32" t="s">
        <v>49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2.5800000003073364E-3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5.3043478502608515E-5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55903.656849999999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2.0153430434785022</v>
      </c>
      <c r="E16" s="14" t="s">
        <v>32</v>
      </c>
      <c r="F16" s="36">
        <f ca="1">NOW()+15018.5+$C$5/24</f>
        <v>60332.745880324073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2221.5</v>
      </c>
    </row>
    <row r="18" spans="1:21" ht="14.25" thickTop="1" thickBot="1" x14ac:dyDescent="0.25">
      <c r="A18" s="16" t="s">
        <v>7</v>
      </c>
      <c r="B18" s="10"/>
      <c r="C18" s="19">
        <f ca="1">+C15</f>
        <v>55903.656849999999</v>
      </c>
      <c r="D18" s="20">
        <f ca="1">+C16</f>
        <v>2.0153430434785022</v>
      </c>
      <c r="E18" s="14" t="s">
        <v>38</v>
      </c>
      <c r="F18" s="23">
        <f ca="1">ROUND(2*(F16-$C$15)/$C$16,0)/2+F15</f>
        <v>2198.5</v>
      </c>
    </row>
    <row r="19" spans="1:21" ht="13.5" thickTop="1" x14ac:dyDescent="0.2">
      <c r="E19" s="14" t="s">
        <v>33</v>
      </c>
      <c r="F19" s="18">
        <f ca="1">+$C$15+$C$16*F18-15018.5-$C$5/24</f>
        <v>45316.284364420826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s="49" t="s">
        <v>1</v>
      </c>
      <c r="B21" s="47" t="s">
        <v>0</v>
      </c>
      <c r="C21" s="44">
        <v>55857.301379999997</v>
      </c>
      <c r="D21" s="44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2.5800000003073364E-3</v>
      </c>
      <c r="Q21" s="2">
        <f>+C21-15018.5</f>
        <v>40838.801379999997</v>
      </c>
    </row>
    <row r="22" spans="1:21" x14ac:dyDescent="0.2">
      <c r="A22" s="46" t="s">
        <v>1</v>
      </c>
      <c r="B22" s="47" t="s">
        <v>0</v>
      </c>
      <c r="C22" s="44">
        <v>55857.306539999998</v>
      </c>
      <c r="D22" s="44">
        <v>4.0000000000000002E-4</v>
      </c>
      <c r="E22">
        <f>+(C22-C$7)/C$8</f>
        <v>2.5604255470005177E-3</v>
      </c>
      <c r="F22">
        <f>ROUND(2*E22,0)/2</f>
        <v>0</v>
      </c>
      <c r="G22">
        <f>+C22-(C$7+F22*C$8)</f>
        <v>5.1600000006146729E-3</v>
      </c>
      <c r="I22">
        <f>+G22</f>
        <v>5.1600000006146729E-3</v>
      </c>
      <c r="O22">
        <f ca="1">+C$11+C$12*$F22</f>
        <v>2.5800000003073364E-3</v>
      </c>
      <c r="Q22" s="2">
        <f>+C22-15018.5</f>
        <v>40838.806539999998</v>
      </c>
    </row>
    <row r="23" spans="1:21" x14ac:dyDescent="0.2">
      <c r="A23" s="44" t="s">
        <v>51</v>
      </c>
      <c r="B23" s="45" t="s">
        <v>0</v>
      </c>
      <c r="C23" s="44">
        <v>55903.6567</v>
      </c>
      <c r="D23" s="44">
        <v>1.1000000000000001E-3</v>
      </c>
      <c r="E23">
        <f>+(C23-C$7)/C$8</f>
        <v>23.001811153730927</v>
      </c>
      <c r="F23">
        <f>ROUND(2*E23,0)/2</f>
        <v>23</v>
      </c>
      <c r="G23">
        <f>+C23-(C$7+F23*C$8)</f>
        <v>3.6500000060186721E-3</v>
      </c>
      <c r="I23">
        <f>+G23</f>
        <v>3.6500000060186721E-3</v>
      </c>
      <c r="O23">
        <f ca="1">+C$11+C$12*$F23</f>
        <v>3.8000000058673322E-3</v>
      </c>
      <c r="Q23" s="2">
        <f>+C23-15018.5</f>
        <v>40885.1567</v>
      </c>
    </row>
    <row r="24" spans="1:21" x14ac:dyDescent="0.2">
      <c r="A24" s="48" t="s">
        <v>49</v>
      </c>
      <c r="C24" s="8">
        <v>55903.656999999999</v>
      </c>
      <c r="D24" s="8" t="s">
        <v>15</v>
      </c>
      <c r="E24">
        <f>+(C24-C$7)/C$8</f>
        <v>23.001960015681163</v>
      </c>
      <c r="F24">
        <f>ROUND(2*E24,0)/2</f>
        <v>23</v>
      </c>
      <c r="G24">
        <f>+C24-(C$7+F24*C$8)</f>
        <v>3.9500000057159923E-3</v>
      </c>
      <c r="I24">
        <f>+G24</f>
        <v>3.9500000057159923E-3</v>
      </c>
      <c r="O24">
        <f ca="1">+C$11+C$12*$F24</f>
        <v>3.8000000058673322E-3</v>
      </c>
      <c r="Q24" s="2">
        <f>+C24-15018.5</f>
        <v>40885.156999999999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43239" r:id="rId1" display="http://vsolj.cetus-net.org/bulletin.html"/>
    <hyperlink ref="L23576" r:id="rId2" display="http://vsolj.cetus-net.org/bulletin.html"/>
    <hyperlink ref="M43239" r:id="rId3" display="http://vsolj.cetus-net.org/bulletin.html"/>
    <hyperlink ref="AW1700" r:id="rId4" display="http://cdsbib.u-strasbg.fr/cgi-bin/cdsbib?1990RMxAA..21..381G"/>
    <hyperlink ref="L43236" r:id="rId5" display="https://www.aavso.org/ejaavso"/>
    <hyperlink ref="L55140" r:id="rId6" display="http://vsolj.cetus-net.org/bulletin.html"/>
    <hyperlink ref="AV13371" r:id="rId7" display="http://cdsbib.u-strasbg.fr/cgi-bin/cdsbib?1990RMxAA..21..381G"/>
    <hyperlink ref="AV13374" r:id="rId8" display="http://cdsbib.u-strasbg.fr/cgi-bin/cdsbib?1990RMxAA..21..381G"/>
    <hyperlink ref="AV13372" r:id="rId9" display="http://cdsbib.u-strasbg.fr/cgi-bin/cdsbib?1990RMxAA..21..381G"/>
    <hyperlink ref="AV20852" r:id="rId10" display="http://cdsbib.u-strasbg.fr/cgi-bin/cdsbib?1990RMxAA..21..381G"/>
    <hyperlink ref="AW43882" r:id="rId11" display="http://cdsbib.u-strasbg.fr/cgi-bin/cdsbib?1990RMxAA..21..381G"/>
    <hyperlink ref="AW43883" r:id="rId12" display="http://cdsbib.u-strasbg.fr/cgi-bin/cdsbib?1990RMxAA..21..381G"/>
    <hyperlink ref="L3840" r:id="rId13" display="https://www.aavso.org/ejaavso"/>
    <hyperlink ref="AW63711" r:id="rId14" display="http://cdsbib.u-strasbg.fr/cgi-bin/cdsbib?1990RMxAA..21..381G"/>
    <hyperlink ref="AW27034" r:id="rId15" display="http://cdsbib.u-strasbg.fr/cgi-bin/cdsbib?1990RMxAA..21..381G"/>
    <hyperlink ref="AW26910" r:id="rId16" display="http://cdsbib.u-strasbg.fr/cgi-bin/cdsbib?1990RMxAA..21..381G"/>
    <hyperlink ref="AV23040" r:id="rId17" display="http://cdsbib.u-strasbg.fr/cgi-bin/cdsbib?1990RMxAA..21..381G"/>
    <hyperlink ref="AV23809" r:id="rId18" display="http://cdsbib.u-strasbg.fr/cgi-bin/cdsbib?1990RMxAA..21..381G"/>
    <hyperlink ref="AV23812" r:id="rId19" display="http://cdsbib.u-strasbg.fr/cgi-bin/cdsbib?1990RMxAA..21..381G"/>
    <hyperlink ref="AV23737" r:id="rId20" display="http://cdsbib.u-strasbg.fr/cgi-bin/cdsbib?1990RMxAA..21..381G"/>
    <hyperlink ref="N28577" r:id="rId21" display="http://vsolj.cetus-net.org/bulletin.html"/>
    <hyperlink ref="N43232" r:id="rId22" display="https://www.aavso.org/ejaavso"/>
    <hyperlink ref="AY10863" r:id="rId23" display="http://cdsbib.u-strasbg.fr/cgi-bin/cdsbib?1990RMxAA..21..381G"/>
    <hyperlink ref="N30457" r:id="rId24" display="https://www.aavso.org/ejaavso"/>
    <hyperlink ref="AX46879" r:id="rId25" display="http://cdsbib.u-strasbg.fr/cgi-bin/cdsbib?1990RMxAA..21..381G"/>
    <hyperlink ref="AX13448" r:id="rId26" display="http://cdsbib.u-strasbg.fr/cgi-bin/cdsbib?1990RMxAA..21..381G"/>
    <hyperlink ref="AX14182" r:id="rId27" display="http://cdsbib.u-strasbg.fr/cgi-bin/cdsbib?1990RMxAA..21..381G"/>
    <hyperlink ref="AX13370" r:id="rId28" display="http://cdsbib.u-strasbg.fr/cgi-bin/cdsbib?1990RMxAA..21..381G"/>
    <hyperlink ref="AY57463" r:id="rId29" display="http://cdsbib.u-strasbg.fr/cgi-bin/cdsbib?1990RMxAA..21..381G"/>
    <hyperlink ref="AY57464" r:id="rId30" display="http://cdsbib.u-strasbg.fr/cgi-bin/cdsbib?1990RMxAA..21..381G"/>
    <hyperlink ref="AY34305" r:id="rId31" display="http://cdsbib.u-strasbg.fr/cgi-bin/cdsbib?1990RMxAA..21..381G"/>
    <hyperlink ref="AY18837" r:id="rId32" display="http://cdsbib.u-strasbg.fr/cgi-bin/cdsbib?1990RMxAA..21..381G"/>
    <hyperlink ref="AY18844" r:id="rId33" display="http://cdsbib.u-strasbg.fr/cgi-bin/cdsbib?1990RMxAA..21..381G"/>
    <hyperlink ref="AX23736" r:id="rId34" display="http://cdsbib.u-strasbg.fr/cgi-bin/cdsbib?1990RMxAA..21..381G"/>
    <hyperlink ref="AX24233" r:id="rId35" display="http://cdsbib.u-strasbg.fr/cgi-bin/cdsbib?1990RMxAA..21..381G"/>
    <hyperlink ref="AX24259" r:id="rId36" display="http://cdsbib.u-strasbg.fr/cgi-bin/cdsbib?1990RMxAA..21..381G"/>
    <hyperlink ref="AX24214" r:id="rId37" display="http://cdsbib.u-strasbg.fr/cgi-bin/cdsbib?1990RMxAA..21..381G"/>
    <hyperlink ref="BI43235" r:id="rId38" display="http://cdsbib.u-strasbg.fr/cgi-bin/cdsbib?1990RMxAA..21..381G"/>
    <hyperlink ref="AT8321" r:id="rId39" display="http://cdsbib.u-strasbg.fr/cgi-bin/cdsbib?1990RMxAA..21..381G"/>
    <hyperlink ref="AU42133" r:id="rId40" display="http://cdsbib.u-strasbg.fr/cgi-bin/cdsbib?1990RMxAA..21..381G"/>
    <hyperlink ref="AU43613" r:id="rId41" display="http://cdsbib.u-strasbg.fr/cgi-bin/cdsbib?1990RMxAA..21..381G"/>
    <hyperlink ref="AU43544" r:id="rId42" display="http://cdsbib.u-strasbg.fr/cgi-bin/cdsbib?1990RMxAA..21..381G"/>
    <hyperlink ref="AT43631" r:id="rId43" display="http://cdsbib.u-strasbg.fr/cgi-bin/cdsbib?1990RMxAA..21..381G"/>
    <hyperlink ref="AU43267" r:id="rId44" display="http://cdsbib.u-strasbg.fr/cgi-bin/cdsbib?1990RMxAA..21..381G"/>
    <hyperlink ref="AU43372" r:id="rId45" display="http://cdsbib.u-strasbg.fr/cgi-bin/cdsbib?1990RMxAA..21..381G"/>
    <hyperlink ref="AU43268" r:id="rId46" display="http://cdsbib.u-strasbg.fr/cgi-bin/cdsbib?1990RMxAA..21..381G"/>
    <hyperlink ref="AT43632" r:id="rId47" display="http://cdsbib.u-strasbg.fr/cgi-bin/cdsbib?1990RMxAA..21..381G"/>
    <hyperlink ref="AU43373" r:id="rId48" display="http://cdsbib.u-strasbg.fr/cgi-bin/cdsbib?1990RMxAA..21..381G"/>
    <hyperlink ref="AU43725" r:id="rId49" display="http://cdsbib.u-strasbg.fr/cgi-bin/cdsbib?1990RMxAA..21..381G"/>
    <hyperlink ref="AT48172" r:id="rId50" display="http://cdsbib.u-strasbg.fr/cgi-bin/cdsbib?1990RMxAA..21..381G"/>
    <hyperlink ref="M45676" r:id="rId51" display="http://vsolj.cetus-net.org/bulletin.html"/>
    <hyperlink ref="M45669" r:id="rId52" display="http://vsolj.cetus-net.org/bulletin.html"/>
    <hyperlink ref="AU48183" r:id="rId53" display="http://cdsbib.u-strasbg.fr/cgi-bin/cdsbib?1990RMxAA..21..381G"/>
    <hyperlink ref="AU48187" r:id="rId54" display="http://cdsbib.u-strasbg.fr/cgi-bin/cdsbib?1990RMxAA..21..381G"/>
    <hyperlink ref="AU48184" r:id="rId55" display="http://cdsbib.u-strasbg.fr/cgi-bin/cdsbib?1990RMxAA..21..381G"/>
    <hyperlink ref="AW48172" r:id="rId56" display="http://cdsbib.u-strasbg.fr/cgi-bin/cdsbib?1990RMxAA..21..381G"/>
    <hyperlink ref="P45676" r:id="rId57" display="http://vsolj.cetus-net.org/bulletin.html"/>
    <hyperlink ref="P45669" r:id="rId58" display="http://vsolj.cetus-net.org/bulletin.html"/>
    <hyperlink ref="AX48183" r:id="rId59" display="http://cdsbib.u-strasbg.fr/cgi-bin/cdsbib?1990RMxAA..21..381G"/>
    <hyperlink ref="AX48187" r:id="rId60" display="http://cdsbib.u-strasbg.fr/cgi-bin/cdsbib?1990RMxAA..21..381G"/>
    <hyperlink ref="AX48184" r:id="rId61" display="http://cdsbib.u-strasbg.fr/cgi-bin/cdsbib?1990RMxAA..21..381G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2024-01-23T04:54:04Z</dcterms:modified>
</cp:coreProperties>
</file>