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CB44788-637A-47BD-A78A-D00E080F1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E22" i="1"/>
  <c r="F22" i="1"/>
  <c r="G22" i="1"/>
  <c r="K22" i="1"/>
  <c r="Q22" i="1"/>
  <c r="C8" i="1"/>
  <c r="E23" i="1"/>
  <c r="F23" i="1"/>
  <c r="G23" i="1"/>
  <c r="K23" i="1"/>
  <c r="C9" i="1"/>
  <c r="E21" i="1"/>
  <c r="F21" i="1"/>
  <c r="G21" i="1"/>
  <c r="I21" i="1"/>
  <c r="D9" i="1"/>
  <c r="D8" i="1"/>
  <c r="F16" i="1"/>
  <c r="C17" i="1"/>
  <c r="Q21" i="1"/>
  <c r="C11" i="1"/>
  <c r="C12" i="1"/>
  <c r="O24" i="1" l="1"/>
  <c r="C16" i="1"/>
  <c r="D18" i="1" s="1"/>
  <c r="O22" i="1"/>
  <c r="O21" i="1"/>
  <c r="O23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<sst xmlns="http://schemas.openxmlformats.org/spreadsheetml/2006/main" count="59" uniqueCount="53">
  <si>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</si>
  <si>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</si>
  <si>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</si>
  <si>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</si>
  <si>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</si>
  <si>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</si>
  <si>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</si>
  <si>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</si>
  <si>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</si>
  <si>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</si>
  <si>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</si>
  <si>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</si>
  <si>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</si>
  <si>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</si>
  <si>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</si>
  <si>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</si>
  <si>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</si>
  <si>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</si>
  <si>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</si>
  <si>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</si>
  <si>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</si>
  <si>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</si>
  <si>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</si>
  <si>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</si>
  <si>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</si>
  <si>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</si>
  <si>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</si>
  <si>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</si>
  <si>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</si>
  <si>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</si>
  <si>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</si>
  <si>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</si>
  <si>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</si>
  <si>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</si>
  <si>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</si>
  <si>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</si>
  <si>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</si>
  <si>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</si>
  <si>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</si>
  <si>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</si>
  <si>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</si>
  <si>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V0835 Cep</t>
  </si>
  <si>
    <t>2017K</t>
  </si>
  <si>
    <t>G4251-1409</t>
  </si>
  <si>
    <t xml:space="preserve">EW:       </t>
  </si>
  <si>
    <t>pr_6</t>
  </si>
  <si>
    <t xml:space="preserve">   </t>
  </si>
  <si>
    <t>V0835 Cep / GSC 4251-1409</t>
  </si>
  <si>
    <t>GCVS</t>
  </si>
  <si>
    <t>IBVS 6196</t>
  </si>
  <si>
    <t>I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</si>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</sst>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V0835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9B-4645-AC2D-2DC5D690AD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9B-4645-AC2D-2DC5D690AD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9B-4645-AC2D-2DC5D690AD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-4.9440000002505258E-2</c:v>
                </c:pt>
                <c:pt idx="2">
                  <c:v>-4.7729999918374233E-2</c:v>
                </c:pt>
                <c:pt idx="3">
                  <c:v>-3.0520000000251457E-2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9B-4645-AC2D-2DC5D690AD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9B-4645-AC2D-2DC5D690AD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9B-4645-AC2D-2DC5D690AD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9B-4645-AC2D-2DC5D690AD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-4.5328006052686963E-3</c:v>
                </c:pt>
                <c:pt idx="1">
                  <c:v>-3.7553185892116273E-2</c:v>
                </c:pt>
                <c:pt idx="2">
                  <c:v>-3.8499335706242949E-2</c:v>
                </c:pt>
                <c:pt idx="3">
                  <c:v>-4.7104677717503027E-2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9B-4645-AC2D-2DC5D690AD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9B-4645-AC2D-2DC5D690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03224"/>
        <c:axId val="1"/>
      </c:scatterChart>
      <c:valAx>
        <c:axId val="497403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03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34C2EC-8485-4CE5-4E68-FB6119614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37" t="s">
        <v>41</v>
      </c>
      <c r="K1" s="40">
        <v>21.0137</v>
      </c>
      <c r="L1" s="32">
        <v>62.004119999999993</v>
      </c>
      <c r="M1" s="33">
        <v>51448.942999999999</v>
      </c>
      <c r="N1" s="33">
        <v>0.45223999999999998</v>
      </c>
      <c r="O1" s="31" t="s">
        <v>44</v>
      </c>
      <c r="P1" s="32">
        <v>12.6</v>
      </c>
      <c r="Q1" s="32">
        <v>12.95</v>
      </c>
      <c r="R1" s="41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51448.942999999999</v>
      </c>
      <c r="D4" s="27">
        <v>0.45223999999999998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0">
        <v>51448.942999999999</v>
      </c>
      <c r="D7" s="28" t="s">
        <v>48</v>
      </c>
    </row>
    <row r="8" spans="1:19" x14ac:dyDescent="0.2">
      <c r="A8" t="s">
        <v>3</v>
      </c>
      <c r="C8" s="50">
        <f>N1</f>
        <v>0.45223999999999998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-4.5328006052686963E-3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-2.4322617329734519E-6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59364.452615322283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0.45223756773826701</v>
      </c>
      <c r="E16" s="14" t="s">
        <v>30</v>
      </c>
      <c r="F16" s="35">
        <f ca="1">NOW()+15018.5+$C$5/24</f>
        <v>60332.753115046296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19645</v>
      </c>
    </row>
    <row r="18" spans="1:21" ht="14.25" thickTop="1" thickBot="1" x14ac:dyDescent="0.25">
      <c r="A18" s="16" t="s">
        <v>5</v>
      </c>
      <c r="B18" s="10"/>
      <c r="C18" s="19">
        <f ca="1">+C15</f>
        <v>59364.452615322283</v>
      </c>
      <c r="D18" s="20">
        <f ca="1">+C16</f>
        <v>0.45223756773826701</v>
      </c>
      <c r="E18" s="14" t="s">
        <v>36</v>
      </c>
      <c r="F18" s="23">
        <f ca="1">ROUND(2*(F16-$C$15)/$C$16,0)/2+F15</f>
        <v>2142</v>
      </c>
    </row>
    <row r="19" spans="1:21" ht="13.5" thickTop="1" x14ac:dyDescent="0.2">
      <c r="E19" s="14" t="s">
        <v>31</v>
      </c>
      <c r="F19" s="18">
        <f ca="1">+$C$15+$C$16*F18-15018.5-$C$5/24</f>
        <v>45315.041318750984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51448.942999999999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-4.5328006052686963E-3</v>
      </c>
      <c r="Q21" s="2">
        <f>+C21-15018.5</f>
        <v>36430.442999999999</v>
      </c>
    </row>
    <row r="22" spans="1:21" x14ac:dyDescent="0.2">
      <c r="A22" s="42" t="s">
        <v>49</v>
      </c>
      <c r="B22" s="43" t="s">
        <v>50</v>
      </c>
      <c r="C22" s="44">
        <v>57588.503799999999</v>
      </c>
      <c r="D22" s="44">
        <v>1.2999999999999999E-3</v>
      </c>
      <c r="E22">
        <f>+(C22-C$7)/C$8</f>
        <v>13575.890677516361</v>
      </c>
      <c r="F22">
        <f>ROUND(2*E22,0)/2</f>
        <v>13576</v>
      </c>
      <c r="G22">
        <f>+C22-(C$7+F22*C$8)</f>
        <v>-4.9440000002505258E-2</v>
      </c>
      <c r="K22">
        <f>+G22</f>
        <v>-4.9440000002505258E-2</v>
      </c>
      <c r="O22">
        <f ca="1">+C$11+C$12*$F22</f>
        <v>-3.7553185892116273E-2</v>
      </c>
      <c r="Q22" s="2">
        <f>+C22-15018.5</f>
        <v>42570.003799999999</v>
      </c>
    </row>
    <row r="23" spans="1:21" x14ac:dyDescent="0.2">
      <c r="A23" s="45" t="s">
        <v>51</v>
      </c>
      <c r="B23" s="46" t="s">
        <v>50</v>
      </c>
      <c r="C23" s="47">
        <v>57764.426870000083</v>
      </c>
      <c r="D23" s="47">
        <v>4.0000000000000002E-4</v>
      </c>
      <c r="E23">
        <f>+(C23-C$7)/C$8</f>
        <v>13964.894458694684</v>
      </c>
      <c r="F23">
        <f>ROUND(2*E23,0)/2</f>
        <v>13965</v>
      </c>
      <c r="G23">
        <f>+C23-(C$7+F23*C$8)</f>
        <v>-4.7729999918374233E-2</v>
      </c>
      <c r="K23">
        <f>+G23</f>
        <v>-4.7729999918374233E-2</v>
      </c>
      <c r="O23">
        <f ca="1">+C$11+C$12*$F23</f>
        <v>-3.8499335706242949E-2</v>
      </c>
      <c r="Q23" s="2">
        <f>+C23-15018.5</f>
        <v>42745.926870000083</v>
      </c>
    </row>
    <row r="24" spans="1:21" x14ac:dyDescent="0.2">
      <c r="A24" s="48" t="s">
        <v>52</v>
      </c>
      <c r="B24" s="49" t="s">
        <v>50</v>
      </c>
      <c r="C24" s="51">
        <v>59364.4692</v>
      </c>
      <c r="D24" s="52">
        <v>1.4E-3</v>
      </c>
      <c r="E24">
        <f>+(C24-C$7)/C$8</f>
        <v>17502.932513709537</v>
      </c>
      <c r="F24">
        <f>ROUND(2*E24,0)/2</f>
        <v>17503</v>
      </c>
      <c r="G24">
        <f>+C24-(C$7+F24*C$8)</f>
        <v>-3.0520000000251457E-2</v>
      </c>
      <c r="K24">
        <f>+G24</f>
        <v>-3.0520000000251457E-2</v>
      </c>
      <c r="O24">
        <f ca="1">+C$11+C$12*$F24</f>
        <v>-4.7104677717503027E-2</v>
      </c>
      <c r="Q24" s="2">
        <f>+C24-15018.5</f>
        <v>44345.9692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2024-01-23T05:04:29Z</dcterms:modified>
</cp:coreProperties>
</file>