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BC46825-74BA-4C9C-A380-114C9D43FBE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1" i="1"/>
  <c r="F21" i="1"/>
  <c r="G21" i="1"/>
  <c r="I21" i="1"/>
  <c r="C9" i="1"/>
  <c r="D9" i="1"/>
  <c r="D8" i="1"/>
  <c r="F16" i="1"/>
  <c r="F17" i="1" s="1"/>
  <c r="C17" i="1"/>
  <c r="Q21" i="1"/>
  <c r="E22" i="1"/>
  <c r="F22" i="1"/>
  <c r="G22" i="1"/>
  <c r="K22" i="1"/>
  <c r="C11" i="1"/>
  <c r="C12" i="1"/>
  <c r="C16" i="1" l="1"/>
  <c r="D18" i="1" s="1"/>
  <c r="C15" i="1"/>
  <c r="F18" i="1" s="1"/>
  <c r="O22" i="1"/>
  <c r="O21" i="1"/>
  <c r="F19" i="1" l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<sst xmlns="http://schemas.openxmlformats.org/spreadsheetml/2006/main" count="55" uniqueCount="51">
  <si>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</si>
  <si>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</si>
  <si>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</si>
  <si>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</si>
  <si>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</si>
  <si>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</si>
  <si>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</si>
  <si>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</si>
  <si>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</si>
  <si>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</si>
  <si>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</si>
  <si>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</si>
  <si>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</si>
  <si>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</si>
  <si>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</si>
  <si>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</si>
  <si>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</si>
  <si>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</si>
  <si>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</si>
  <si>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</si>
  <si>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</si>
  <si>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</si>
  <si>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</si>
  <si>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</si>
  <si>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</si>
  <si>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</si>
  <si>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</si>
  <si>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</si>
  <si>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</si>
  <si>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</si>
  <si>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</si>
  <si>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</si>
  <si>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</si>
  <si>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</si>
  <si>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</si>
  <si>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</si>
  <si>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</si>
  <si>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</si>
  <si>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</si>
  <si>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</si>
  <si>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</si>
  <si>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V0836 Cep  </t>
  </si>
  <si>
    <t>2017K</t>
  </si>
  <si>
    <t>G4247-0169</t>
  </si>
  <si>
    <t xml:space="preserve">EW        </t>
  </si>
  <si>
    <t>pr_6</t>
  </si>
  <si>
    <t xml:space="preserve">           </t>
  </si>
  <si>
    <t>V0836 Cep   / GSC 4247-0169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</si>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</sst>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31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V0836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FF-4D7D-8D14-E506D57F02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FF-4D7D-8D14-E506D57F02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FF-4D7D-8D14-E506D57F02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-6.9959999964339659E-3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FF-4D7D-8D14-E506D57F02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FF-4D7D-8D14-E506D57F02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FF-4D7D-8D14-E506D57F02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FF-4D7D-8D14-E506D57F02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-4.3368086899420177E-19</c:v>
                </c:pt>
                <c:pt idx="1">
                  <c:v>-6.9959999964339659E-3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FF-4D7D-8D14-E506D57F02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FF-4D7D-8D14-E506D57F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294480"/>
        <c:axId val="1"/>
      </c:scatterChart>
      <c:valAx>
        <c:axId val="518294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8294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460976-3A30-1798-207F-63D19FA50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21.014500000000002</v>
      </c>
      <c r="L1" s="32">
        <v>61.400890000000004</v>
      </c>
      <c r="M1" s="33">
        <v>51508.735999999997</v>
      </c>
      <c r="N1" s="33">
        <v>0.41877199999999998</v>
      </c>
      <c r="O1" s="31" t="s">
        <v>44</v>
      </c>
      <c r="P1" s="42">
        <v>13.25</v>
      </c>
      <c r="Q1" s="42">
        <v>13.6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51508.735999999997</v>
      </c>
      <c r="D4" s="27">
        <v>0.41877199999999998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51508.735999999997</v>
      </c>
      <c r="D7" s="28" t="s">
        <v>48</v>
      </c>
    </row>
    <row r="8" spans="1:19" x14ac:dyDescent="0.2">
      <c r="A8" t="s">
        <v>3</v>
      </c>
      <c r="C8" s="47">
        <f>N1</f>
        <v>0.41877199999999998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-4.3368086899420177E-19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-4.8188455685590062E-7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57588.460899999998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0.41877151811544311</v>
      </c>
      <c r="E16" s="14" t="s">
        <v>30</v>
      </c>
      <c r="F16" s="35">
        <f ca="1">NOW()+15018.5+$C$5/24</f>
        <v>60332.753564699073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21072</v>
      </c>
    </row>
    <row r="18" spans="1:21" ht="14.25" thickTop="1" thickBot="1" x14ac:dyDescent="0.25">
      <c r="A18" s="16" t="s">
        <v>5</v>
      </c>
      <c r="B18" s="10"/>
      <c r="C18" s="19">
        <f ca="1">+C15</f>
        <v>57588.460899999998</v>
      </c>
      <c r="D18" s="20">
        <f ca="1">+C16</f>
        <v>0.41877151811544311</v>
      </c>
      <c r="E18" s="14" t="s">
        <v>36</v>
      </c>
      <c r="F18" s="23">
        <f ca="1">ROUND(2*(F16-$C$15)/$C$16,0)/2+F15</f>
        <v>6554</v>
      </c>
    </row>
    <row r="19" spans="1:21" ht="13.5" thickTop="1" x14ac:dyDescent="0.2">
      <c r="E19" s="14" t="s">
        <v>31</v>
      </c>
      <c r="F19" s="18">
        <f ca="1">+$C$15+$C$16*F18-15018.5-$C$5/24</f>
        <v>45314.98526306195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51508.735999999997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-4.3368086899420177E-19</v>
      </c>
      <c r="Q21" s="2">
        <f>+C21-15018.5</f>
        <v>36490.235999999997</v>
      </c>
    </row>
    <row r="22" spans="1:21" x14ac:dyDescent="0.2">
      <c r="A22" s="44" t="s">
        <v>49</v>
      </c>
      <c r="B22" s="45" t="s">
        <v>50</v>
      </c>
      <c r="C22" s="46">
        <v>57588.460899999998</v>
      </c>
      <c r="D22" s="48">
        <v>8.9999999999999998E-4</v>
      </c>
      <c r="E22">
        <f>+(C22-C$7)/C$8</f>
        <v>14517.98329401202</v>
      </c>
      <c r="F22">
        <f>ROUND(2*E22,0)/2</f>
        <v>14518</v>
      </c>
      <c r="G22">
        <f>+C22-(C$7+F22*C$8)</f>
        <v>-6.9959999964339659E-3</v>
      </c>
      <c r="K22">
        <f>+G22</f>
        <v>-6.9959999964339659E-3</v>
      </c>
      <c r="O22">
        <f ca="1">+C$11+C$12*$F22</f>
        <v>-6.9959999964339659E-3</v>
      </c>
      <c r="Q22" s="2">
        <f>+C22-15018.5</f>
        <v>42569.960899999998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2024-01-23T05:05:08Z</dcterms:modified>
</cp:coreProperties>
</file>