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2DB211C-97D3-4764-BE0D-5EDD9E5E668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C7" i="1"/>
  <c r="E22" i="1"/>
  <c r="F22" i="1"/>
  <c r="G22" i="1"/>
  <c r="K22" i="1"/>
  <c r="D9" i="1"/>
  <c r="E21" i="1"/>
  <c r="F21" i="1"/>
  <c r="G21" i="1"/>
  <c r="I21" i="1"/>
  <c r="E9" i="1"/>
  <c r="D8" i="1"/>
  <c r="F16" i="1"/>
  <c r="C17" i="1"/>
  <c r="Q21" i="1"/>
  <c r="C11" i="1"/>
  <c r="C12" i="1"/>
  <c r="C16" i="1" l="1"/>
  <c r="D18" i="1" s="1"/>
  <c r="O21" i="1"/>
  <c r="O22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<sst xmlns="http://schemas.openxmlformats.org/spreadsheetml/2006/main" count="55" uniqueCount="50">
  <si>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</si>
  <si>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</si>
  <si>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</si>
  <si>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</si>
  <si>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</si>
  <si>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</si>
  <si>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</si>
  <si>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</si>
  <si>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</si>
  <si>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</si>
  <si>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</si>
  <si>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</si>
  <si>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</si>
  <si>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</si>
  <si>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</si>
  <si>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</si>
  <si>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</si>
  <si>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</si>
  <si>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</si>
  <si>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</si>
  <si>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</si>
  <si>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</si>
  <si>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</si>
  <si>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</si>
  <si>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</si>
  <si>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</si>
  <si>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</si>
  <si>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</si>
  <si>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</si>
  <si>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</si>
  <si>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</si>
  <si>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</si>
  <si>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</si>
  <si>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</si>
  <si>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</si>
  <si>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</si>
  <si>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</si>
  <si>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</si>
  <si>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</si>
  <si>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</si>
  <si>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</si>
  <si>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</si>
  <si>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V0843 Cep</t>
  </si>
  <si>
    <t>2015L</t>
  </si>
  <si>
    <t xml:space="preserve">G4590-1164 </t>
  </si>
  <si>
    <t>EW</t>
  </si>
  <si>
    <t xml:space="preserve">V0843 Cep / GSC 590-1164 </t>
  </si>
  <si>
    <t>GCVS</t>
  </si>
  <si>
    <t>OEJV 0168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</si>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</sst>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4" fillId="0" borderId="1" xfId="0" applyFont="1" applyBorder="1">
      <alignment vertical="top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V0843 Cep - O-C Diagr.</a:t>
            </a:r>
          </a:p>
        </c:rich>
      </c:tx>
      <c:layout>
        <c:manualLayout>
          <c:xMode val="edge"/>
          <c:yMode val="edge"/>
          <c:x val="0.376942355889724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3C-4C85-AC3C-6E38C6257A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3C-4C85-AC3C-6E38C6257A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3C-4C85-AC3C-6E38C6257A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8.7399999974877574E-3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3C-4C85-AC3C-6E38C6257A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3C-4C85-AC3C-6E38C6257A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3C-4C85-AC3C-6E38C6257A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3C-4C85-AC3C-6E38C6257A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8.7399999974877574E-3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3C-4C85-AC3C-6E38C6257A4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11153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3C-4C85-AC3C-6E38C6257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07312"/>
        <c:axId val="1"/>
      </c:scatterChart>
      <c:valAx>
        <c:axId val="91480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07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5FCA98F-764C-E0E2-3E5F-C42D01718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46</v>
      </c>
      <c r="F1" s="38" t="s">
        <v>42</v>
      </c>
      <c r="G1" s="31" t="s">
        <v>43</v>
      </c>
      <c r="H1" s="39"/>
      <c r="I1" s="40" t="s">
        <v>44</v>
      </c>
      <c r="J1" s="38" t="s">
        <v>42</v>
      </c>
      <c r="K1" s="33">
        <v>21.13476</v>
      </c>
      <c r="L1" s="34">
        <v>78.054599999999994</v>
      </c>
      <c r="M1" s="35">
        <v>51361.811000000002</v>
      </c>
      <c r="N1" s="35">
        <v>0.49347000000000002</v>
      </c>
      <c r="O1" s="32" t="s">
        <v>45</v>
      </c>
    </row>
    <row r="2" spans="1:15">
      <c r="A2" t="s">
        <v>23</v>
      </c>
      <c r="B2" t="s">
        <v>45</v>
      </c>
      <c r="C2" s="30"/>
      <c r="D2" s="3"/>
    </row>
    <row r="3" spans="1:15" ht="13.5" thickBot="1"/>
    <row r="4" spans="1:15" ht="14.25" thickTop="1" thickBot="1">
      <c r="A4" s="5" t="s">
        <v>0</v>
      </c>
      <c r="C4" s="27" t="s">
        <v>37</v>
      </c>
      <c r="D4" s="28" t="s">
        <v>37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4">
        <f>M1</f>
        <v>51361.811000000002</v>
      </c>
      <c r="D7" s="29" t="s">
        <v>47</v>
      </c>
    </row>
    <row r="8" spans="1:15">
      <c r="A8" t="s">
        <v>3</v>
      </c>
      <c r="C8" s="44">
        <f>N1</f>
        <v>0.49347000000000002</v>
      </c>
      <c r="D8" s="29" t="str">
        <f>D7</f>
        <v>GCVS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7.8364565565208982E-7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56865.49065</v>
      </c>
      <c r="E15" s="14" t="s">
        <v>34</v>
      </c>
      <c r="F15" s="36">
        <v>1</v>
      </c>
    </row>
    <row r="16" spans="1:15">
      <c r="A16" s="16" t="s">
        <v>4</v>
      </c>
      <c r="B16" s="10"/>
      <c r="C16" s="17">
        <f ca="1">+C8+C12</f>
        <v>0.49347078364565566</v>
      </c>
      <c r="E16" s="14" t="s">
        <v>30</v>
      </c>
      <c r="F16" s="37">
        <f ca="1">NOW()+15018.5+$C$5/24</f>
        <v>60332.758068518517</v>
      </c>
    </row>
    <row r="17" spans="1:18" ht="13.5" thickBot="1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18180.5</v>
      </c>
    </row>
    <row r="18" spans="1:18" ht="14.25" thickTop="1" thickBot="1">
      <c r="A18" s="16" t="s">
        <v>5</v>
      </c>
      <c r="B18" s="10"/>
      <c r="C18" s="19">
        <f ca="1">+C15</f>
        <v>56865.49065</v>
      </c>
      <c r="D18" s="20">
        <f ca="1">+C16</f>
        <v>0.49347078364565566</v>
      </c>
      <c r="E18" s="14" t="s">
        <v>36</v>
      </c>
      <c r="F18" s="23">
        <f ca="1">ROUND(2*(F16-$C$15)/$C$16,0)/2+F15</f>
        <v>7027.5</v>
      </c>
    </row>
    <row r="19" spans="1:18" ht="13.5" thickTop="1">
      <c r="E19" s="14" t="s">
        <v>31</v>
      </c>
      <c r="F19" s="18">
        <f ca="1">+$C$15+$C$16*F18-15018.5-$C$5/24</f>
        <v>45315.252415403178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47</v>
      </c>
      <c r="C21" s="8">
        <v>51361.811000000002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36343.311000000002</v>
      </c>
    </row>
    <row r="22" spans="1:18">
      <c r="A22" s="41" t="s">
        <v>48</v>
      </c>
      <c r="B22" s="42" t="s">
        <v>49</v>
      </c>
      <c r="C22" s="43">
        <v>56865.49065</v>
      </c>
      <c r="D22" s="41">
        <v>4.0000000000000002E-4</v>
      </c>
      <c r="E22">
        <f>+(C22-C$7)/C$8</f>
        <v>11153.017711309702</v>
      </c>
      <c r="F22">
        <f>ROUND(2*E22,0)/2</f>
        <v>11153</v>
      </c>
      <c r="G22">
        <f>+C22-(C$7+F22*C$8)</f>
        <v>8.7399999974877574E-3</v>
      </c>
      <c r="K22">
        <f>+G22</f>
        <v>8.7399999974877574E-3</v>
      </c>
      <c r="O22">
        <f ca="1">+C$11+C$12*$F22</f>
        <v>8.7399999974877574E-3</v>
      </c>
      <c r="Q22" s="2">
        <f>+C22-15018.5</f>
        <v>41846.99065</v>
      </c>
    </row>
    <row r="23" spans="1:18">
      <c r="C23" s="8"/>
      <c r="D23" s="8"/>
      <c r="Q23" s="2"/>
    </row>
    <row r="24" spans="1:18">
      <c r="C24" s="8"/>
      <c r="D24" s="8"/>
      <c r="Q24" s="2"/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2024-01-23T05:11:37Z</dcterms:modified>
</cp:coreProperties>
</file>