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79E9271-2F4D-4B8D-B0C4-80B05E3564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C21" i="1"/>
  <c r="E21" i="1"/>
  <c r="F21" i="1"/>
  <c r="E22" i="1"/>
  <c r="F22" i="1"/>
  <c r="G22" i="1"/>
  <c r="K22" i="1"/>
  <c r="Q23" i="1"/>
  <c r="Q22" i="1"/>
  <c r="F16" i="1"/>
  <c r="F17" i="1" s="1"/>
  <c r="Q21" i="1"/>
  <c r="G21" i="1"/>
  <c r="C17" i="1"/>
  <c r="I21" i="1"/>
  <c r="C12" i="1"/>
  <c r="C11" i="1"/>
  <c r="O21" i="1" l="1"/>
  <c r="O23" i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<sst xmlns="http://schemas.openxmlformats.org/spreadsheetml/2006/main" count="56" uniqueCount="51">
  <si>
    <t>V0863 Cep / GSC 4274-1702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</si>
  <si>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</si>
  <si>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</si>
  <si>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</si>
  <si>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</si>
  <si>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</si>
  <si>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</si>
  <si>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</si>
  <si>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</si>
  <si>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</si>
  <si>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</si>
  <si>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</si>
  <si>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</si>
  <si>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</si>
  <si>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</si>
  <si>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</si>
  <si>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</si>
  <si>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</si>
  <si>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</si>
  <si>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</si>
  <si>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</si>
  <si>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</si>
  <si>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</si>
  <si>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</si>
  <si>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</si>
  <si>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</si>
  <si>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</si>
  <si>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</si>
  <si>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</si>
  <si>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</si>
  <si>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</si>
  <si>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</si>
  <si>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</si>
  <si>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</si>
  <si>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</si>
  <si>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</si>
  <si>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</si>
  <si>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</si>
  <si>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</si>
  <si>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</si>
  <si>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</si>
  <si>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</si>
  <si>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</si>
  <si>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</si>
  <si>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G4274-1702</t>
  </si>
  <si>
    <t>Cep</t>
  </si>
  <si>
    <t>IBVS 5979</t>
  </si>
  <si>
    <t>I</t>
  </si>
  <si>
    <t>EB</t>
  </si>
  <si>
    <t>4274-1702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</si>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</sst>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V0863 Cep - O-C Diagr.</a:t>
            </a:r>
          </a:p>
        </c:rich>
      </c:tx>
      <c:layout>
        <c:manualLayout>
          <c:xMode val="edge"/>
          <c:yMode val="edge"/>
          <c:x val="0.376044860687678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42624057864768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C3-495F-9598-786668456B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C3-495F-9598-786668456B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C3-495F-9598-786668456B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0.10540000000037253</c:v>
                </c:pt>
                <c:pt idx="2">
                  <c:v>0.21895999999833293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C3-495F-9598-786668456B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C3-495F-9598-786668456B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C3-495F-9598-786668456B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C3-495F-9598-786668456B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-5.7506022122359446E-3</c:v>
                </c:pt>
                <c:pt idx="1">
                  <c:v>0.11892062029086969</c:v>
                </c:pt>
                <c:pt idx="2">
                  <c:v>0.21118998192007174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C3-495F-9598-786668456B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2955</c:v>
                </c:pt>
                <c:pt idx="2">
                  <c:v>5142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C3-495F-9598-786668456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2312"/>
        <c:axId val="1"/>
      </c:scatterChart>
      <c:valAx>
        <c:axId val="91485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626879857288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55446377002318"/>
          <c:y val="0.92397937099967764"/>
          <c:w val="0.6615603272432172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B22B25-69AC-3BB2-C60E-8F546FDEE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0</v>
      </c>
    </row>
    <row r="2" spans="1:6" x14ac:dyDescent="0.2">
      <c r="A2" t="s">
        <v>28</v>
      </c>
      <c r="B2" t="s">
        <v>48</v>
      </c>
      <c r="D2" s="3" t="s">
        <v>45</v>
      </c>
      <c r="E2" s="30" t="s">
        <v>44</v>
      </c>
    </row>
    <row r="3" spans="1:6" ht="13.5" thickBot="1" x14ac:dyDescent="0.25">
      <c r="E3" t="s">
        <v>49</v>
      </c>
    </row>
    <row r="4" spans="1:6" ht="14.25" thickTop="1" thickBot="1" x14ac:dyDescent="0.25">
      <c r="A4" s="5" t="s">
        <v>5</v>
      </c>
      <c r="C4" s="8" t="s">
        <v>43</v>
      </c>
      <c r="D4" s="9" t="s">
        <v>43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>
        <v>51277.661</v>
      </c>
      <c r="D7" s="29" t="s">
        <v>41</v>
      </c>
    </row>
    <row r="8" spans="1:6" x14ac:dyDescent="0.2">
      <c r="A8" t="s">
        <v>8</v>
      </c>
      <c r="C8">
        <v>1.17652</v>
      </c>
      <c r="D8" s="29" t="s">
        <v>41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-5.7506022122359446E-3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4.2189923012895308E-5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57327.538029981923</v>
      </c>
      <c r="E15" s="16" t="s">
        <v>38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1.176562189923013</v>
      </c>
      <c r="E16" s="16" t="s">
        <v>35</v>
      </c>
      <c r="F16" s="17">
        <f ca="1">NOW()+15018.5+$C$5/24</f>
        <v>60332.761270833333</v>
      </c>
    </row>
    <row r="17" spans="1:21" ht="13.5" thickBot="1" x14ac:dyDescent="0.25">
      <c r="A17" s="16" t="s">
        <v>32</v>
      </c>
      <c r="B17" s="12"/>
      <c r="C17" s="12">
        <f>COUNT(C21:C2191)</f>
        <v>3</v>
      </c>
      <c r="E17" s="16" t="s">
        <v>39</v>
      </c>
      <c r="F17" s="17">
        <f ca="1">ROUND(2*(F16-$C$7)/$C$8,0)/2+F15</f>
        <v>7697.5</v>
      </c>
    </row>
    <row r="18" spans="1:21" ht="14.25" thickTop="1" thickBot="1" x14ac:dyDescent="0.25">
      <c r="A18" s="18" t="s">
        <v>10</v>
      </c>
      <c r="B18" s="12"/>
      <c r="C18" s="21">
        <f ca="1">+C15</f>
        <v>57327.538029981923</v>
      </c>
      <c r="D18" s="22">
        <f ca="1">+C16</f>
        <v>1.176562189923013</v>
      </c>
      <c r="E18" s="16" t="s">
        <v>40</v>
      </c>
      <c r="F18" s="25">
        <f ca="1">ROUND(2*(F16-$C$15)/$C$16,0)/2+F15</f>
        <v>2555</v>
      </c>
    </row>
    <row r="19" spans="1:21" ht="13.5" thickTop="1" x14ac:dyDescent="0.2">
      <c r="E19" s="16" t="s">
        <v>36</v>
      </c>
      <c r="F19" s="20">
        <f ca="1">+$C$15+$C$16*F18-15018.5-$C$5/24</f>
        <v>45315.550258568554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50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8" t="s">
        <v>42</v>
      </c>
    </row>
    <row r="21" spans="1:21" x14ac:dyDescent="0.2">
      <c r="A21" t="s">
        <v>41</v>
      </c>
      <c r="C21" s="10">
        <f>+C7</f>
        <v>51277.661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-5.7506022122359446E-3</v>
      </c>
      <c r="Q21" s="2">
        <f>+C21-15018.5</f>
        <v>36259.161</v>
      </c>
    </row>
    <row r="22" spans="1:21" x14ac:dyDescent="0.2">
      <c r="A22" s="31" t="s">
        <v>46</v>
      </c>
      <c r="B22" s="32" t="s">
        <v>47</v>
      </c>
      <c r="C22" s="31">
        <v>54754.383000000002</v>
      </c>
      <c r="D22" s="31">
        <v>1E-3</v>
      </c>
      <c r="E22">
        <f>+(C22-C$7)/C$8</f>
        <v>2955.0895862373795</v>
      </c>
      <c r="F22">
        <f>ROUND(2*E22,0)/2</f>
        <v>2955</v>
      </c>
      <c r="G22">
        <f>+C22-(C$7+F22*C$8)</f>
        <v>0.10540000000037253</v>
      </c>
      <c r="K22">
        <f>+G22</f>
        <v>0.10540000000037253</v>
      </c>
      <c r="O22">
        <f ca="1">+C$11+C$12*$F22</f>
        <v>0.11892062029086969</v>
      </c>
      <c r="Q22" s="2">
        <f>+C22-15018.5</f>
        <v>39735.883000000002</v>
      </c>
    </row>
    <row r="23" spans="1:21" x14ac:dyDescent="0.2">
      <c r="A23" s="33" t="s">
        <v>2</v>
      </c>
      <c r="B23" s="34" t="s">
        <v>47</v>
      </c>
      <c r="C23" s="35">
        <v>57327.5458</v>
      </c>
      <c r="D23" s="35">
        <v>1.54E-2</v>
      </c>
      <c r="E23">
        <f>+(C23-C$7)/C$8</f>
        <v>5142.1861081834559</v>
      </c>
      <c r="F23">
        <f>ROUND(2*E23,0)/2</f>
        <v>5142</v>
      </c>
      <c r="G23">
        <f>+C23-(C$7+F23*C$8)</f>
        <v>0.21895999999833293</v>
      </c>
      <c r="K23">
        <f>+G23</f>
        <v>0.21895999999833293</v>
      </c>
      <c r="O23">
        <f ca="1">+C$11+C$12*$F23</f>
        <v>0.21118998192007174</v>
      </c>
      <c r="Q23" s="2">
        <f>+C23-15018.5</f>
        <v>42309.0458</v>
      </c>
    </row>
    <row r="24" spans="1:21" x14ac:dyDescent="0.2">
      <c r="C24" s="10"/>
      <c r="D24" s="10"/>
      <c r="Q24" s="2"/>
    </row>
    <row r="25" spans="1:21" x14ac:dyDescent="0.2">
      <c r="C25" s="10"/>
      <c r="D25" s="10"/>
      <c r="Q25" s="2"/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1859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2024-01-23T05:16:13Z</dcterms:modified>
</cp:coreProperties>
</file>