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93096CC7-87FE-4AA1-B04E-1A1EA91120A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/>
  <c r="G25" i="1"/>
  <c r="K25" i="1"/>
  <c r="E26" i="1"/>
  <c r="F26" i="1"/>
  <c r="G26" i="1"/>
  <c r="K26" i="1"/>
  <c r="D9" i="1"/>
  <c r="C9" i="1"/>
  <c r="Q25" i="1"/>
  <c r="Q26" i="1"/>
  <c r="E24" i="1"/>
  <c r="F24" i="1"/>
  <c r="G24" i="1"/>
  <c r="K24" i="1"/>
  <c r="E21" i="1"/>
  <c r="F21" i="1"/>
  <c r="G21" i="1"/>
  <c r="I21" i="1"/>
  <c r="Q24" i="1"/>
  <c r="E23" i="1"/>
  <c r="F23" i="1"/>
  <c r="G23" i="1"/>
  <c r="K23" i="1"/>
  <c r="Q23" i="1"/>
  <c r="E22" i="1"/>
  <c r="F22" i="1"/>
  <c r="G22" i="1"/>
  <c r="K22" i="1"/>
  <c r="Q22" i="1"/>
  <c r="F16" i="1"/>
  <c r="F17" i="1" s="1"/>
  <c r="C17" i="1"/>
  <c r="Q21" i="1"/>
  <c r="C11" i="1"/>
  <c r="C12" i="1"/>
  <c r="C16" i="1" l="1"/>
  <c r="D18" i="1" s="1"/>
  <c r="O22" i="1"/>
  <c r="O23" i="1"/>
  <c r="O24" i="1"/>
  <c r="O26" i="1"/>
  <c r="C15" i="1"/>
  <c r="C18" i="1" s="1"/>
  <c r="O21" i="1"/>
  <c r="O25" i="1"/>
  <c r="F18" i="1" l="1"/>
  <c r="F19" i="1" s="1"/>
</calcChain>
</file>

<file path=xl/sharedStrings.xml><?xml version="1.0" encoding="utf-8"?>
<sst xmlns="http://schemas.openxmlformats.org/spreadsheetml/2006/main" count="58" uniqueCount="49">
  <si>
    <t>PE</t>
  </si>
  <si>
    <t>IBVS 6196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</si>
  <si>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</si>
  <si>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</si>
  <si>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</si>
  <si>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</si>
  <si>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</si>
  <si>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</si>
  <si>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</si>
  <si>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</si>
  <si>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</si>
  <si>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</si>
  <si>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</si>
  <si>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</si>
  <si>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</si>
  <si>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</si>
  <si>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</si>
  <si>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</si>
  <si>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</si>
  <si>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</si>
  <si>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</si>
  <si>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</si>
  <si>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</si>
  <si>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</si>
  <si>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</si>
  <si>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</si>
  <si>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</si>
  <si>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</si>
  <si>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</si>
  <si>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</si>
  <si>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</si>
  <si>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</si>
  <si>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</si>
  <si>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</si>
  <si>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</si>
  <si>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</si>
  <si>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</si>
  <si>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</si>
  <si>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</si>
  <si>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</si>
  <si>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EW</t>
  </si>
  <si>
    <t>OEJV 0083</t>
  </si>
  <si>
    <t>IBVS 5960</t>
  </si>
  <si>
    <t>I</t>
  </si>
  <si>
    <t>not avail.</t>
  </si>
  <si>
    <t>IBVS 6011</t>
  </si>
  <si>
    <t>IBVS 6042</t>
  </si>
  <si>
    <t>V0917 Cep / GSC 4477-0706</t>
  </si>
  <si>
    <t>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</si>
</sst>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31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4" applyNumberFormat="0" applyFill="0" applyAlignment="0" applyProtection="0"/>
    <xf numFmtId="0" fontId="26" fillId="22" borderId="0" applyNumberFormat="0" applyBorder="0" applyAlignment="0" applyProtection="0"/>
    <xf numFmtId="0" fontId="5" fillId="0" borderId="0"/>
    <xf numFmtId="0" fontId="14" fillId="23" borderId="5" applyNumberFormat="0" applyFont="0" applyAlignment="0" applyProtection="0"/>
    <xf numFmtId="0" fontId="27" fillId="20" borderId="6" applyNumberFormat="0" applyAlignment="0" applyProtection="0"/>
    <xf numFmtId="0" fontId="28" fillId="0" borderId="0" applyNumberFormat="0" applyFill="0" applyBorder="0" applyAlignment="0" applyProtection="0"/>
    <xf numFmtId="0" fontId="31" fillId="0" borderId="7" applyNumberFormat="0" applyFont="0" applyFill="0" applyAlignment="0" applyProtection="0"/>
    <xf numFmtId="0" fontId="29" fillId="0" borderId="0" applyNumberFormat="0" applyFill="0" applyBorder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5" xfId="0" applyFont="1" applyBorder="1" applyAlignment="1">
      <alignment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30" fillId="0" borderId="0" xfId="41" applyFont="1" applyAlignment="1">
      <alignment wrapText="1"/>
    </xf>
    <xf numFmtId="0" fontId="30" fillId="0" borderId="0" xfId="41" applyFont="1" applyAlignment="1">
      <alignment horizontal="center" wrapText="1"/>
    </xf>
    <xf numFmtId="0" fontId="30" fillId="0" borderId="0" xfId="41" applyFont="1" applyAlignment="1">
      <alignment horizontal="left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V0917 Cep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9.0000000000000008E-4</c:v>
                  </c:pt>
                  <c:pt idx="4">
                    <c:v>1.9E-3</c:v>
                  </c:pt>
                  <c:pt idx="5">
                    <c:v>2.3999999999999998E-3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9.0000000000000008E-4</c:v>
                  </c:pt>
                  <c:pt idx="4">
                    <c:v>1.9E-3</c:v>
                  </c:pt>
                  <c:pt idx="5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10003</c:v>
                </c:pt>
                <c:pt idx="2">
                  <c:v>10887</c:v>
                </c:pt>
                <c:pt idx="3">
                  <c:v>11776</c:v>
                </c:pt>
                <c:pt idx="4">
                  <c:v>14473.5</c:v>
                </c:pt>
                <c:pt idx="5">
                  <c:v>14434.5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AA-43D2-8849-86ADC94BE58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9.0000000000000008E-4</c:v>
                  </c:pt>
                  <c:pt idx="4">
                    <c:v>1.9E-3</c:v>
                  </c:pt>
                  <c:pt idx="5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9.0000000000000008E-4</c:v>
                  </c:pt>
                  <c:pt idx="4">
                    <c:v>1.9E-3</c:v>
                  </c:pt>
                  <c:pt idx="5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10003</c:v>
                </c:pt>
                <c:pt idx="2">
                  <c:v>10887</c:v>
                </c:pt>
                <c:pt idx="3">
                  <c:v>11776</c:v>
                </c:pt>
                <c:pt idx="4">
                  <c:v>14473.5</c:v>
                </c:pt>
                <c:pt idx="5">
                  <c:v>14434.5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4AA-43D2-8849-86ADC94BE58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9.0000000000000008E-4</c:v>
                  </c:pt>
                  <c:pt idx="4">
                    <c:v>1.9E-3</c:v>
                  </c:pt>
                  <c:pt idx="5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9.0000000000000008E-4</c:v>
                  </c:pt>
                  <c:pt idx="4">
                    <c:v>1.9E-3</c:v>
                  </c:pt>
                  <c:pt idx="5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10003</c:v>
                </c:pt>
                <c:pt idx="2">
                  <c:v>10887</c:v>
                </c:pt>
                <c:pt idx="3">
                  <c:v>11776</c:v>
                </c:pt>
                <c:pt idx="4">
                  <c:v>14473.5</c:v>
                </c:pt>
                <c:pt idx="5">
                  <c:v>14434.5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4AA-43D2-8849-86ADC94BE58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9.0000000000000008E-4</c:v>
                  </c:pt>
                  <c:pt idx="4">
                    <c:v>1.9E-3</c:v>
                  </c:pt>
                  <c:pt idx="5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9.0000000000000008E-4</c:v>
                  </c:pt>
                  <c:pt idx="4">
                    <c:v>1.9E-3</c:v>
                  </c:pt>
                  <c:pt idx="5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10003</c:v>
                </c:pt>
                <c:pt idx="2">
                  <c:v>10887</c:v>
                </c:pt>
                <c:pt idx="3">
                  <c:v>11776</c:v>
                </c:pt>
                <c:pt idx="4">
                  <c:v>14473.5</c:v>
                </c:pt>
                <c:pt idx="5">
                  <c:v>14434.5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1.499000092735514E-3</c:v>
                </c:pt>
                <c:pt idx="2">
                  <c:v>3.6710000931634568E-3</c:v>
                </c:pt>
                <c:pt idx="3">
                  <c:v>3.9080000933608972E-3</c:v>
                </c:pt>
                <c:pt idx="4">
                  <c:v>1.3325500091013964E-2</c:v>
                </c:pt>
                <c:pt idx="5">
                  <c:v>1.2238500094099436E-2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4AA-43D2-8849-86ADC94BE58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9.0000000000000008E-4</c:v>
                  </c:pt>
                  <c:pt idx="4">
                    <c:v>1.9E-3</c:v>
                  </c:pt>
                  <c:pt idx="5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9.0000000000000008E-4</c:v>
                  </c:pt>
                  <c:pt idx="4">
                    <c:v>1.9E-3</c:v>
                  </c:pt>
                  <c:pt idx="5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10003</c:v>
                </c:pt>
                <c:pt idx="2">
                  <c:v>10887</c:v>
                </c:pt>
                <c:pt idx="3">
                  <c:v>11776</c:v>
                </c:pt>
                <c:pt idx="4">
                  <c:v>14473.5</c:v>
                </c:pt>
                <c:pt idx="5">
                  <c:v>14434.5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4AA-43D2-8849-86ADC94BE58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9.0000000000000008E-4</c:v>
                  </c:pt>
                  <c:pt idx="4">
                    <c:v>1.9E-3</c:v>
                  </c:pt>
                  <c:pt idx="5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9.0000000000000008E-4</c:v>
                  </c:pt>
                  <c:pt idx="4">
                    <c:v>1.9E-3</c:v>
                  </c:pt>
                  <c:pt idx="5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10003</c:v>
                </c:pt>
                <c:pt idx="2">
                  <c:v>10887</c:v>
                </c:pt>
                <c:pt idx="3">
                  <c:v>11776</c:v>
                </c:pt>
                <c:pt idx="4">
                  <c:v>14473.5</c:v>
                </c:pt>
                <c:pt idx="5">
                  <c:v>14434.5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4AA-43D2-8849-86ADC94BE58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9.0000000000000008E-4</c:v>
                  </c:pt>
                  <c:pt idx="4">
                    <c:v>1.9E-3</c:v>
                  </c:pt>
                  <c:pt idx="5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9.0000000000000008E-4</c:v>
                  </c:pt>
                  <c:pt idx="4">
                    <c:v>1.9E-3</c:v>
                  </c:pt>
                  <c:pt idx="5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10003</c:v>
                </c:pt>
                <c:pt idx="2">
                  <c:v>10887</c:v>
                </c:pt>
                <c:pt idx="3">
                  <c:v>11776</c:v>
                </c:pt>
                <c:pt idx="4">
                  <c:v>14473.5</c:v>
                </c:pt>
                <c:pt idx="5">
                  <c:v>14434.5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4AA-43D2-8849-86ADC94BE58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10003</c:v>
                </c:pt>
                <c:pt idx="2">
                  <c:v>10887</c:v>
                </c:pt>
                <c:pt idx="3">
                  <c:v>11776</c:v>
                </c:pt>
                <c:pt idx="4">
                  <c:v>14473.5</c:v>
                </c:pt>
                <c:pt idx="5">
                  <c:v>14434.5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-2.5197269453090969E-2</c:v>
                </c:pt>
                <c:pt idx="1">
                  <c:v>8.9759789906206089E-4</c:v>
                </c:pt>
                <c:pt idx="2">
                  <c:v>3.2036923446587089E-3</c:v>
                </c:pt>
                <c:pt idx="3">
                  <c:v>5.5228303108752486E-3</c:v>
                </c:pt>
                <c:pt idx="4">
                  <c:v>1.2559809685306199E-2</c:v>
                </c:pt>
                <c:pt idx="5">
                  <c:v>1.2458070224471054E-2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4AA-43D2-8849-86ADC94BE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0943968"/>
        <c:axId val="1"/>
      </c:scatterChart>
      <c:valAx>
        <c:axId val="580943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09439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86466165413534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24EDDD0-7F2D-7BAC-81A9-840532D2A6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47</v>
      </c>
    </row>
    <row r="2" spans="1:6" x14ac:dyDescent="0.2">
      <c r="A2" t="s">
        <v>27</v>
      </c>
      <c r="B2" t="s">
        <v>40</v>
      </c>
      <c r="D2" s="3"/>
    </row>
    <row r="3" spans="1:6" ht="13.5" thickBot="1" x14ac:dyDescent="0.25"/>
    <row r="4" spans="1:6" ht="14.25" thickTop="1" thickBot="1" x14ac:dyDescent="0.25">
      <c r="A4" s="5" t="s">
        <v>4</v>
      </c>
      <c r="C4" s="8" t="s">
        <v>44</v>
      </c>
      <c r="D4" s="9" t="s">
        <v>44</v>
      </c>
    </row>
    <row r="5" spans="1:6" ht="13.5" thickTop="1" x14ac:dyDescent="0.2">
      <c r="A5" s="11" t="s">
        <v>32</v>
      </c>
      <c r="B5" s="12"/>
      <c r="C5" s="13">
        <v>-9.5</v>
      </c>
      <c r="D5" s="12" t="s">
        <v>33</v>
      </c>
    </row>
    <row r="6" spans="1:6" x14ac:dyDescent="0.2">
      <c r="A6" s="5" t="s">
        <v>5</v>
      </c>
    </row>
    <row r="7" spans="1:6" x14ac:dyDescent="0.2">
      <c r="A7" t="s">
        <v>6</v>
      </c>
      <c r="C7">
        <v>51383.774999999907</v>
      </c>
      <c r="D7" s="28" t="s">
        <v>41</v>
      </c>
    </row>
    <row r="8" spans="1:6" x14ac:dyDescent="0.2">
      <c r="A8" t="s">
        <v>7</v>
      </c>
      <c r="C8">
        <v>0.41176699999999999</v>
      </c>
      <c r="D8" s="28" t="s">
        <v>41</v>
      </c>
    </row>
    <row r="9" spans="1:6" x14ac:dyDescent="0.2">
      <c r="A9" s="26" t="s">
        <v>36</v>
      </c>
      <c r="B9" s="27">
        <v>22</v>
      </c>
      <c r="C9" s="24" t="str">
        <f>"F"&amp;B9</f>
        <v>F22</v>
      </c>
      <c r="D9" s="25" t="str">
        <f>"G"&amp;B9</f>
        <v>G22</v>
      </c>
    </row>
    <row r="10" spans="1:6" ht="13.5" thickBot="1" x14ac:dyDescent="0.25">
      <c r="A10" s="12"/>
      <c r="B10" s="12"/>
      <c r="C10" s="4" t="s">
        <v>23</v>
      </c>
      <c r="D10" s="4" t="s">
        <v>24</v>
      </c>
      <c r="E10" s="12"/>
    </row>
    <row r="11" spans="1:6" x14ac:dyDescent="0.2">
      <c r="A11" s="12" t="s">
        <v>19</v>
      </c>
      <c r="B11" s="12"/>
      <c r="C11" s="23">
        <f ca="1">INTERCEPT(INDIRECT($D$9):G992,INDIRECT($C$9):F992)</f>
        <v>-2.5197269453090969E-2</v>
      </c>
      <c r="D11" s="3"/>
      <c r="E11" s="12"/>
    </row>
    <row r="12" spans="1:6" x14ac:dyDescent="0.2">
      <c r="A12" s="12" t="s">
        <v>20</v>
      </c>
      <c r="B12" s="12"/>
      <c r="C12" s="23">
        <f ca="1">SLOPE(INDIRECT($D$9):G992,INDIRECT($C$9):F992)</f>
        <v>2.6087041239781095E-6</v>
      </c>
      <c r="D12" s="3"/>
      <c r="E12" s="12"/>
    </row>
    <row r="13" spans="1:6" x14ac:dyDescent="0.2">
      <c r="A13" s="12" t="s">
        <v>22</v>
      </c>
      <c r="B13" s="12"/>
      <c r="C13" s="3" t="s">
        <v>17</v>
      </c>
    </row>
    <row r="14" spans="1:6" x14ac:dyDescent="0.2">
      <c r="A14" s="12"/>
      <c r="B14" s="12"/>
      <c r="C14" s="12"/>
    </row>
    <row r="15" spans="1:6" x14ac:dyDescent="0.2">
      <c r="A15" s="14" t="s">
        <v>21</v>
      </c>
      <c r="B15" s="12"/>
      <c r="C15" s="15">
        <f ca="1">(C7+C11)+(C8+C12)*INT(MAX(F21:F3533))</f>
        <v>57343.291349505242</v>
      </c>
      <c r="E15" s="16" t="s">
        <v>37</v>
      </c>
      <c r="F15" s="13">
        <v>1</v>
      </c>
    </row>
    <row r="16" spans="1:6" x14ac:dyDescent="0.2">
      <c r="A16" s="18" t="s">
        <v>8</v>
      </c>
      <c r="B16" s="12"/>
      <c r="C16" s="19">
        <f ca="1">+C8+C12</f>
        <v>0.41176960870412399</v>
      </c>
      <c r="E16" s="16" t="s">
        <v>34</v>
      </c>
      <c r="F16" s="17">
        <f ca="1">NOW()+15018.5+B5/24</f>
        <v>60335.164292361114</v>
      </c>
    </row>
    <row r="17" spans="1:17" ht="13.5" thickBot="1" x14ac:dyDescent="0.25">
      <c r="A17" s="16" t="s">
        <v>31</v>
      </c>
      <c r="B17" s="12"/>
      <c r="C17" s="12">
        <f>COUNT(C21:C2191)</f>
        <v>6</v>
      </c>
      <c r="E17" s="16" t="s">
        <v>38</v>
      </c>
      <c r="F17" s="17">
        <f ca="1">ROUND(2*(F16-$C7)/$C8,0)/2+F15</f>
        <v>21740</v>
      </c>
    </row>
    <row r="18" spans="1:17" ht="14.25" thickTop="1" thickBot="1" x14ac:dyDescent="0.25">
      <c r="A18" s="18" t="s">
        <v>9</v>
      </c>
      <c r="B18" s="12"/>
      <c r="C18" s="21">
        <f ca="1">+C15</f>
        <v>57343.291349505242</v>
      </c>
      <c r="D18" s="22">
        <f ca="1">+C16</f>
        <v>0.41176960870412399</v>
      </c>
      <c r="E18" s="16" t="s">
        <v>39</v>
      </c>
      <c r="F18" s="25">
        <f ca="1">ROUND(2*(F16-$C15)/$C16,0)/2+F15</f>
        <v>7267</v>
      </c>
    </row>
    <row r="19" spans="1:17" ht="13.5" thickTop="1" x14ac:dyDescent="0.2">
      <c r="E19" s="16" t="s">
        <v>35</v>
      </c>
      <c r="F19" s="20">
        <f ca="1">+$C7+$C8*F18-15018.5-$C5/24</f>
        <v>39357.981622333245</v>
      </c>
    </row>
    <row r="20" spans="1:17" ht="13.5" thickBot="1" x14ac:dyDescent="0.25">
      <c r="A20" s="4" t="s">
        <v>10</v>
      </c>
      <c r="B20" s="4" t="s">
        <v>11</v>
      </c>
      <c r="C20" s="4" t="s">
        <v>12</v>
      </c>
      <c r="D20" s="4" t="s">
        <v>16</v>
      </c>
      <c r="E20" s="4" t="s">
        <v>13</v>
      </c>
      <c r="F20" s="4" t="s">
        <v>14</v>
      </c>
      <c r="G20" s="4" t="s">
        <v>15</v>
      </c>
      <c r="H20" s="7" t="s">
        <v>3</v>
      </c>
      <c r="I20" s="7" t="s">
        <v>48</v>
      </c>
      <c r="J20" s="7" t="s">
        <v>0</v>
      </c>
      <c r="K20" s="7" t="s">
        <v>2</v>
      </c>
      <c r="L20" s="7" t="s">
        <v>28</v>
      </c>
      <c r="M20" s="7" t="s">
        <v>29</v>
      </c>
      <c r="N20" s="7" t="s">
        <v>30</v>
      </c>
      <c r="O20" s="7" t="s">
        <v>26</v>
      </c>
      <c r="P20" s="6" t="s">
        <v>25</v>
      </c>
      <c r="Q20" s="4" t="s">
        <v>18</v>
      </c>
    </row>
    <row r="21" spans="1:17" x14ac:dyDescent="0.2">
      <c r="A21" s="28" t="s">
        <v>41</v>
      </c>
      <c r="C21" s="10">
        <v>51383.774999999907</v>
      </c>
      <c r="D21" s="10" t="s">
        <v>17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I21">
        <f>+G21</f>
        <v>0</v>
      </c>
      <c r="O21">
        <f t="shared" ref="O21:O26" ca="1" si="3">+C$11+C$12*$F21</f>
        <v>-2.5197269453090969E-2</v>
      </c>
      <c r="Q21" s="2">
        <f t="shared" ref="Q21:Q26" si="4">+C21-15018.5</f>
        <v>36365.274999999907</v>
      </c>
    </row>
    <row r="22" spans="1:17" x14ac:dyDescent="0.2">
      <c r="A22" s="29" t="s">
        <v>42</v>
      </c>
      <c r="B22" s="30" t="s">
        <v>43</v>
      </c>
      <c r="C22" s="31">
        <v>55502.681799999998</v>
      </c>
      <c r="D22" s="31">
        <v>4.0000000000000002E-4</v>
      </c>
      <c r="E22">
        <f t="shared" si="0"/>
        <v>10003.003640408511</v>
      </c>
      <c r="F22">
        <f t="shared" si="1"/>
        <v>10003</v>
      </c>
      <c r="G22">
        <f t="shared" si="2"/>
        <v>1.499000092735514E-3</v>
      </c>
      <c r="K22">
        <f>+G22</f>
        <v>1.499000092735514E-3</v>
      </c>
      <c r="O22">
        <f t="shared" ca="1" si="3"/>
        <v>8.9759789906206089E-4</v>
      </c>
      <c r="Q22" s="2">
        <f t="shared" si="4"/>
        <v>40484.181799999998</v>
      </c>
    </row>
    <row r="23" spans="1:17" x14ac:dyDescent="0.2">
      <c r="A23" s="32" t="s">
        <v>45</v>
      </c>
      <c r="B23" s="33" t="s">
        <v>43</v>
      </c>
      <c r="C23" s="32">
        <v>55866.686000000002</v>
      </c>
      <c r="D23" s="32">
        <v>2.9999999999999997E-4</v>
      </c>
      <c r="E23">
        <f t="shared" si="0"/>
        <v>10887.008915236274</v>
      </c>
      <c r="F23">
        <f t="shared" si="1"/>
        <v>10887</v>
      </c>
      <c r="G23">
        <f t="shared" si="2"/>
        <v>3.6710000931634568E-3</v>
      </c>
      <c r="K23">
        <f>+G23</f>
        <v>3.6710000931634568E-3</v>
      </c>
      <c r="O23">
        <f t="shared" ca="1" si="3"/>
        <v>3.2036923446587089E-3</v>
      </c>
      <c r="Q23" s="2">
        <f t="shared" si="4"/>
        <v>40848.186000000002</v>
      </c>
    </row>
    <row r="24" spans="1:17" x14ac:dyDescent="0.2">
      <c r="A24" s="29" t="s">
        <v>46</v>
      </c>
      <c r="B24" s="30" t="s">
        <v>43</v>
      </c>
      <c r="C24" s="31">
        <v>56232.747100000001</v>
      </c>
      <c r="D24" s="31">
        <v>9.0000000000000008E-4</v>
      </c>
      <c r="E24">
        <f t="shared" si="0"/>
        <v>11776.009490804494</v>
      </c>
      <c r="F24">
        <f t="shared" si="1"/>
        <v>11776</v>
      </c>
      <c r="G24">
        <f t="shared" si="2"/>
        <v>3.9080000933608972E-3</v>
      </c>
      <c r="K24">
        <f>+G24</f>
        <v>3.9080000933608972E-3</v>
      </c>
      <c r="O24">
        <f t="shared" ca="1" si="3"/>
        <v>5.5228303108752486E-3</v>
      </c>
      <c r="Q24" s="2">
        <f t="shared" si="4"/>
        <v>41214.247100000001</v>
      </c>
    </row>
    <row r="25" spans="1:17" x14ac:dyDescent="0.2">
      <c r="A25" s="34" t="s">
        <v>1</v>
      </c>
      <c r="B25" s="35" t="s">
        <v>43</v>
      </c>
      <c r="C25" s="36">
        <v>57343.498</v>
      </c>
      <c r="D25" s="36">
        <v>1.9E-3</v>
      </c>
      <c r="E25">
        <f t="shared" si="0"/>
        <v>14473.532361748496</v>
      </c>
      <c r="F25">
        <f t="shared" si="1"/>
        <v>14473.5</v>
      </c>
      <c r="G25">
        <f t="shared" si="2"/>
        <v>1.3325500091013964E-2</v>
      </c>
      <c r="K25">
        <f>+G25</f>
        <v>1.3325500091013964E-2</v>
      </c>
      <c r="O25">
        <f t="shared" ca="1" si="3"/>
        <v>1.2559809685306199E-2</v>
      </c>
      <c r="Q25" s="2">
        <f t="shared" si="4"/>
        <v>42324.998</v>
      </c>
    </row>
    <row r="26" spans="1:17" x14ac:dyDescent="0.2">
      <c r="A26" s="34" t="s">
        <v>1</v>
      </c>
      <c r="B26" s="35" t="s">
        <v>43</v>
      </c>
      <c r="C26" s="36">
        <v>57327.438000000002</v>
      </c>
      <c r="D26" s="36">
        <v>2.3999999999999998E-3</v>
      </c>
      <c r="E26">
        <f t="shared" si="0"/>
        <v>14434.529721906067</v>
      </c>
      <c r="F26">
        <f t="shared" si="1"/>
        <v>14434.5</v>
      </c>
      <c r="G26">
        <f t="shared" si="2"/>
        <v>1.2238500094099436E-2</v>
      </c>
      <c r="K26">
        <f>+G26</f>
        <v>1.2238500094099436E-2</v>
      </c>
      <c r="O26">
        <f t="shared" ca="1" si="3"/>
        <v>1.2458070224471054E-2</v>
      </c>
      <c r="Q26" s="2">
        <f t="shared" si="4"/>
        <v>42308.938000000002</v>
      </c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hyperlinks>
    <hyperlink ref="H1846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2024-01-25T05:26:34Z</dcterms:modified>
</cp:coreProperties>
</file>