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FD343C5-7DB7-4CEF-A84A-AAE0D028128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F11" i="1"/>
  <c r="Q22" i="1"/>
  <c r="E21" i="1"/>
  <c r="F21" i="1"/>
  <c r="G21" i="1"/>
  <c r="H21" i="1"/>
  <c r="G11" i="1"/>
  <c r="E14" i="1"/>
  <c r="E15" i="1" s="1"/>
  <c r="C17" i="1"/>
  <c r="Q21" i="1"/>
  <c r="C12" i="1"/>
  <c r="C16" i="1" l="1"/>
  <c r="D18" i="1" s="1"/>
  <c r="C11" i="1"/>
  <c r="O22" i="1" l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<sst xmlns="http://schemas.openxmlformats.org/spreadsheetml/2006/main" count="51" uniqueCount="47">
  <si>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</si>
  <si>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</si>
  <si>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</si>
  <si>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</si>
  <si>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</si>
  <si>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</si>
  <si>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</si>
  <si>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</si>
  <si>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</si>
  <si>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</si>
  <si>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</si>
  <si>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</si>
  <si>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</si>
  <si>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</si>
  <si>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</si>
  <si>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</si>
  <si>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</si>
  <si>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</si>
  <si>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</si>
  <si>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</si>
  <si>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</si>
  <si>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</si>
  <si>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</si>
  <si>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</si>
  <si>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</si>
  <si>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</si>
  <si>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</si>
  <si>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</si>
  <si>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</si>
  <si>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</si>
  <si>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</si>
  <si>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</si>
  <si>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</si>
  <si>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</si>
  <si>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</si>
  <si>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</si>
  <si>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</si>
  <si>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</si>
  <si>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</si>
  <si>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OEJV 0083</t>
  </si>
  <si>
    <t>not avail.</t>
  </si>
  <si>
    <t>EA</t>
  </si>
  <si>
    <t>IBVS 5960</t>
  </si>
  <si>
    <t>II</t>
  </si>
  <si>
    <t>OEJV</t>
  </si>
  <si>
    <t>V0955 Cep / GSC 4614-0887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</si>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</sst>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1" xfId="0" applyFont="1" applyBorder="1" applyAlignment="1">
      <alignment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V0955 Cep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4013.5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6B-4670-B5F2-DDC35038EAA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4013.5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1.6600999857473653E-2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6B-4670-B5F2-DDC35038EAA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4013.5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6B-4670-B5F2-DDC35038EAA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4013.5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6B-4670-B5F2-DDC35038EAA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4013.5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6B-4670-B5F2-DDC35038EAA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4013.5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6B-4670-B5F2-DDC35038EAA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4013.5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16B-4670-B5F2-DDC35038EAA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4013.5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1.6600999857473653E-2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16B-4670-B5F2-DDC35038E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281480"/>
        <c:axId val="1"/>
      </c:scatterChart>
      <c:valAx>
        <c:axId val="570281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0281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5752149-EF03-ED03-0E26-6F9A9C0ED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</row>
    <row r="2" spans="1:7" x14ac:dyDescent="0.2">
      <c r="A2" t="s">
        <v>23</v>
      </c>
      <c r="B2" t="s">
        <v>41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40</v>
      </c>
      <c r="D4" s="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>
        <v>51332.731000000145</v>
      </c>
      <c r="D7" s="29" t="s">
        <v>39</v>
      </c>
    </row>
    <row r="8" spans="1:7" x14ac:dyDescent="0.2">
      <c r="A8" t="s">
        <v>3</v>
      </c>
      <c r="C8">
        <v>1.0404739999999999</v>
      </c>
      <c r="D8" s="29" t="s">
        <v>39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4.1362899856667878E-6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36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60334.786145486112</v>
      </c>
    </row>
    <row r="15" spans="1:7" x14ac:dyDescent="0.2">
      <c r="A15" s="14" t="s">
        <v>17</v>
      </c>
      <c r="B15" s="12"/>
      <c r="C15" s="15">
        <f ca="1">(C7+C11)+(C8+C12)*INT(MAX(F21:F3533))</f>
        <v>55508.169760931858</v>
      </c>
      <c r="D15" s="16" t="s">
        <v>37</v>
      </c>
      <c r="E15" s="17">
        <f ca="1">ROUND(2*(E14-$C$7)/$C$8,0)/2+E13</f>
        <v>8653</v>
      </c>
    </row>
    <row r="16" spans="1:7" x14ac:dyDescent="0.2">
      <c r="A16" s="18" t="s">
        <v>4</v>
      </c>
      <c r="B16" s="12"/>
      <c r="C16" s="19">
        <f ca="1">+C8+C12</f>
        <v>1.0404781362899855</v>
      </c>
      <c r="D16" s="16" t="s">
        <v>38</v>
      </c>
      <c r="E16" s="26">
        <f ca="1">ROUND(2*(E14-$C$15)/$C$16,0)/2+E13</f>
        <v>4640</v>
      </c>
    </row>
    <row r="17" spans="1:17" ht="13.5" thickBot="1" x14ac:dyDescent="0.25">
      <c r="A17" s="16" t="s">
        <v>29</v>
      </c>
      <c r="B17" s="12"/>
      <c r="C17" s="12">
        <f>COUNT(C21:C2191)</f>
        <v>2</v>
      </c>
      <c r="D17" s="16" t="s">
        <v>33</v>
      </c>
      <c r="E17" s="20">
        <f ca="1">+$C$15+$C$16*E16-15018.5-$C$9/24</f>
        <v>45317.884146650729</v>
      </c>
    </row>
    <row r="18" spans="1:17" ht="14.25" thickTop="1" thickBot="1" x14ac:dyDescent="0.25">
      <c r="A18" s="18" t="s">
        <v>5</v>
      </c>
      <c r="B18" s="12"/>
      <c r="C18" s="21">
        <f ca="1">+C15</f>
        <v>55508.169760931858</v>
      </c>
      <c r="D18" s="22">
        <f ca="1">+C16</f>
        <v>1.0404781362899855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 x14ac:dyDescent="0.2">
      <c r="A21" s="29" t="s">
        <v>39</v>
      </c>
      <c r="C21" s="10">
        <v>51332.731000000145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36314.231000000145</v>
      </c>
    </row>
    <row r="22" spans="1:17" x14ac:dyDescent="0.2">
      <c r="A22" s="30" t="s">
        <v>42</v>
      </c>
      <c r="B22" s="31" t="s">
        <v>43</v>
      </c>
      <c r="C22" s="32">
        <v>55508.69</v>
      </c>
      <c r="D22" s="32">
        <v>1.2999999999999999E-3</v>
      </c>
      <c r="E22">
        <f>+(C22-C$7)/C$8</f>
        <v>4013.5159552279611</v>
      </c>
      <c r="F22">
        <f>ROUND(2*E22,0)/2</f>
        <v>4013.5</v>
      </c>
      <c r="G22">
        <f>+C22-(C$7+F22*C$8)</f>
        <v>1.6600999857473653E-2</v>
      </c>
      <c r="I22">
        <f>+G22</f>
        <v>1.6600999857473653E-2</v>
      </c>
      <c r="O22">
        <f ca="1">+C$11+C$12*$F22</f>
        <v>1.6600999857473653E-2</v>
      </c>
      <c r="Q22" s="2">
        <f>+C22-15018.5</f>
        <v>40490.19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2024-01-25T05:52:03Z</dcterms:modified>
</cp:coreProperties>
</file>