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"/>
    </mc:Choice>
  </mc:AlternateContent>
  <xr:revisionPtr revIDLastSave="0" documentId="13_ncr:1_{2B232432-5238-4A3D-90E3-96500B5CF5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E24" i="1"/>
  <c r="F24" i="1"/>
  <c r="G24" i="1" s="1"/>
  <c r="K24" i="1" s="1"/>
  <c r="Q24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4" i="1" l="1"/>
  <c r="O23" i="1"/>
  <c r="O22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<sst xmlns="http://schemas.openxmlformats.org/spreadsheetml/2006/main" count="59" uniqueCount="53">
  <si>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</si>
  <si>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</si>
  <si>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</si>
  <si>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</si>
  <si>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</si>
  <si>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</si>
  <si>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</si>
  <si>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</si>
  <si>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</si>
  <si>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</si>
  <si>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</si>
  <si>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</si>
  <si>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</si>
  <si>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</si>
  <si>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</si>
  <si>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</si>
  <si>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</si>
  <si>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</si>
  <si>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</si>
  <si>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</si>
  <si>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</si>
  <si>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</si>
  <si>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</si>
  <si>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</si>
  <si>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</si>
  <si>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</si>
  <si>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</si>
  <si>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</si>
  <si>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</si>
  <si>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</si>
  <si>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</si>
  <si>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</si>
  <si>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</si>
  <si>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</si>
  <si>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</si>
  <si>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</si>
  <si>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</si>
  <si>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</si>
  <si>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</si>
  <si>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</si>
  <si>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</si>
  <si>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</si>
  <si>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</si>
  <si>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</si>
  <si>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</si>
  <si>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</si>
  <si>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CSS J084514.7+132000 Cnc</t>
  </si>
  <si>
    <t>EW</t>
  </si>
  <si>
    <t>VSX</t>
  </si>
  <si>
    <t>12.92 (0.14)</t>
  </si>
  <si>
    <t>BAV 91 Feb 2024</t>
  </si>
  <si>
    <t>I</t>
  </si>
  <si>
    <t>BAV 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</si>
</sst>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6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167" fontId="15" fillId="0" borderId="0" xfId="0" applyNumberFormat="1" applyFont="1" applyAlignment="1" applyProtection="1">
      <alignment horizontal="left" vertical="center" wrapText="1"/>
      <protection locked="0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CSS J084514.7+132000 Cnc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188.5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188.5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188.5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188.5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3.7850000007892959E-3</c:v>
                </c:pt>
                <c:pt idx="3">
                  <c:v>6.7045000003417954E-2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188.5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188.5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188.5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188.5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1.2013137989046949E-3</c:v>
                </c:pt>
                <c:pt idx="1">
                  <c:v>1.2013137989046949E-3</c:v>
                </c:pt>
                <c:pt idx="2">
                  <c:v>1.3759824359644527E-3</c:v>
                </c:pt>
                <c:pt idx="3">
                  <c:v>6.7051389970433389E-2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0.5</c:v>
                      </c:pt>
                      <c:pt idx="3">
                        <c:v>188.5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XX-XXX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188.5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188.5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188.5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188.5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3.7850000007892959E-3</c:v>
                </c:pt>
                <c:pt idx="3">
                  <c:v>6.7045000003417954E-2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188.5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188.5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188.5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188.5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1.2013137989046949E-3</c:v>
                </c:pt>
                <c:pt idx="1">
                  <c:v>1.2013137989046949E-3</c:v>
                </c:pt>
                <c:pt idx="2">
                  <c:v>1.3759824359644527E-3</c:v>
                </c:pt>
                <c:pt idx="3">
                  <c:v>6.7051389970433389E-2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188.5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46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47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59940.5337</v>
      </c>
      <c r="D7" s="13" t="s">
        <v>52</v>
      </c>
    </row>
    <row r="8" spans="1:15" ht="12.95" customHeight="1" x14ac:dyDescent="0.2">
      <c r="A8" s="20" t="s">
        <v>3</v>
      </c>
      <c r="C8" s="28">
        <v>0.33843000000000001</v>
      </c>
      <c r="D8" s="13" t="s">
        <v>48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1.2013137989046949E-3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3.4933727411951568E-4</v>
      </c>
      <c r="D12" s="21"/>
      <c r="E12" s="36" t="s">
        <v>45</v>
      </c>
      <c r="F12" s="37" t="s">
        <v>49</v>
      </c>
    </row>
    <row r="13" spans="1:15" ht="12.95" customHeight="1" x14ac:dyDescent="0.2">
      <c r="A13" s="20" t="s">
        <v>18</v>
      </c>
      <c r="C13" s="21" t="s">
        <v>13</v>
      </c>
      <c r="E13" s="38" t="s">
        <v>32</v>
      </c>
      <c r="F13" s="39">
        <v>1</v>
      </c>
    </row>
    <row r="14" spans="1:15" ht="12.95" customHeight="1" x14ac:dyDescent="0.2">
      <c r="E14" s="38" t="s">
        <v>30</v>
      </c>
      <c r="F14" s="40">
        <f ca="1">NOW()+15018.5+$C$5/24</f>
        <v>60541.78064513889</v>
      </c>
    </row>
    <row r="15" spans="1:15" ht="12.95" customHeight="1" x14ac:dyDescent="0.2">
      <c r="A15" s="17" t="s">
        <v>17</v>
      </c>
      <c r="C15" s="18">
        <f ca="1">(C7+C11)+(C8+C12)*INT(MAX(F21:F3533))</f>
        <v>60004.225416721332</v>
      </c>
      <c r="E15" s="38" t="s">
        <v>33</v>
      </c>
      <c r="F15" s="40">
        <f ca="1">ROUND(2*(F14-$C$7)/$C$8,0)/2+F13</f>
        <v>1777.5</v>
      </c>
    </row>
    <row r="16" spans="1:15" ht="12.95" customHeight="1" x14ac:dyDescent="0.2">
      <c r="A16" s="17" t="s">
        <v>4</v>
      </c>
      <c r="C16" s="18">
        <f ca="1">+C8+C12</f>
        <v>0.33877933727411952</v>
      </c>
      <c r="E16" s="38" t="s">
        <v>34</v>
      </c>
      <c r="F16" s="40">
        <f ca="1">ROUND(2*(F14-$C$15)/$C$16,0)/2+F13</f>
        <v>1587.5</v>
      </c>
    </row>
    <row r="17" spans="1:21" ht="12.95" customHeight="1" thickBot="1" x14ac:dyDescent="0.25">
      <c r="A17" s="16" t="s">
        <v>27</v>
      </c>
      <c r="C17" s="20">
        <f>COUNT(C21:C2191)</f>
        <v>4</v>
      </c>
      <c r="E17" s="38" t="s">
        <v>43</v>
      </c>
      <c r="F17" s="41">
        <f ca="1">+$C$15+$C$16*$F$16-15018.5-$C$5/24</f>
        <v>45523.933447977332</v>
      </c>
    </row>
    <row r="18" spans="1:21" ht="12.95" customHeight="1" thickTop="1" thickBot="1" x14ac:dyDescent="0.25">
      <c r="A18" s="17" t="s">
        <v>5</v>
      </c>
      <c r="C18" s="24">
        <f ca="1">+C15</f>
        <v>60004.225416721332</v>
      </c>
      <c r="D18" s="25">
        <f ca="1">+C16</f>
        <v>0.33877933727411952</v>
      </c>
      <c r="E18" s="43" t="s">
        <v>44</v>
      </c>
      <c r="F18" s="42">
        <f ca="1">+($C$15+$C$16*$F$16)-($C$16/2)-15018.5-$C$5/24</f>
        <v>45523.764058308698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BAV 91</v>
      </c>
      <c r="B21" s="21"/>
      <c r="C21" s="22">
        <f>$C$7</f>
        <v>59940.5337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1.2013137989046949E-3</v>
      </c>
      <c r="Q21" s="26">
        <f>+C21-15018.5</f>
        <v>44922.0337</v>
      </c>
    </row>
    <row r="22" spans="1:21" ht="12.95" customHeight="1" x14ac:dyDescent="0.2">
      <c r="A22" s="44" t="s">
        <v>50</v>
      </c>
      <c r="B22" s="45" t="s">
        <v>51</v>
      </c>
      <c r="C22" s="44">
        <v>59940.5337</v>
      </c>
      <c r="D22" s="44">
        <v>3.5000000000000001E-3</v>
      </c>
      <c r="E22" s="20">
        <f t="shared" ref="E22:E24" si="0">+(C22-C$7)/C$8</f>
        <v>0</v>
      </c>
      <c r="F22" s="20">
        <f t="shared" ref="F22:F24" si="1">ROUND(2*E22,0)/2</f>
        <v>0</v>
      </c>
      <c r="G22" s="20">
        <f t="shared" ref="G22:G24" si="2">+C22-(C$7+F22*C$8)</f>
        <v>0</v>
      </c>
      <c r="K22" s="20">
        <f t="shared" ref="K22:K24" si="3">+G22</f>
        <v>0</v>
      </c>
      <c r="O22" s="20">
        <f t="shared" ref="O22:O24" ca="1" si="4">+C$11+C$12*$F22</f>
        <v>1.2013137989046949E-3</v>
      </c>
      <c r="Q22" s="26">
        <f t="shared" ref="Q22:Q24" si="5">+C22-15018.5</f>
        <v>44922.0337</v>
      </c>
    </row>
    <row r="23" spans="1:21" ht="12.95" customHeight="1" x14ac:dyDescent="0.2">
      <c r="A23" s="44" t="s">
        <v>50</v>
      </c>
      <c r="B23" s="45" t="s">
        <v>51</v>
      </c>
      <c r="C23" s="44">
        <v>59940.706700000002</v>
      </c>
      <c r="D23" s="44">
        <v>3.5000000000000001E-3</v>
      </c>
      <c r="E23" s="20">
        <f t="shared" si="0"/>
        <v>0.51118399669799641</v>
      </c>
      <c r="F23" s="20">
        <f t="shared" si="1"/>
        <v>0.5</v>
      </c>
      <c r="G23" s="20">
        <f t="shared" si="2"/>
        <v>3.7850000007892959E-3</v>
      </c>
      <c r="K23" s="20">
        <f t="shared" si="3"/>
        <v>3.7850000007892959E-3</v>
      </c>
      <c r="O23" s="20">
        <f t="shared" ca="1" si="4"/>
        <v>1.3759824359644527E-3</v>
      </c>
      <c r="Q23" s="26">
        <f t="shared" si="5"/>
        <v>44922.206700000002</v>
      </c>
    </row>
    <row r="24" spans="1:21" ht="12.95" customHeight="1" x14ac:dyDescent="0.2">
      <c r="A24" s="44" t="s">
        <v>50</v>
      </c>
      <c r="B24" s="45" t="s">
        <v>51</v>
      </c>
      <c r="C24" s="44">
        <v>60004.394800000002</v>
      </c>
      <c r="D24" s="44">
        <v>3.5000000000000001E-3</v>
      </c>
      <c r="E24" s="20">
        <f t="shared" si="0"/>
        <v>188.69810595987914</v>
      </c>
      <c r="F24" s="20">
        <f t="shared" si="1"/>
        <v>188.5</v>
      </c>
      <c r="G24" s="20">
        <f t="shared" si="2"/>
        <v>6.7045000003417954E-2</v>
      </c>
      <c r="K24" s="20">
        <f t="shared" si="3"/>
        <v>6.7045000003417954E-2</v>
      </c>
      <c r="O24" s="20">
        <f t="shared" ca="1" si="4"/>
        <v>6.7051389970433389E-2</v>
      </c>
      <c r="Q24" s="26">
        <f t="shared" si="5"/>
        <v>44985.894800000002</v>
      </c>
    </row>
    <row r="25" spans="1:21" ht="12.95" customHeight="1" x14ac:dyDescent="0.2">
      <c r="A25" s="30"/>
      <c r="B25" s="31"/>
      <c r="C25" s="35"/>
      <c r="D25" s="33"/>
      <c r="Q25" s="26"/>
    </row>
    <row r="26" spans="1:21" ht="12.95" customHeight="1" x14ac:dyDescent="0.2">
      <c r="A26" s="30"/>
      <c r="B26" s="31"/>
      <c r="C26" s="32"/>
      <c r="D26" s="3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2024-08-19T06:44:07Z</dcterms:modified>
</cp:coreProperties>
</file>