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E209359-FA80-4638-AF9B-0D10CCB9665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J23" i="1"/>
  <c r="D9" i="1"/>
  <c r="C9" i="1"/>
  <c r="Q23" i="1"/>
  <c r="E21" i="1"/>
  <c r="F21" i="1"/>
  <c r="G21" i="1"/>
  <c r="J21" i="1"/>
  <c r="E22" i="1"/>
  <c r="F22" i="1"/>
  <c r="G22" i="1"/>
  <c r="J22" i="1"/>
  <c r="Q21" i="1"/>
  <c r="Q22" i="1"/>
  <c r="F16" i="1"/>
  <c r="F17" i="1" s="1"/>
  <c r="C17" i="1"/>
  <c r="C12" i="1"/>
  <c r="C11" i="1"/>
  <c r="O23" i="1" l="1"/>
  <c r="C15" i="1"/>
  <c r="F18" i="1" s="1"/>
  <c r="O21" i="1"/>
  <c r="O22" i="1"/>
  <c r="C16" i="1"/>
  <c r="D18" i="1" s="1"/>
  <c r="F19" i="1" l="1"/>
  <c r="C18" i="1"/>
</calcChain>
</file>

<file path=xl/sharedStrings.xml><?xml version="1.0" encoding="utf-8"?>
<sst xmlns="http://schemas.openxmlformats.org/spreadsheetml/2006/main" count="51" uniqueCount="46">
  <si>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</si>
  <si>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</si>
  <si>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</si>
  <si>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</si>
  <si>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</si>
  <si>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</si>
  <si>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</si>
  <si>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</si>
  <si>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</si>
  <si>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</si>
  <si>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</si>
  <si>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</si>
  <si>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</si>
  <si>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</si>
  <si>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</si>
  <si>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</si>
  <si>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</si>
  <si>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</si>
  <si>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</si>
  <si>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</si>
  <si>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</si>
  <si>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</si>
  <si>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</si>
  <si>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</si>
  <si>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</si>
  <si>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</si>
  <si>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</si>
  <si>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</si>
  <si>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</si>
  <si>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</si>
  <si>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</si>
  <si>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</si>
  <si>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</si>
  <si>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</si>
  <si>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</si>
  <si>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</si>
  <si>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</si>
  <si>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HS Cnc / GSC 0814-1751</t>
  </si>
  <si>
    <t xml:space="preserve">EW        </t>
  </si>
  <si>
    <t>IBVS 6010</t>
  </si>
  <si>
    <t>I</t>
  </si>
  <si>
    <t>IBVS 6157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</si>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</sst>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1" xfId="0" applyBorder="1">
      <alignment vertical="top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5" fillId="0" borderId="0" xfId="0" applyNumberFormat="1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HS Cnc - O-C Diagr.</a:t>
            </a:r>
          </a:p>
        </c:rich>
      </c:tx>
      <c:layout>
        <c:manualLayout>
          <c:xMode val="edge"/>
          <c:yMode val="edge"/>
          <c:x val="0.3796878280839894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6260609634866"/>
          <c:y val="0.14035127795846455"/>
          <c:w val="0.8171881234650599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1.35E-2</c:v>
                  </c:pt>
                  <c:pt idx="1">
                    <c:v>7.0000000000000001E-3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1.35E-2</c:v>
                  </c:pt>
                  <c:pt idx="1">
                    <c:v>7.0000000000000001E-3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4082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38-4A25-A9DD-D59314A3427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1.35E-2</c:v>
                  </c:pt>
                  <c:pt idx="1">
                    <c:v>7.0000000000000001E-3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1.35E-2</c:v>
                  </c:pt>
                  <c:pt idx="1">
                    <c:v>7.0000000000000001E-3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4082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38-4A25-A9DD-D59314A3427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1.35E-2</c:v>
                  </c:pt>
                  <c:pt idx="1">
                    <c:v>7.0000000000000001E-3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1.35E-2</c:v>
                  </c:pt>
                  <c:pt idx="1">
                    <c:v>7.0000000000000001E-3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4082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0">
                  <c:v>0</c:v>
                </c:pt>
                <c:pt idx="1">
                  <c:v>4.0000000444706529E-4</c:v>
                </c:pt>
                <c:pt idx="2">
                  <c:v>-3.3139999992272351E-2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38-4A25-A9DD-D59314A3427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1.35E-2</c:v>
                  </c:pt>
                  <c:pt idx="1">
                    <c:v>7.0000000000000001E-3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1.35E-2</c:v>
                  </c:pt>
                  <c:pt idx="1">
                    <c:v>7.0000000000000001E-3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4082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38-4A25-A9DD-D59314A3427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1.35E-2</c:v>
                  </c:pt>
                  <c:pt idx="1">
                    <c:v>7.0000000000000001E-3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1.35E-2</c:v>
                  </c:pt>
                  <c:pt idx="1">
                    <c:v>7.0000000000000001E-3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4082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38-4A25-A9DD-D59314A3427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1.35E-2</c:v>
                  </c:pt>
                  <c:pt idx="1">
                    <c:v>7.0000000000000001E-3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1.35E-2</c:v>
                  </c:pt>
                  <c:pt idx="1">
                    <c:v>7.0000000000000001E-3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4082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38-4A25-A9DD-D59314A3427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1.35E-2</c:v>
                  </c:pt>
                  <c:pt idx="1">
                    <c:v>7.0000000000000001E-3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1.35E-2</c:v>
                  </c:pt>
                  <c:pt idx="1">
                    <c:v>7.0000000000000001E-3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4082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38-4A25-A9DD-D59314A3427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4082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2.0000000222353438E-4</c:v>
                </c:pt>
                <c:pt idx="1">
                  <c:v>2.0000000222353438E-4</c:v>
                </c:pt>
                <c:pt idx="2">
                  <c:v>-3.3139999992272358E-2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038-4A25-A9DD-D59314A3427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4082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038-4A25-A9DD-D59314A34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126424"/>
        <c:axId val="1"/>
      </c:scatterChart>
      <c:valAx>
        <c:axId val="1008126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5628280839894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6249999999999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126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12516404199474"/>
          <c:y val="0.92397937099967764"/>
          <c:w val="0.74218799212598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16</xdr:col>
      <xdr:colOff>590550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B931ADE-94F3-D90D-A7E1-49E3A3538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30" sqref="F3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1" t="s">
        <v>37</v>
      </c>
    </row>
    <row r="2" spans="1:6" x14ac:dyDescent="0.2">
      <c r="A2" t="s">
        <v>23</v>
      </c>
      <c r="B2" s="29" t="s">
        <v>38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55621.377399999998</v>
      </c>
      <c r="D4" s="9">
        <v>0.35966999999999999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34">
        <v>55621.377399999998</v>
      </c>
      <c r="D7" s="10"/>
    </row>
    <row r="8" spans="1:6" x14ac:dyDescent="0.2">
      <c r="A8" t="s">
        <v>3</v>
      </c>
      <c r="C8" s="34">
        <v>0.35966999999999999</v>
      </c>
      <c r="D8" s="10"/>
    </row>
    <row r="9" spans="1:6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INTERCEPT(INDIRECT($D$9):G991,INDIRECT($C$9):F991)</f>
        <v>2.0000000222353438E-4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SLOPE(INDIRECT($D$9):G991,INDIRECT($C$9):F991)</f>
        <v>-8.1675649178088903E-6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(C7+C11)+(C8+C12)*INT(MAX(F21:F3532))</f>
        <v>57089.517200000002</v>
      </c>
      <c r="E15" s="16" t="s">
        <v>34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0.35966183243508221</v>
      </c>
      <c r="E16" s="16" t="s">
        <v>30</v>
      </c>
      <c r="F16" s="17">
        <f ca="1">NOW()+15018.5+$C$5/24</f>
        <v>60338.698032523149</v>
      </c>
    </row>
    <row r="17" spans="1:21" ht="13.5" thickBot="1" x14ac:dyDescent="0.25">
      <c r="A17" s="16" t="s">
        <v>27</v>
      </c>
      <c r="B17" s="12"/>
      <c r="C17" s="12">
        <f>COUNT(C21:C2190)</f>
        <v>3</v>
      </c>
      <c r="E17" s="16" t="s">
        <v>35</v>
      </c>
      <c r="F17" s="17">
        <f ca="1">ROUND(2*(F16-$C$7)/$C$8,0)/2+F15</f>
        <v>13116.5</v>
      </c>
    </row>
    <row r="18" spans="1:21" ht="14.25" thickTop="1" thickBot="1" x14ac:dyDescent="0.25">
      <c r="A18" s="18" t="s">
        <v>5</v>
      </c>
      <c r="B18" s="12"/>
      <c r="C18" s="21">
        <f ca="1">+C15</f>
        <v>57089.517200000002</v>
      </c>
      <c r="D18" s="22">
        <f ca="1">+C16</f>
        <v>0.35966183243508221</v>
      </c>
      <c r="E18" s="16" t="s">
        <v>36</v>
      </c>
      <c r="F18" s="25">
        <f ca="1">ROUND(2*(F16-$C$15)/$C$16,0)/2+F15</f>
        <v>9035</v>
      </c>
    </row>
    <row r="19" spans="1:21" ht="13.5" thickTop="1" x14ac:dyDescent="0.2">
      <c r="E19" s="16" t="s">
        <v>31</v>
      </c>
      <c r="F19" s="20">
        <f ca="1">+$C$15+$C$16*F18-15018.5-$C$5/24</f>
        <v>45320.957689384304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43</v>
      </c>
      <c r="J20" s="7" t="s">
        <v>44</v>
      </c>
      <c r="K20" s="7" t="s">
        <v>45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8" t="s">
        <v>33</v>
      </c>
    </row>
    <row r="21" spans="1:21" x14ac:dyDescent="0.2">
      <c r="A21" s="32" t="s">
        <v>39</v>
      </c>
      <c r="B21" s="33" t="s">
        <v>40</v>
      </c>
      <c r="C21" s="32">
        <v>55621.377399999998</v>
      </c>
      <c r="D21" s="32">
        <v>1.35E-2</v>
      </c>
      <c r="E21">
        <f>+(C21-C$7)/C$8</f>
        <v>0</v>
      </c>
      <c r="F21">
        <f>ROUND(2*E21,0)/2</f>
        <v>0</v>
      </c>
      <c r="G21">
        <f>+C21-(C$7+F21*C$8)</f>
        <v>0</v>
      </c>
      <c r="J21">
        <f>+G21</f>
        <v>0</v>
      </c>
      <c r="O21">
        <f ca="1">+C$11+C$12*$F21</f>
        <v>2.0000000222353438E-4</v>
      </c>
      <c r="Q21" s="2">
        <f>+C21-15018.5</f>
        <v>40602.877399999998</v>
      </c>
      <c r="R21" s="2" t="s">
        <v>44</v>
      </c>
      <c r="S21" s="2"/>
      <c r="T21" s="2"/>
    </row>
    <row r="22" spans="1:21" x14ac:dyDescent="0.2">
      <c r="A22" s="32" t="s">
        <v>39</v>
      </c>
      <c r="B22" s="33" t="s">
        <v>40</v>
      </c>
      <c r="C22" s="32">
        <v>55621.377800000002</v>
      </c>
      <c r="D22" s="32">
        <v>7.0000000000000001E-3</v>
      </c>
      <c r="E22">
        <f>+(C22-C$7)/C$8</f>
        <v>1.1121305764925217E-3</v>
      </c>
      <c r="F22">
        <f>ROUND(2*E22,0)/2</f>
        <v>0</v>
      </c>
      <c r="G22">
        <f>+C22-(C$7+F22*C$8)</f>
        <v>4.0000000444706529E-4</v>
      </c>
      <c r="J22">
        <f>+G22</f>
        <v>4.0000000444706529E-4</v>
      </c>
      <c r="O22">
        <f ca="1">+C$11+C$12*$F22</f>
        <v>2.0000000222353438E-4</v>
      </c>
      <c r="Q22" s="2">
        <f>+C22-15018.5</f>
        <v>40602.877800000002</v>
      </c>
      <c r="R22" s="2" t="s">
        <v>44</v>
      </c>
      <c r="S22" s="2"/>
      <c r="T22" s="2"/>
    </row>
    <row r="23" spans="1:21" x14ac:dyDescent="0.2">
      <c r="A23" s="30" t="s">
        <v>41</v>
      </c>
      <c r="B23" s="31"/>
      <c r="C23" s="30">
        <v>57089.517200000002</v>
      </c>
      <c r="D23" s="35">
        <v>1.6999999999999999E-3</v>
      </c>
      <c r="E23">
        <f>+(C23-C$7)/C$8</f>
        <v>4081.9078599827744</v>
      </c>
      <c r="F23">
        <f>ROUND(2*E23,0)/2</f>
        <v>4082</v>
      </c>
      <c r="G23">
        <f>+C23-(C$7+F23*C$8)</f>
        <v>-3.3139999992272351E-2</v>
      </c>
      <c r="J23">
        <f>+G23</f>
        <v>-3.3139999992272351E-2</v>
      </c>
      <c r="O23">
        <f ca="1">+C$11+C$12*$F23</f>
        <v>-3.3139999992272358E-2</v>
      </c>
      <c r="Q23" s="2">
        <f>+C23-15018.5</f>
        <v>42071.017200000002</v>
      </c>
      <c r="R23" s="2" t="s">
        <v>44</v>
      </c>
      <c r="S23" s="2"/>
      <c r="T23" s="2"/>
    </row>
    <row r="24" spans="1:21" x14ac:dyDescent="0.2">
      <c r="C24" s="10"/>
      <c r="D24" s="10"/>
      <c r="Q24" s="2"/>
      <c r="R24" s="2"/>
      <c r="S24" s="2"/>
      <c r="T24" s="2"/>
    </row>
    <row r="25" spans="1:21" x14ac:dyDescent="0.2">
      <c r="C25" s="10"/>
      <c r="D25" s="10"/>
      <c r="Q25" s="2"/>
      <c r="R25" s="2"/>
      <c r="S25" s="2"/>
      <c r="T25" s="2"/>
    </row>
    <row r="26" spans="1:21" x14ac:dyDescent="0.2">
      <c r="C26" s="10"/>
      <c r="D26" s="10"/>
      <c r="Q26" s="2"/>
      <c r="R26" s="2"/>
      <c r="S26" s="2"/>
      <c r="T26" s="2"/>
    </row>
    <row r="27" spans="1:21" x14ac:dyDescent="0.2">
      <c r="C27" s="10"/>
      <c r="D27" s="10"/>
      <c r="Q27" s="2"/>
      <c r="R27" s="2"/>
      <c r="S27" s="2"/>
      <c r="T27" s="2"/>
    </row>
    <row r="28" spans="1:21" x14ac:dyDescent="0.2">
      <c r="C28" s="10"/>
      <c r="D28" s="10"/>
      <c r="Q28" s="2"/>
      <c r="R28" s="2"/>
      <c r="S28" s="2"/>
      <c r="T28" s="2"/>
    </row>
    <row r="29" spans="1:21" x14ac:dyDescent="0.2">
      <c r="C29" s="10"/>
      <c r="D29" s="10"/>
      <c r="Q29" s="2"/>
      <c r="R29" s="2"/>
      <c r="S29" s="2"/>
      <c r="T29" s="2"/>
    </row>
    <row r="30" spans="1:21" x14ac:dyDescent="0.2">
      <c r="C30" s="10"/>
      <c r="D30" s="10"/>
      <c r="Q30" s="2"/>
      <c r="R30" s="2"/>
      <c r="S30" s="2"/>
      <c r="T30" s="2"/>
    </row>
    <row r="31" spans="1:21" x14ac:dyDescent="0.2">
      <c r="C31" s="10"/>
      <c r="D31" s="10"/>
      <c r="Q31" s="2"/>
      <c r="R31" s="2"/>
      <c r="S31" s="2"/>
      <c r="T31" s="2"/>
    </row>
    <row r="32" spans="1:21" x14ac:dyDescent="0.2">
      <c r="C32" s="10"/>
      <c r="D32" s="10"/>
      <c r="Q32" s="2"/>
      <c r="R32" s="2"/>
      <c r="S32" s="2"/>
      <c r="T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2024-01-29T03:45:10Z</dcterms:modified>
</cp:coreProperties>
</file>