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B3E09A-3FDA-4C94-8749-A1DAB63DDF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7" i="1"/>
  <c r="E23" i="1"/>
  <c r="F23" i="1"/>
  <c r="C8" i="1"/>
  <c r="E14" i="1"/>
  <c r="E15" i="1" s="1"/>
  <c r="C17" i="1"/>
  <c r="Q21" i="1"/>
  <c r="E22" i="1"/>
  <c r="F22" i="1"/>
  <c r="G22" i="1"/>
  <c r="G23" i="1"/>
  <c r="I23" i="1"/>
  <c r="E21" i="1"/>
  <c r="F21" i="1"/>
  <c r="G21" i="1"/>
  <c r="H21" i="1"/>
  <c r="I22" i="1"/>
  <c r="C12" i="1"/>
  <c r="C16" i="1" l="1"/>
  <c r="D18" i="1" s="1"/>
  <c r="C11" i="1"/>
  <c r="C15" i="1" l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<sst xmlns="http://schemas.openxmlformats.org/spreadsheetml/2006/main" count="48" uniqueCount="47">
  <si>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</si>
  <si>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</si>
  <si>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</si>
  <si>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</si>
  <si>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</si>
  <si>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</si>
  <si>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</si>
  <si>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</si>
  <si>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</si>
  <si>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</si>
  <si>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</si>
  <si>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</si>
  <si>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</si>
  <si>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</si>
  <si>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</si>
  <si>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</si>
  <si>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</si>
  <si>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</si>
  <si>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</si>
  <si>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</si>
  <si>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</si>
  <si>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</si>
  <si>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</si>
  <si>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</si>
  <si>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</si>
  <si>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</si>
  <si>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</si>
  <si>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</si>
  <si>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</si>
  <si>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</si>
  <si>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</si>
  <si>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</si>
  <si>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</si>
  <si>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</si>
  <si>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</si>
  <si>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</si>
  <si>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</si>
  <si>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</si>
  <si>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</si>
  <si>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</si>
  <si>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GCVS</t>
  </si>
  <si>
    <t>IQ Cnc / GSC 0825-1465</t>
  </si>
  <si>
    <t>IBVS 6010</t>
  </si>
  <si>
    <t>I</t>
  </si>
  <si>
    <t>EW</t>
  </si>
  <si>
    <t>IBVS 6152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</si>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</sst>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8" fillId="2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Cnc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66-4F8B-B4FB-5D72A25D3F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0.42407999999704771</c:v>
                </c:pt>
                <c:pt idx="2">
                  <c:v>0.62488000000303145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6-4F8B-B4FB-5D72A25D3F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66-4F8B-B4FB-5D72A25D3F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66-4F8B-B4FB-5D72A25D3F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66-4F8B-B4FB-5D72A25D3F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66-4F8B-B4FB-5D72A25D3F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66-4F8B-B4FB-5D72A25D3F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5512</c:v>
                </c:pt>
                <c:pt idx="2">
                  <c:v>8222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1.5663173416611387E-2</c:v>
                </c:pt>
                <c:pt idx="1">
                  <c:v>0.42407999999704776</c:v>
                </c:pt>
                <c:pt idx="2">
                  <c:v>0.62488000000303145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6-4F8B-B4FB-5D72A25D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09504"/>
        <c:axId val="1"/>
      </c:scatterChart>
      <c:valAx>
        <c:axId val="1008109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09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073E93-3475-71C9-B371-8B78948E8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29" t="s">
        <v>44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52678.248</v>
      </c>
      <c r="D4" s="9">
        <v>0.53461000000000003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52678.248</v>
      </c>
    </row>
    <row r="8" spans="1:7" x14ac:dyDescent="0.2">
      <c r="A8" t="s">
        <v>3</v>
      </c>
      <c r="C8">
        <f>+D4</f>
        <v>0.53461000000000003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1.5663173416611387E-2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7.4095940961617626E-5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60338.701038541665</v>
      </c>
    </row>
    <row r="15" spans="1:7" x14ac:dyDescent="0.2">
      <c r="A15" s="14" t="s">
        <v>18</v>
      </c>
      <c r="B15" s="12"/>
      <c r="C15" s="15">
        <f ca="1">(C7+C11)+(C8+C12)*INT(MAX(F21:F3533))</f>
        <v>57074.436300000001</v>
      </c>
      <c r="D15" s="16" t="s">
        <v>38</v>
      </c>
      <c r="E15" s="17">
        <f ca="1">ROUND(2*(E14-$C$7)/$C$8,0)/2+E13</f>
        <v>14330</v>
      </c>
    </row>
    <row r="16" spans="1:7" x14ac:dyDescent="0.2">
      <c r="A16" s="18" t="s">
        <v>4</v>
      </c>
      <c r="B16" s="12"/>
      <c r="C16" s="19">
        <f ca="1">+C8+C12</f>
        <v>0.53468409594096167</v>
      </c>
      <c r="D16" s="16" t="s">
        <v>39</v>
      </c>
      <c r="E16" s="26">
        <f ca="1">ROUND(2*(E14-$C$15)/$C$16,0)/2+E13</f>
        <v>6106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45321.113223148852</v>
      </c>
    </row>
    <row r="18" spans="1:17" ht="14.25" thickTop="1" thickBot="1" x14ac:dyDescent="0.25">
      <c r="A18" s="18" t="s">
        <v>5</v>
      </c>
      <c r="B18" s="12"/>
      <c r="C18" s="21">
        <f ca="1">+C15</f>
        <v>57074.436300000001</v>
      </c>
      <c r="D18" s="22">
        <f ca="1">+C16</f>
        <v>0.53468409594096167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52678.248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1.5663173416611387E-2</v>
      </c>
      <c r="Q21" s="2">
        <f>+C21-15018.5</f>
        <v>37659.748</v>
      </c>
    </row>
    <row r="22" spans="1:17" x14ac:dyDescent="0.2">
      <c r="A22" s="30" t="s">
        <v>42</v>
      </c>
      <c r="B22" s="31" t="s">
        <v>43</v>
      </c>
      <c r="C22" s="30">
        <v>55625.4424</v>
      </c>
      <c r="D22" s="30">
        <v>2E-3</v>
      </c>
      <c r="E22">
        <f>+(C22-C$7)/C$8</f>
        <v>5512.793251155048</v>
      </c>
      <c r="F22" s="34">
        <f>ROUND(2*E22,0)/2-1</f>
        <v>5512</v>
      </c>
      <c r="G22">
        <f>+C22-(C$7+F22*C$8)</f>
        <v>0.42407999999704771</v>
      </c>
      <c r="I22">
        <f>+G22</f>
        <v>0.42407999999704771</v>
      </c>
      <c r="O22">
        <f ca="1">+C$11+C$12*$F22</f>
        <v>0.42407999999704776</v>
      </c>
      <c r="Q22" s="2">
        <f>+C22-15018.5</f>
        <v>40606.9424</v>
      </c>
    </row>
    <row r="23" spans="1:17" x14ac:dyDescent="0.2">
      <c r="A23" s="32" t="s">
        <v>45</v>
      </c>
      <c r="B23" s="33"/>
      <c r="C23" s="32">
        <v>57074.436300000001</v>
      </c>
      <c r="D23" s="32">
        <v>3.8E-3</v>
      </c>
      <c r="E23">
        <f>+(C23-C$7)/C$8</f>
        <v>8223.1688520603839</v>
      </c>
      <c r="F23" s="34">
        <f>ROUND(2*E23,0)/2-1</f>
        <v>8222</v>
      </c>
      <c r="G23">
        <f>+C23-(C$7+F23*C$8)</f>
        <v>0.62488000000303145</v>
      </c>
      <c r="I23">
        <f>+G23</f>
        <v>0.62488000000303145</v>
      </c>
      <c r="O23">
        <f ca="1">+C$11+C$12*$F23</f>
        <v>0.62488000000303145</v>
      </c>
      <c r="Q23" s="2">
        <f>+C23-15018.5</f>
        <v>42055.936300000001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2024-01-29T03:49:29Z</dcterms:modified>
</cp:coreProperties>
</file>