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E7C544-3C46-4477-8E0C-5FC4A664347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O22" i="1"/>
  <c r="S22" i="1" s="1"/>
  <c r="O21" i="1"/>
  <c r="S21" i="1" s="1"/>
  <c r="C15" i="1"/>
  <c r="E16" i="1" s="1"/>
  <c r="E15" i="1"/>
  <c r="E17" i="1" l="1"/>
  <c r="C18" i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<sst xmlns="http://schemas.openxmlformats.org/spreadsheetml/2006/main" count="56" uniqueCount="52">
  <si>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</si>
  <si>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</si>
  <si>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</si>
  <si>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</si>
  <si>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</si>
  <si>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</si>
  <si>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</si>
  <si>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</si>
  <si>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</si>
  <si>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</si>
  <si>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</si>
  <si>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</si>
  <si>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</si>
  <si>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</si>
  <si>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</si>
  <si>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</si>
  <si>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</si>
  <si>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</si>
  <si>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</si>
  <si>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</si>
  <si>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</si>
  <si>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</si>
  <si>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</si>
  <si>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</si>
  <si>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</si>
  <si>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</si>
  <si>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</si>
  <si>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</si>
  <si>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</si>
  <si>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</si>
  <si>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</si>
  <si>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</si>
  <si>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</si>
  <si>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</si>
  <si>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</si>
  <si>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</si>
  <si>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</si>
  <si>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</si>
  <si>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</si>
  <si>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</si>
  <si>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</si>
  <si>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</si>
  <si>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G0224-0044</t>
  </si>
  <si>
    <t>G0224-0044_Cnc.xls</t>
  </si>
  <si>
    <t>EW</t>
  </si>
  <si>
    <t>Cnc</t>
  </si>
  <si>
    <t>VSX</t>
  </si>
  <si>
    <t>IBVS 5945</t>
  </si>
  <si>
    <t>II</t>
  </si>
  <si>
    <t>IBVS 5992</t>
  </si>
  <si>
    <t>MQ Cnc / GSC 0224-0044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</si>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</sst>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B3-44D5-94FE-147A2715B3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-1.6818000003695488E-2</c:v>
                </c:pt>
                <c:pt idx="2">
                  <c:v>-1.295399999798974E-2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B3-44D5-94FE-147A2715B3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B3-44D5-94FE-147A2715B3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B3-44D5-94FE-147A2715B3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B3-44D5-94FE-147A2715B3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B3-44D5-94FE-147A2715B3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B3-44D5-94FE-147A2715B3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-3.6536978669639418E-2</c:v>
                </c:pt>
                <c:pt idx="1">
                  <c:v>-1.6818000003695488E-2</c:v>
                </c:pt>
                <c:pt idx="2">
                  <c:v>-1.295399999798974E-2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B3-44D5-94FE-147A2715B3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5016.5</c:v>
                </c:pt>
                <c:pt idx="2">
                  <c:v>5999.5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B3-44D5-94FE-147A2715B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079576"/>
        <c:axId val="1"/>
      </c:scatterChart>
      <c:valAx>
        <c:axId val="70907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07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0</xdr:rowOff>
    </xdr:from>
    <xdr:to>
      <xdr:col>16</xdr:col>
      <xdr:colOff>390525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E8661F-ACE2-7D53-1BE6-A2570595D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53855.548999999999</v>
      </c>
      <c r="D7" s="29" t="s">
        <v>46</v>
      </c>
    </row>
    <row r="8" spans="1:7" x14ac:dyDescent="0.2">
      <c r="A8" t="s">
        <v>3</v>
      </c>
      <c r="C8" s="35">
        <v>0.28609200000000001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-3.6536978669639418E-2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3.9308240139427751E-6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60338.71295833333</v>
      </c>
    </row>
    <row r="15" spans="1:7" x14ac:dyDescent="0.2">
      <c r="A15" s="11" t="s">
        <v>17</v>
      </c>
      <c r="B15" s="9"/>
      <c r="C15" s="12">
        <f ca="1">(C7+C11)+(C8+C12)*INT(MAX(F21:F3533))</f>
        <v>55571.801952034592</v>
      </c>
      <c r="D15" s="13" t="s">
        <v>38</v>
      </c>
      <c r="E15" s="14">
        <f ca="1">ROUND(2*(E14-$C$7)/$C$8,0)/2+E13</f>
        <v>22662</v>
      </c>
    </row>
    <row r="16" spans="1:7" x14ac:dyDescent="0.2">
      <c r="A16" s="15" t="s">
        <v>4</v>
      </c>
      <c r="B16" s="9"/>
      <c r="C16" s="16">
        <f ca="1">+C8+C12</f>
        <v>0.28609593082401397</v>
      </c>
      <c r="D16" s="13" t="s">
        <v>39</v>
      </c>
      <c r="E16" s="23">
        <f ca="1">ROUND(2*(E14-$C$15)/$C$16,0)/2+E13</f>
        <v>16663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45320.91428068847</v>
      </c>
    </row>
    <row r="18" spans="1:19" ht="14.25" thickTop="1" thickBot="1" x14ac:dyDescent="0.25">
      <c r="A18" s="15" t="s">
        <v>5</v>
      </c>
      <c r="B18" s="9"/>
      <c r="C18" s="18">
        <f ca="1">+C15</f>
        <v>55571.801952034592</v>
      </c>
      <c r="D18" s="19">
        <f ca="1">+C16</f>
        <v>0.28609593082401397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2.5835545381370274E-2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53855.548999999999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-3.6536978669639418E-2</v>
      </c>
      <c r="Q21" s="1">
        <f>+C21-15018.5</f>
        <v>38837.048999999999</v>
      </c>
      <c r="S21">
        <f ca="1">+(O21-G21)^2</f>
        <v>1.3349508103056857E-3</v>
      </c>
    </row>
    <row r="22" spans="1:19" x14ac:dyDescent="0.2">
      <c r="A22" s="32" t="s">
        <v>47</v>
      </c>
      <c r="B22" s="33" t="s">
        <v>48</v>
      </c>
      <c r="C22" s="32">
        <v>55290.712699999996</v>
      </c>
      <c r="D22" s="32">
        <v>5.9999999999999995E-4</v>
      </c>
      <c r="E22">
        <f>+(C22-C$7)/C$8</f>
        <v>5016.4412147141384</v>
      </c>
      <c r="F22">
        <f>ROUND(2*E22,0)/2</f>
        <v>5016.5</v>
      </c>
      <c r="G22">
        <f>+C22-(C$7+F22*C$8)</f>
        <v>-1.6818000003695488E-2</v>
      </c>
      <c r="I22">
        <f>+G22</f>
        <v>-1.6818000003695488E-2</v>
      </c>
      <c r="O22">
        <f ca="1">+C$11+C$12*$F22</f>
        <v>-1.6818000003695488E-2</v>
      </c>
      <c r="Q22" s="1">
        <f>+C22-15018.5</f>
        <v>40272.212699999996</v>
      </c>
      <c r="S22">
        <f ca="1">+(O22-G22)^2</f>
        <v>0</v>
      </c>
    </row>
    <row r="23" spans="1:19" x14ac:dyDescent="0.2">
      <c r="A23" s="32" t="s">
        <v>49</v>
      </c>
      <c r="B23" s="33" t="s">
        <v>48</v>
      </c>
      <c r="C23" s="32">
        <v>55571.945</v>
      </c>
      <c r="D23" s="32">
        <v>6.9999999999999999E-4</v>
      </c>
      <c r="E23">
        <f>+(C23-C$7)/C$8</f>
        <v>5999.4547208590266</v>
      </c>
      <c r="F23">
        <f>ROUND(2*E23,0)/2</f>
        <v>5999.5</v>
      </c>
      <c r="G23">
        <f>+C23-(C$7+F23*C$8)</f>
        <v>-1.295399999798974E-2</v>
      </c>
      <c r="I23">
        <f>+G23</f>
        <v>-1.295399999798974E-2</v>
      </c>
      <c r="O23">
        <f ca="1">+C$11+C$12*$F23</f>
        <v>-1.295399999798974E-2</v>
      </c>
      <c r="Q23" s="1">
        <f>+C23-15018.5</f>
        <v>40553.445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2024-01-29T04:06:39Z</dcterms:modified>
</cp:coreProperties>
</file>