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BF0BE7A-F837-40A8-B1BE-93EEA2B9D69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1" i="1"/>
  <c r="C12" i="1"/>
  <c r="C16" i="1" l="1"/>
  <c r="D18" i="1" s="1"/>
  <c r="O23" i="1"/>
  <c r="S23" i="1" s="1"/>
  <c r="C15" i="1"/>
  <c r="O22" i="1"/>
  <c r="S22" i="1" s="1"/>
  <c r="O21" i="1"/>
  <c r="S21" i="1" s="1"/>
  <c r="E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<sst xmlns="http://schemas.openxmlformats.org/spreadsheetml/2006/main" count="57" uniqueCount="52">
  <si>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</si>
  <si>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</si>
  <si>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</si>
  <si>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</si>
  <si>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</si>
  <si>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</si>
  <si>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</si>
  <si>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</si>
  <si>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</si>
  <si>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</si>
  <si>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</si>
  <si>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</si>
  <si>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</si>
  <si>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</si>
  <si>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</si>
  <si>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</si>
  <si>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</si>
  <si>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</si>
  <si>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</si>
  <si>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</si>
  <si>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</si>
  <si>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</si>
  <si>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</si>
  <si>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</si>
  <si>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</si>
  <si>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</si>
  <si>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</si>
  <si>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</si>
  <si>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</si>
  <si>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</si>
  <si>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</si>
  <si>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</si>
  <si>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</si>
  <si>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</si>
  <si>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</si>
  <si>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</si>
  <si>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</si>
  <si>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</si>
  <si>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</si>
  <si>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</si>
  <si>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</si>
  <si>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</si>
  <si>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G0794-1208</t>
  </si>
  <si>
    <t>G0794-1208_Cnc.xls</t>
  </si>
  <si>
    <t>EC</t>
  </si>
  <si>
    <t>Cnc</t>
  </si>
  <si>
    <t>VSX</t>
  </si>
  <si>
    <t>IBVS 5992</t>
  </si>
  <si>
    <t>I</t>
  </si>
  <si>
    <t>IBVS 6063</t>
  </si>
  <si>
    <t>CCD</t>
  </si>
  <si>
    <t>NR Cnc / GSC 0794-1208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</si>
</sst>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NR Cnc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11095.5</c:v>
                </c:pt>
                <c:pt idx="2">
                  <c:v>13659.5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2B-4998-A39E-EEF3BE7D48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11095.5</c:v>
                </c:pt>
                <c:pt idx="2">
                  <c:v>13659.5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-7.5389999983599409E-3</c:v>
                </c:pt>
                <c:pt idx="2">
                  <c:v>-5.1509999975678511E-3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2B-4998-A39E-EEF3BE7D48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11095.5</c:v>
                </c:pt>
                <c:pt idx="2">
                  <c:v>13659.5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2B-4998-A39E-EEF3BE7D48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11095.5</c:v>
                </c:pt>
                <c:pt idx="2">
                  <c:v>13659.5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2B-4998-A39E-EEF3BE7D48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11095.5</c:v>
                </c:pt>
                <c:pt idx="2">
                  <c:v>13659.5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2B-4998-A39E-EEF3BE7D48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11095.5</c:v>
                </c:pt>
                <c:pt idx="2">
                  <c:v>13659.5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2B-4998-A39E-EEF3BE7D48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11095.5</c:v>
                </c:pt>
                <c:pt idx="2">
                  <c:v>13659.5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2B-4998-A39E-EEF3BE7D48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11095.5</c:v>
                </c:pt>
                <c:pt idx="2">
                  <c:v>13659.5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-1.7872874416764245E-2</c:v>
                </c:pt>
                <c:pt idx="1">
                  <c:v>-7.5389999983599409E-3</c:v>
                </c:pt>
                <c:pt idx="2">
                  <c:v>-5.1509999975678511E-3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2B-4998-A39E-EEF3BE7D48F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11095.5</c:v>
                </c:pt>
                <c:pt idx="2">
                  <c:v>13659.5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22B-4998-A39E-EEF3BE7D4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121384"/>
        <c:axId val="1"/>
      </c:scatterChart>
      <c:valAx>
        <c:axId val="1008121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121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57151</xdr:rowOff>
    </xdr:from>
    <xdr:to>
      <xdr:col>17</xdr:col>
      <xdr:colOff>523875</xdr:colOff>
      <xdr:row>18</xdr:row>
      <xdr:rowOff>123826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A9A1A54-87EE-C1AD-EF16-5E8FF7FAE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D34" sqref="D3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8" t="s">
        <v>51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52387.771999999997</v>
      </c>
      <c r="D7" s="29" t="s">
        <v>46</v>
      </c>
    </row>
    <row r="8" spans="1:7" x14ac:dyDescent="0.2">
      <c r="A8" t="s">
        <v>3</v>
      </c>
      <c r="C8" s="37">
        <v>0.28625800000000001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-1.7872874416764245E-2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9.3135725459909903E-7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60338.716738310184</v>
      </c>
    </row>
    <row r="15" spans="1:7" x14ac:dyDescent="0.2">
      <c r="A15" s="11" t="s">
        <v>17</v>
      </c>
      <c r="B15" s="9"/>
      <c r="C15" s="12">
        <f ca="1">(C7+C11)+(C8+C12)*INT(MAX(F21:F3533))</f>
        <v>56297.764870534324</v>
      </c>
      <c r="D15" s="13" t="s">
        <v>38</v>
      </c>
      <c r="E15" s="14">
        <f ca="1">ROUND(2*(E14-$C$7)/$C$8,0)/2+E13</f>
        <v>27776.5</v>
      </c>
    </row>
    <row r="16" spans="1:7" x14ac:dyDescent="0.2">
      <c r="A16" s="15" t="s">
        <v>4</v>
      </c>
      <c r="B16" s="9"/>
      <c r="C16" s="16">
        <f ca="1">+C8+C12</f>
        <v>0.28625893135725461</v>
      </c>
      <c r="D16" s="13" t="s">
        <v>39</v>
      </c>
      <c r="E16" s="23">
        <f ca="1">ROUND(2*(E14-$C$15)/$C$16,0)/2+E13</f>
        <v>14117.5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45320.921167303699</v>
      </c>
    </row>
    <row r="18" spans="1:19" ht="14.25" thickTop="1" thickBot="1" x14ac:dyDescent="0.25">
      <c r="A18" s="15" t="s">
        <v>5</v>
      </c>
      <c r="B18" s="9"/>
      <c r="C18" s="18">
        <f ca="1">+C15</f>
        <v>56297.764870534324</v>
      </c>
      <c r="D18" s="19">
        <f ca="1">+C16</f>
        <v>0.28625893135725461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1.2638030699389558E-2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50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52387.771999999997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-1.7872874416764245E-2</v>
      </c>
      <c r="Q21" s="1">
        <f>+C21-15018.5</f>
        <v>37369.271999999997</v>
      </c>
      <c r="S21">
        <f ca="1">+(O21-G21)^2</f>
        <v>3.1943963991742583E-4</v>
      </c>
    </row>
    <row r="22" spans="1:19" x14ac:dyDescent="0.2">
      <c r="A22" s="32" t="s">
        <v>47</v>
      </c>
      <c r="B22" s="33" t="s">
        <v>48</v>
      </c>
      <c r="C22" s="32">
        <v>55563.9401</v>
      </c>
      <c r="D22" s="32">
        <v>4.0000000000000002E-4</v>
      </c>
      <c r="E22">
        <f>+(C22-C$7)/C$8</f>
        <v>11095.473663618142</v>
      </c>
      <c r="F22">
        <f>ROUND(2*E22,0)/2</f>
        <v>11095.5</v>
      </c>
      <c r="G22">
        <f>+C22-(C$7+F22*C$8)</f>
        <v>-7.5389999983599409E-3</v>
      </c>
      <c r="I22">
        <f>+G22</f>
        <v>-7.5389999983599409E-3</v>
      </c>
      <c r="O22">
        <f ca="1">+C$11+C$12*$F22</f>
        <v>-7.5389999983599409E-3</v>
      </c>
      <c r="Q22" s="1">
        <f>+C22-15018.5</f>
        <v>40545.4401</v>
      </c>
      <c r="S22">
        <f ca="1">+(O22-G22)^2</f>
        <v>0</v>
      </c>
    </row>
    <row r="23" spans="1:19" x14ac:dyDescent="0.2">
      <c r="A23" s="34" t="s">
        <v>49</v>
      </c>
      <c r="B23" s="35" t="s">
        <v>48</v>
      </c>
      <c r="C23" s="36">
        <v>56297.908000000003</v>
      </c>
      <c r="D23" s="36">
        <v>1.2E-4</v>
      </c>
      <c r="E23">
        <f>+(C23-C$7)/C$8</f>
        <v>13659.482005743092</v>
      </c>
      <c r="F23">
        <f>ROUND(2*E23,0)/2</f>
        <v>13659.5</v>
      </c>
      <c r="G23">
        <f>+C23-(C$7+F23*C$8)</f>
        <v>-5.1509999975678511E-3</v>
      </c>
      <c r="I23">
        <f>+G23</f>
        <v>-5.1509999975678511E-3</v>
      </c>
      <c r="O23">
        <f ca="1">+C$11+C$12*$F23</f>
        <v>-5.1509999975678511E-3</v>
      </c>
      <c r="Q23" s="1">
        <f>+C23-15018.5</f>
        <v>41279.408000000003</v>
      </c>
      <c r="S23">
        <f ca="1">+(O23-G23)^2</f>
        <v>0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2024-01-29T04:12:06Z</dcterms:modified>
</cp:coreProperties>
</file>