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240FC66-433F-4D64-8D42-9742CB3A7EB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1" i="1"/>
  <c r="O22" i="1" l="1"/>
  <c r="S22" i="1" s="1"/>
  <c r="O23" i="1"/>
  <c r="S23" i="1" s="1"/>
  <c r="C15" i="1"/>
  <c r="O21" i="1"/>
  <c r="S21" i="1" s="1"/>
  <c r="C16" i="1"/>
  <c r="D18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<sst xmlns="http://schemas.openxmlformats.org/spreadsheetml/2006/main" count="56" uniqueCount="52">
  <si>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</si>
  <si>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</si>
  <si>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</si>
  <si>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</si>
  <si>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</si>
  <si>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</si>
  <si>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</si>
  <si>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</si>
  <si>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</si>
  <si>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</si>
  <si>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</si>
  <si>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</si>
  <si>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</si>
  <si>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</si>
  <si>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</si>
  <si>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</si>
  <si>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</si>
  <si>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</si>
  <si>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</si>
  <si>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</si>
  <si>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</si>
  <si>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</si>
  <si>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</si>
  <si>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</si>
  <si>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</si>
  <si>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</si>
  <si>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</si>
  <si>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</si>
  <si>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</si>
  <si>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</si>
  <si>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</si>
  <si>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</si>
  <si>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</si>
  <si>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</si>
  <si>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</si>
  <si>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</si>
  <si>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</si>
  <si>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</si>
  <si>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</si>
  <si>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</si>
  <si>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</si>
  <si>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</si>
  <si>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G0815-1932</t>
  </si>
  <si>
    <t>G0815-1932_Cnc.xls</t>
  </si>
  <si>
    <t>EC</t>
  </si>
  <si>
    <t>Cnc</t>
  </si>
  <si>
    <t>VSX</t>
  </si>
  <si>
    <t>IBVS 5992</t>
  </si>
  <si>
    <t>II</t>
  </si>
  <si>
    <t>IBVS 6029</t>
  </si>
  <si>
    <t>QR Cnc / GSC 0815-1932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</si>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</sst>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Cnc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4275</c:v>
                </c:pt>
                <c:pt idx="2">
                  <c:v>4864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1-4764-B8ED-B3BCC6085F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4275</c:v>
                </c:pt>
                <c:pt idx="2">
                  <c:v>4864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2.6350000145612285E-2</c:v>
                </c:pt>
                <c:pt idx="2">
                  <c:v>3.1740000144054648E-2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1-4764-B8ED-B3BCC6085F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4275</c:v>
                </c:pt>
                <c:pt idx="2">
                  <c:v>4864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1-4764-B8ED-B3BCC6085F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4275</c:v>
                </c:pt>
                <c:pt idx="2">
                  <c:v>4864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11-4764-B8ED-B3BCC6085F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4275</c:v>
                </c:pt>
                <c:pt idx="2">
                  <c:v>4864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11-4764-B8ED-B3BCC6085F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4275</c:v>
                </c:pt>
                <c:pt idx="2">
                  <c:v>4864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11-4764-B8ED-B3BCC6085F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4275</c:v>
                </c:pt>
                <c:pt idx="2">
                  <c:v>4864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11-4764-B8ED-B3BCC6085F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4275</c:v>
                </c:pt>
                <c:pt idx="2">
                  <c:v>4864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-1.0478731450284245E-4</c:v>
                </c:pt>
                <c:pt idx="1">
                  <c:v>2.7215340549248675E-2</c:v>
                </c:pt>
                <c:pt idx="2">
                  <c:v>3.0979447054921106E-2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11-4764-B8ED-B3BCC6085F0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4275</c:v>
                </c:pt>
                <c:pt idx="2">
                  <c:v>4864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11-4764-B8ED-B3BCC6085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23544"/>
        <c:axId val="1"/>
      </c:scatterChart>
      <c:valAx>
        <c:axId val="1008123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23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F623B54-D917-7F20-99BD-D199E57F3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50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52396.589999999851</v>
      </c>
      <c r="D7" s="29" t="s">
        <v>46</v>
      </c>
    </row>
    <row r="8" spans="1:7" x14ac:dyDescent="0.2">
      <c r="A8" t="s">
        <v>3</v>
      </c>
      <c r="C8" s="37">
        <v>0.74158999999999997</v>
      </c>
      <c r="D8" s="29" t="s">
        <v>46</v>
      </c>
    </row>
    <row r="9" spans="1:7" x14ac:dyDescent="0.2">
      <c r="A9" s="8" t="s">
        <v>30</v>
      </c>
      <c r="B9" s="9"/>
      <c r="C9" s="10">
        <v>8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-1.0478731450284245E-4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6.3906731845032788E-6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60339.454859722224</v>
      </c>
    </row>
    <row r="15" spans="1:7" x14ac:dyDescent="0.2">
      <c r="A15" s="11" t="s">
        <v>17</v>
      </c>
      <c r="B15" s="9"/>
      <c r="C15" s="12">
        <f ca="1">(C7+C11)+(C8+C12)*INT(MAX(F21:F3533))</f>
        <v>56003.714739446907</v>
      </c>
      <c r="D15" s="13" t="s">
        <v>38</v>
      </c>
      <c r="E15" s="14">
        <f ca="1">ROUND(2*(E14-$C$7)/$C$8,0)/2+E13</f>
        <v>10711.5</v>
      </c>
    </row>
    <row r="16" spans="1:7" x14ac:dyDescent="0.2">
      <c r="A16" s="15" t="s">
        <v>4</v>
      </c>
      <c r="B16" s="9"/>
      <c r="C16" s="16">
        <f ca="1">+C8+C12</f>
        <v>0.7415963906731845</v>
      </c>
      <c r="D16" s="13" t="s">
        <v>39</v>
      </c>
      <c r="E16" s="23">
        <f ca="1">ROUND(2*(E14-$C$15)/$C$16,0)/2+E13</f>
        <v>5847.5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45321.36630057502</v>
      </c>
    </row>
    <row r="18" spans="1:19" ht="14.25" thickTop="1" thickBot="1" x14ac:dyDescent="0.25">
      <c r="A18" s="15" t="s">
        <v>5</v>
      </c>
      <c r="B18" s="9"/>
      <c r="C18" s="18">
        <f ca="1">+C15</f>
        <v>56003.714739446907</v>
      </c>
      <c r="D18" s="19">
        <f ca="1">+C16</f>
        <v>0.7415963906731845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8.1799614816846229E-4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52396.589999999851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-1.0478731450284245E-4</v>
      </c>
      <c r="Q21" s="1">
        <f>+C21-15018.5</f>
        <v>37378.089999999851</v>
      </c>
      <c r="S21">
        <f ca="1">+(O21-G21)^2</f>
        <v>1.0980381280717616E-8</v>
      </c>
    </row>
    <row r="22" spans="1:19" x14ac:dyDescent="0.2">
      <c r="A22" s="32" t="s">
        <v>47</v>
      </c>
      <c r="B22" s="33" t="s">
        <v>48</v>
      </c>
      <c r="C22" s="32">
        <v>55566.9136</v>
      </c>
      <c r="D22" s="32">
        <v>5.0000000000000001E-4</v>
      </c>
      <c r="E22">
        <f>+(C22-C$7)/C$8</f>
        <v>4275.0355317630347</v>
      </c>
      <c r="F22">
        <f>ROUND(2*E22,0)/2</f>
        <v>4275</v>
      </c>
      <c r="G22">
        <f>+C22-(C$7+F22*C$8)</f>
        <v>2.6350000145612285E-2</v>
      </c>
      <c r="I22">
        <f>+G22</f>
        <v>2.6350000145612285E-2</v>
      </c>
      <c r="O22">
        <f ca="1">+C$11+C$12*$F22</f>
        <v>2.7215340549248675E-2</v>
      </c>
      <c r="Q22" s="1">
        <f>+C22-15018.5</f>
        <v>40548.4136</v>
      </c>
      <c r="S22">
        <f ca="1">+(O22-G22)^2</f>
        <v>7.4881401416559181E-7</v>
      </c>
    </row>
    <row r="23" spans="1:19" x14ac:dyDescent="0.2">
      <c r="A23" s="34" t="s">
        <v>49</v>
      </c>
      <c r="B23" s="35" t="s">
        <v>48</v>
      </c>
      <c r="C23" s="34">
        <v>56003.715499999998</v>
      </c>
      <c r="D23" s="34">
        <v>5.0000000000000001E-4</v>
      </c>
      <c r="E23">
        <f>+(C23-C$7)/C$8</f>
        <v>4864.0427999300791</v>
      </c>
      <c r="F23">
        <f>ROUND(2*E23,0)/2</f>
        <v>4864</v>
      </c>
      <c r="G23">
        <f>+C23-(C$7+F23*C$8)</f>
        <v>3.1740000144054648E-2</v>
      </c>
      <c r="I23">
        <f>+G23</f>
        <v>3.1740000144054648E-2</v>
      </c>
      <c r="O23">
        <f ca="1">+C$11+C$12*$F23</f>
        <v>3.0979447054921106E-2</v>
      </c>
      <c r="Q23" s="1">
        <f>+C23-15018.5</f>
        <v>40985.215499999998</v>
      </c>
      <c r="S23">
        <f ca="1">+(O23-G23)^2</f>
        <v>5.7844100139057262E-7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2024-01-29T04:24:59Z</dcterms:modified>
</cp:coreProperties>
</file>