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9D8D80-B5A7-4459-ACFA-9B7797424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 s="1"/>
  <c r="G32" i="1" s="1"/>
  <c r="J32" i="1" s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22" i="1"/>
  <c r="F22" i="1"/>
  <c r="G22" i="1"/>
  <c r="I22" i="1" s="1"/>
  <c r="E23" i="1"/>
  <c r="F23" i="1"/>
  <c r="G23" i="1"/>
  <c r="I23" i="1" s="1"/>
  <c r="E24" i="1"/>
  <c r="F24" i="1"/>
  <c r="G24" i="1"/>
  <c r="J24" i="1" s="1"/>
  <c r="G11" i="1"/>
  <c r="F11" i="1"/>
  <c r="Q22" i="1"/>
  <c r="Q23" i="1"/>
  <c r="Q24" i="1"/>
  <c r="C21" i="1"/>
  <c r="E21" i="1"/>
  <c r="F21" i="1" s="1"/>
  <c r="G21" i="1" s="1"/>
  <c r="H21" i="1" s="1"/>
  <c r="A21" i="1"/>
  <c r="H20" i="1" s="1"/>
  <c r="E14" i="1"/>
  <c r="E15" i="1" s="1"/>
  <c r="C17" i="1"/>
  <c r="Q21" i="1"/>
  <c r="C11" i="1"/>
  <c r="C12" i="1" l="1"/>
  <c r="O25" i="1" l="1"/>
  <c r="S25" i="1" s="1"/>
  <c r="O23" i="1"/>
  <c r="S23" i="1" s="1"/>
  <c r="O31" i="1"/>
  <c r="S31" i="1" s="1"/>
  <c r="C15" i="1"/>
  <c r="C16" i="1"/>
  <c r="D18" i="1" s="1"/>
  <c r="O29" i="1"/>
  <c r="S29" i="1" s="1"/>
  <c r="O39" i="1"/>
  <c r="S39" i="1" s="1"/>
  <c r="O42" i="1"/>
  <c r="S42" i="1" s="1"/>
  <c r="O30" i="1"/>
  <c r="S30" i="1" s="1"/>
  <c r="O32" i="1"/>
  <c r="S32" i="1" s="1"/>
  <c r="O33" i="1"/>
  <c r="S33" i="1" s="1"/>
  <c r="O22" i="1"/>
  <c r="S22" i="1" s="1"/>
  <c r="O28" i="1"/>
  <c r="S28" i="1" s="1"/>
  <c r="O26" i="1"/>
  <c r="S26" i="1" s="1"/>
  <c r="O36" i="1"/>
  <c r="S36" i="1" s="1"/>
  <c r="O37" i="1"/>
  <c r="S37" i="1" s="1"/>
  <c r="O34" i="1"/>
  <c r="S34" i="1" s="1"/>
  <c r="O21" i="1"/>
  <c r="S21" i="1" s="1"/>
  <c r="O40" i="1"/>
  <c r="S40" i="1" s="1"/>
  <c r="O27" i="1"/>
  <c r="S27" i="1" s="1"/>
  <c r="O35" i="1"/>
  <c r="S35" i="1" s="1"/>
  <c r="O41" i="1"/>
  <c r="S41" i="1" s="1"/>
  <c r="O38" i="1"/>
  <c r="S38" i="1" s="1"/>
  <c r="O24" i="1"/>
  <c r="S24" i="1" s="1"/>
  <c r="O43" i="1"/>
  <c r="S4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<sst xmlns="http://schemas.openxmlformats.org/spreadsheetml/2006/main" count="96" uniqueCount="55">
  <si>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</si>
  <si>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</si>
  <si>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</si>
  <si>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</si>
  <si>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</si>
  <si>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</si>
  <si>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</si>
  <si>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</si>
  <si>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</si>
  <si>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</si>
  <si>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</si>
  <si>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</si>
  <si>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</si>
  <si>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</si>
  <si>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</si>
  <si>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</si>
  <si>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</si>
  <si>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</si>
  <si>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</si>
  <si>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</si>
  <si>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</si>
  <si>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</si>
  <si>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</si>
  <si>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</si>
  <si>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</si>
  <si>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</si>
  <si>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</si>
  <si>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</si>
  <si>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</si>
  <si>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</si>
  <si>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</si>
  <si>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</si>
  <si>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</si>
  <si>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</si>
  <si>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</si>
  <si>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</si>
  <si>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</si>
  <si>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</si>
  <si>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</si>
  <si>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</si>
  <si>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</si>
  <si>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</si>
  <si>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G0819-0048</t>
  </si>
  <si>
    <t>G0819-0048_Cnc.xls</t>
  </si>
  <si>
    <t>EC</t>
  </si>
  <si>
    <t>Cnc</t>
  </si>
  <si>
    <t>VSX</t>
  </si>
  <si>
    <t>IBVS 5992</t>
  </si>
  <si>
    <t>I</t>
  </si>
  <si>
    <t>IBVS 6029</t>
  </si>
  <si>
    <t>II</t>
  </si>
  <si>
    <t>JAAVSO, 50, 255</t>
  </si>
  <si>
    <t>QV Cnc / GSC 0819-0048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</si>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</sst>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1-4BD1-9697-D2CAA64AB0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-8.330000149726402E-3</c:v>
                </c:pt>
                <c:pt idx="2">
                  <c:v>-8.1440001522423699E-3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1-4BD1-9697-D2CAA64AB0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-6.8090001514065079E-3</c:v>
                </c:pt>
                <c:pt idx="4">
                  <c:v>-1.0030000194092281E-2</c:v>
                </c:pt>
                <c:pt idx="5">
                  <c:v>-1.4956000144593418E-2</c:v>
                </c:pt>
                <c:pt idx="6">
                  <c:v>-1.4956000144593418E-2</c:v>
                </c:pt>
                <c:pt idx="7">
                  <c:v>-1.485600014711963E-2</c:v>
                </c:pt>
                <c:pt idx="8">
                  <c:v>-1.4815000147791579E-2</c:v>
                </c:pt>
                <c:pt idx="9">
                  <c:v>-1.4815000147791579E-2</c:v>
                </c:pt>
                <c:pt idx="10">
                  <c:v>-1.4715000150317792E-2</c:v>
                </c:pt>
                <c:pt idx="11">
                  <c:v>-1.4931000143405981E-2</c:v>
                </c:pt>
                <c:pt idx="12">
                  <c:v>-1.4631000143708661E-2</c:v>
                </c:pt>
                <c:pt idx="13">
                  <c:v>-1.4631000143708661E-2</c:v>
                </c:pt>
                <c:pt idx="14">
                  <c:v>-1.5290000148524996E-2</c:v>
                </c:pt>
                <c:pt idx="15">
                  <c:v>-1.4990000148827676E-2</c:v>
                </c:pt>
                <c:pt idx="16">
                  <c:v>-1.4890000144077931E-2</c:v>
                </c:pt>
                <c:pt idx="17">
                  <c:v>-1.4885000149661209E-2</c:v>
                </c:pt>
                <c:pt idx="18">
                  <c:v>-1.4685000147437677E-2</c:v>
                </c:pt>
                <c:pt idx="19">
                  <c:v>-1.4585000142687932E-2</c:v>
                </c:pt>
                <c:pt idx="20">
                  <c:v>-1.5244000147504266E-2</c:v>
                </c:pt>
                <c:pt idx="21">
                  <c:v>-1.4944000147806946E-2</c:v>
                </c:pt>
                <c:pt idx="22">
                  <c:v>-1.4844000150333159E-2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21-4BD1-9697-D2CAA64AB0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21-4BD1-9697-D2CAA64AB0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21-4BD1-9697-D2CAA64AB0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21-4BD1-9697-D2CAA64AB0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2.0000000000000001E-4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21-4BD1-9697-D2CAA64AB0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-1.942080981853736E-3</c:v>
                </c:pt>
                <c:pt idx="1">
                  <c:v>-7.5046575734932118E-3</c:v>
                </c:pt>
                <c:pt idx="2">
                  <c:v>-7.6598526076799853E-3</c:v>
                </c:pt>
                <c:pt idx="3">
                  <c:v>-8.1530089892075525E-3</c:v>
                </c:pt>
                <c:pt idx="4">
                  <c:v>-1.4496961311578604E-2</c:v>
                </c:pt>
                <c:pt idx="5">
                  <c:v>-1.4614636667170772E-2</c:v>
                </c:pt>
                <c:pt idx="6">
                  <c:v>-1.4614636667170772E-2</c:v>
                </c:pt>
                <c:pt idx="7">
                  <c:v>-1.4614636667170772E-2</c:v>
                </c:pt>
                <c:pt idx="8">
                  <c:v>-1.4614920907160125E-2</c:v>
                </c:pt>
                <c:pt idx="9">
                  <c:v>-1.4614920907160125E-2</c:v>
                </c:pt>
                <c:pt idx="10">
                  <c:v>-1.4614920907160125E-2</c:v>
                </c:pt>
                <c:pt idx="11">
                  <c:v>-1.4621742666904599E-2</c:v>
                </c:pt>
                <c:pt idx="12">
                  <c:v>-1.4621742666904599E-2</c:v>
                </c:pt>
                <c:pt idx="13">
                  <c:v>-1.4621742666904599E-2</c:v>
                </c:pt>
                <c:pt idx="14">
                  <c:v>-1.4622026906893952E-2</c:v>
                </c:pt>
                <c:pt idx="15">
                  <c:v>-1.4622026906893952E-2</c:v>
                </c:pt>
                <c:pt idx="16">
                  <c:v>-1.4622026906893952E-2</c:v>
                </c:pt>
                <c:pt idx="17">
                  <c:v>-1.4623448106840718E-2</c:v>
                </c:pt>
                <c:pt idx="18">
                  <c:v>-1.4623448106840718E-2</c:v>
                </c:pt>
                <c:pt idx="19">
                  <c:v>-1.4623448106840718E-2</c:v>
                </c:pt>
                <c:pt idx="20">
                  <c:v>-1.462373234683007E-2</c:v>
                </c:pt>
                <c:pt idx="21">
                  <c:v>-1.462373234683007E-2</c:v>
                </c:pt>
                <c:pt idx="22">
                  <c:v>-1.462373234683007E-2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21-4BD1-9697-D2CAA64AB0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22085</c:v>
                </c:pt>
                <c:pt idx="5">
                  <c:v>22292</c:v>
                </c:pt>
                <c:pt idx="6">
                  <c:v>22292</c:v>
                </c:pt>
                <c:pt idx="7">
                  <c:v>22292</c:v>
                </c:pt>
                <c:pt idx="8">
                  <c:v>22292.5</c:v>
                </c:pt>
                <c:pt idx="9">
                  <c:v>22292.5</c:v>
                </c:pt>
                <c:pt idx="10">
                  <c:v>22292.5</c:v>
                </c:pt>
                <c:pt idx="11">
                  <c:v>22304.5</c:v>
                </c:pt>
                <c:pt idx="12">
                  <c:v>22304.5</c:v>
                </c:pt>
                <c:pt idx="13">
                  <c:v>22304.5</c:v>
                </c:pt>
                <c:pt idx="14">
                  <c:v>22305</c:v>
                </c:pt>
                <c:pt idx="15">
                  <c:v>22305</c:v>
                </c:pt>
                <c:pt idx="16">
                  <c:v>22305</c:v>
                </c:pt>
                <c:pt idx="17">
                  <c:v>22307.5</c:v>
                </c:pt>
                <c:pt idx="18">
                  <c:v>22307.5</c:v>
                </c:pt>
                <c:pt idx="19">
                  <c:v>22307.5</c:v>
                </c:pt>
                <c:pt idx="20">
                  <c:v>22308</c:v>
                </c:pt>
                <c:pt idx="21">
                  <c:v>22308</c:v>
                </c:pt>
                <c:pt idx="22">
                  <c:v>22308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21-4BD1-9697-D2CAA64A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11096"/>
        <c:axId val="1"/>
      </c:scatterChart>
      <c:valAx>
        <c:axId val="829711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11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4134F9-D15A-18C4-2CF1-8387E49DA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285156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1">
        <v>52391.660000000149</v>
      </c>
      <c r="D7" s="29" t="s">
        <v>46</v>
      </c>
    </row>
    <row r="8" spans="1:7" x14ac:dyDescent="0.2">
      <c r="A8" t="s">
        <v>3</v>
      </c>
      <c r="C8" s="41">
        <v>0.325318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-1.942080981853736E-3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-5.6847997870612938E-7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60338.727318055557</v>
      </c>
    </row>
    <row r="15" spans="1:7" x14ac:dyDescent="0.2">
      <c r="A15" s="11" t="s">
        <v>17</v>
      </c>
      <c r="B15" s="9"/>
      <c r="C15" s="12">
        <f ca="1">(C7+C11)+(C8+C12)*INT(MAX(F21:F3533))</f>
        <v>59648.839320267798</v>
      </c>
      <c r="D15" s="13" t="s">
        <v>38</v>
      </c>
      <c r="E15" s="14">
        <f ca="1">ROUND(2*(E14-$C$7)/$C$8,0)/2+E13</f>
        <v>24429.5</v>
      </c>
    </row>
    <row r="16" spans="1:7" x14ac:dyDescent="0.2">
      <c r="A16" s="15" t="s">
        <v>4</v>
      </c>
      <c r="B16" s="9"/>
      <c r="C16" s="16">
        <f ca="1">+C8+C12</f>
        <v>0.32531743152002129</v>
      </c>
      <c r="D16" s="13" t="s">
        <v>39</v>
      </c>
      <c r="E16" s="23">
        <f ca="1">ROUND(2*(E14-$C$15)/$C$16,0)/2+E13</f>
        <v>2121.5</v>
      </c>
    </row>
    <row r="17" spans="1:19" ht="13.5" thickBot="1" x14ac:dyDescent="0.25">
      <c r="A17" s="13" t="s">
        <v>29</v>
      </c>
      <c r="B17" s="9"/>
      <c r="C17" s="9">
        <f>COUNT(C21:C2191)</f>
        <v>23</v>
      </c>
      <c r="D17" s="13" t="s">
        <v>33</v>
      </c>
      <c r="E17" s="17">
        <f ca="1">+$C$15+$C$16*E16-15018.5-$C$9/24</f>
        <v>45320.896084570857</v>
      </c>
    </row>
    <row r="18" spans="1:19" ht="14.25" thickTop="1" thickBot="1" x14ac:dyDescent="0.25">
      <c r="A18" s="15" t="s">
        <v>5</v>
      </c>
      <c r="B18" s="9"/>
      <c r="C18" s="18">
        <f ca="1">+C15</f>
        <v>59648.839320267798</v>
      </c>
      <c r="D18" s="19">
        <f ca="1">+C16</f>
        <v>0.32531743152002129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1.1319226294392725E-3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54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52391.660000000149</v>
      </c>
      <c r="D21" s="7" t="s">
        <v>13</v>
      </c>
      <c r="E21">
        <f t="shared" ref="E21:E43" si="0">+(C21-C$7)/C$8</f>
        <v>0</v>
      </c>
      <c r="F21">
        <f t="shared" ref="F21:F43" si="1">ROUND(2*E21,0)/2</f>
        <v>0</v>
      </c>
      <c r="G21">
        <f t="shared" ref="G21:G43" si="2">+C21-(C$7+F21*C$8)</f>
        <v>0</v>
      </c>
      <c r="H21">
        <f>+G21</f>
        <v>0</v>
      </c>
      <c r="O21">
        <f t="shared" ref="O21:O43" ca="1" si="3">+C$11+C$12*$F21</f>
        <v>-1.942080981853736E-3</v>
      </c>
      <c r="Q21" s="1">
        <f t="shared" ref="Q21:Q43" si="4">+C21-15018.5</f>
        <v>37373.160000000149</v>
      </c>
      <c r="S21">
        <f t="shared" ref="S21:S43" ca="1" si="5">+(O21-G21)^2</f>
        <v>3.7716785400779714E-6</v>
      </c>
    </row>
    <row r="22" spans="1:19" x14ac:dyDescent="0.2">
      <c r="A22" s="32" t="s">
        <v>47</v>
      </c>
      <c r="B22" s="33" t="s">
        <v>48</v>
      </c>
      <c r="C22" s="32">
        <v>55574.888299999999</v>
      </c>
      <c r="D22" s="32">
        <v>2.0000000000000001E-4</v>
      </c>
      <c r="E22">
        <f t="shared" si="0"/>
        <v>9784.9743942845143</v>
      </c>
      <c r="F22">
        <f t="shared" si="1"/>
        <v>9785</v>
      </c>
      <c r="G22">
        <f t="shared" si="2"/>
        <v>-8.330000149726402E-3</v>
      </c>
      <c r="I22">
        <f>+G22</f>
        <v>-8.330000149726402E-3</v>
      </c>
      <c r="O22">
        <f t="shared" ca="1" si="3"/>
        <v>-7.5046575734932118E-3</v>
      </c>
      <c r="Q22" s="1">
        <f t="shared" si="4"/>
        <v>40556.388299999999</v>
      </c>
      <c r="S22">
        <f t="shared" ca="1" si="5"/>
        <v>6.8119036814323945E-7</v>
      </c>
    </row>
    <row r="23" spans="1:19" ht="12" customHeight="1" x14ac:dyDescent="0.2">
      <c r="A23" s="32" t="s">
        <v>47</v>
      </c>
      <c r="B23" s="33" t="s">
        <v>48</v>
      </c>
      <c r="C23" s="32">
        <v>55663.700299999997</v>
      </c>
      <c r="D23" s="32">
        <v>2.0000000000000001E-4</v>
      </c>
      <c r="E23">
        <f t="shared" si="0"/>
        <v>10057.974966032767</v>
      </c>
      <c r="F23">
        <f t="shared" si="1"/>
        <v>10058</v>
      </c>
      <c r="G23">
        <f t="shared" si="2"/>
        <v>-8.1440001522423699E-3</v>
      </c>
      <c r="I23">
        <f>+G23</f>
        <v>-8.1440001522423699E-3</v>
      </c>
      <c r="O23">
        <f t="shared" ca="1" si="3"/>
        <v>-7.6598526076799853E-3</v>
      </c>
      <c r="Q23" s="1">
        <f t="shared" si="4"/>
        <v>40645.200299999997</v>
      </c>
      <c r="S23">
        <f t="shared" ca="1" si="5"/>
        <v>2.3439884490578622E-7</v>
      </c>
    </row>
    <row r="24" spans="1:19" ht="12" customHeight="1" x14ac:dyDescent="0.2">
      <c r="A24" s="34" t="s">
        <v>49</v>
      </c>
      <c r="B24" s="35" t="s">
        <v>50</v>
      </c>
      <c r="C24" s="34">
        <v>55945.915000000001</v>
      </c>
      <c r="D24" s="34">
        <v>4.0000000000000002E-4</v>
      </c>
      <c r="E24">
        <f t="shared" si="0"/>
        <v>10925.479069709798</v>
      </c>
      <c r="F24">
        <f t="shared" si="1"/>
        <v>10925.5</v>
      </c>
      <c r="G24">
        <f t="shared" si="2"/>
        <v>-6.8090001514065079E-3</v>
      </c>
      <c r="J24">
        <f t="shared" ref="J24:J43" si="6">+G24</f>
        <v>-6.8090001514065079E-3</v>
      </c>
      <c r="O24">
        <f t="shared" ca="1" si="3"/>
        <v>-8.1530089892075525E-3</v>
      </c>
      <c r="Q24" s="1">
        <f t="shared" si="4"/>
        <v>40927.415000000001</v>
      </c>
      <c r="S24">
        <f t="shared" ca="1" si="5"/>
        <v>1.8063597560873144E-6</v>
      </c>
    </row>
    <row r="25" spans="1:19" ht="12" customHeight="1" x14ac:dyDescent="0.2">
      <c r="A25" s="39" t="s">
        <v>53</v>
      </c>
      <c r="B25" s="40" t="s">
        <v>48</v>
      </c>
      <c r="C25" s="42">
        <v>59576.297999999952</v>
      </c>
      <c r="D25" s="7"/>
      <c r="E25">
        <f t="shared" si="0"/>
        <v>22084.969168628242</v>
      </c>
      <c r="F25">
        <f t="shared" si="1"/>
        <v>22085</v>
      </c>
      <c r="G25">
        <f t="shared" si="2"/>
        <v>-1.0030000194092281E-2</v>
      </c>
      <c r="J25">
        <f t="shared" si="6"/>
        <v>-1.0030000194092281E-2</v>
      </c>
      <c r="O25">
        <f t="shared" ca="1" si="3"/>
        <v>-1.4496961311578604E-2</v>
      </c>
      <c r="Q25" s="1">
        <f t="shared" si="4"/>
        <v>44557.797999999952</v>
      </c>
      <c r="S25">
        <f t="shared" ca="1" si="5"/>
        <v>1.9953741625134659E-5</v>
      </c>
    </row>
    <row r="26" spans="1:19" ht="12" customHeight="1" x14ac:dyDescent="0.2">
      <c r="A26" s="36" t="s">
        <v>51</v>
      </c>
      <c r="B26" s="37" t="s">
        <v>48</v>
      </c>
      <c r="C26" s="43">
        <v>59643.633900000001</v>
      </c>
      <c r="D26" s="44">
        <v>2.0000000000000001E-4</v>
      </c>
      <c r="E26">
        <f t="shared" si="0"/>
        <v>22291.954026521285</v>
      </c>
      <c r="F26">
        <f t="shared" si="1"/>
        <v>22292</v>
      </c>
      <c r="G26">
        <f t="shared" si="2"/>
        <v>-1.4956000144593418E-2</v>
      </c>
      <c r="J26">
        <f t="shared" si="6"/>
        <v>-1.4956000144593418E-2</v>
      </c>
      <c r="O26">
        <f t="shared" ca="1" si="3"/>
        <v>-1.4614636667170772E-2</v>
      </c>
      <c r="Q26" s="1">
        <f t="shared" si="4"/>
        <v>44625.133900000001</v>
      </c>
      <c r="S26">
        <f t="shared" ca="1" si="5"/>
        <v>1.1652902371808108E-7</v>
      </c>
    </row>
    <row r="27" spans="1:19" ht="12" customHeight="1" x14ac:dyDescent="0.2">
      <c r="A27" s="36" t="s">
        <v>51</v>
      </c>
      <c r="B27" s="37" t="s">
        <v>48</v>
      </c>
      <c r="C27" s="43">
        <v>59643.633900000001</v>
      </c>
      <c r="D27" s="44">
        <v>2.9999999999999997E-4</v>
      </c>
      <c r="E27">
        <f t="shared" si="0"/>
        <v>22291.954026521285</v>
      </c>
      <c r="F27">
        <f t="shared" si="1"/>
        <v>22292</v>
      </c>
      <c r="G27">
        <f t="shared" si="2"/>
        <v>-1.4956000144593418E-2</v>
      </c>
      <c r="J27">
        <f t="shared" si="6"/>
        <v>-1.4956000144593418E-2</v>
      </c>
      <c r="O27">
        <f t="shared" ca="1" si="3"/>
        <v>-1.4614636667170772E-2</v>
      </c>
      <c r="Q27" s="1">
        <f t="shared" si="4"/>
        <v>44625.133900000001</v>
      </c>
      <c r="S27">
        <f t="shared" ca="1" si="5"/>
        <v>1.1652902371808108E-7</v>
      </c>
    </row>
    <row r="28" spans="1:19" ht="12" customHeight="1" x14ac:dyDescent="0.2">
      <c r="A28" s="36" t="s">
        <v>51</v>
      </c>
      <c r="B28" s="37" t="s">
        <v>48</v>
      </c>
      <c r="C28" s="43">
        <v>59643.633999999998</v>
      </c>
      <c r="D28" s="44">
        <v>2.9999999999999997E-4</v>
      </c>
      <c r="E28">
        <f t="shared" si="0"/>
        <v>22291.954333912814</v>
      </c>
      <c r="F28">
        <f t="shared" si="1"/>
        <v>22292</v>
      </c>
      <c r="G28">
        <f t="shared" si="2"/>
        <v>-1.485600014711963E-2</v>
      </c>
      <c r="J28">
        <f t="shared" si="6"/>
        <v>-1.485600014711963E-2</v>
      </c>
      <c r="O28">
        <f t="shared" ca="1" si="3"/>
        <v>-1.4614636667170772E-2</v>
      </c>
      <c r="Q28" s="1">
        <f t="shared" si="4"/>
        <v>44625.133999999998</v>
      </c>
      <c r="S28">
        <f t="shared" ca="1" si="5"/>
        <v>5.8256329453022818E-8</v>
      </c>
    </row>
    <row r="29" spans="1:19" ht="12" customHeight="1" x14ac:dyDescent="0.2">
      <c r="A29" s="36" t="s">
        <v>51</v>
      </c>
      <c r="B29" s="37" t="s">
        <v>48</v>
      </c>
      <c r="C29" s="43">
        <v>59643.796699999999</v>
      </c>
      <c r="D29" s="44">
        <v>4.0000000000000002E-4</v>
      </c>
      <c r="E29">
        <f t="shared" si="0"/>
        <v>22292.454459943347</v>
      </c>
      <c r="F29">
        <f t="shared" si="1"/>
        <v>22292.5</v>
      </c>
      <c r="G29">
        <f t="shared" si="2"/>
        <v>-1.4815000147791579E-2</v>
      </c>
      <c r="J29">
        <f t="shared" si="6"/>
        <v>-1.4815000147791579E-2</v>
      </c>
      <c r="O29">
        <f t="shared" ca="1" si="3"/>
        <v>-1.4614920907160125E-2</v>
      </c>
      <c r="Q29" s="1">
        <f t="shared" si="4"/>
        <v>44625.296699999999</v>
      </c>
      <c r="S29">
        <f t="shared" ca="1" si="5"/>
        <v>4.0031702531659501E-8</v>
      </c>
    </row>
    <row r="30" spans="1:19" ht="12" customHeight="1" x14ac:dyDescent="0.2">
      <c r="A30" s="36" t="s">
        <v>51</v>
      </c>
      <c r="B30" s="37" t="s">
        <v>48</v>
      </c>
      <c r="C30" s="43">
        <v>59643.796699999999</v>
      </c>
      <c r="D30" s="44">
        <v>2.9999999999999997E-4</v>
      </c>
      <c r="E30">
        <f t="shared" si="0"/>
        <v>22292.454459943347</v>
      </c>
      <c r="F30">
        <f t="shared" si="1"/>
        <v>22292.5</v>
      </c>
      <c r="G30">
        <f t="shared" si="2"/>
        <v>-1.4815000147791579E-2</v>
      </c>
      <c r="J30">
        <f t="shared" si="6"/>
        <v>-1.4815000147791579E-2</v>
      </c>
      <c r="O30">
        <f t="shared" ca="1" si="3"/>
        <v>-1.4614920907160125E-2</v>
      </c>
      <c r="Q30" s="1">
        <f t="shared" si="4"/>
        <v>44625.296699999999</v>
      </c>
      <c r="S30">
        <f t="shared" ca="1" si="5"/>
        <v>4.0031702531659501E-8</v>
      </c>
    </row>
    <row r="31" spans="1:19" ht="12" customHeight="1" x14ac:dyDescent="0.2">
      <c r="A31" s="36" t="s">
        <v>51</v>
      </c>
      <c r="B31" s="37" t="s">
        <v>48</v>
      </c>
      <c r="C31" s="43">
        <v>59643.796799999996</v>
      </c>
      <c r="D31" s="44">
        <v>2.0000000000000001E-4</v>
      </c>
      <c r="E31">
        <f t="shared" si="0"/>
        <v>22292.454767334875</v>
      </c>
      <c r="F31">
        <f t="shared" si="1"/>
        <v>22292.5</v>
      </c>
      <c r="G31">
        <f t="shared" si="2"/>
        <v>-1.4715000150317792E-2</v>
      </c>
      <c r="J31">
        <f t="shared" si="6"/>
        <v>-1.4715000150317792E-2</v>
      </c>
      <c r="O31">
        <f t="shared" ca="1" si="3"/>
        <v>-1.4614920907160125E-2</v>
      </c>
      <c r="Q31" s="1">
        <f t="shared" si="4"/>
        <v>44625.296799999996</v>
      </c>
      <c r="S31">
        <f t="shared" ca="1" si="5"/>
        <v>1.0015854911011448E-8</v>
      </c>
    </row>
    <row r="32" spans="1:19" ht="12" customHeight="1" x14ac:dyDescent="0.2">
      <c r="A32" s="36" t="s">
        <v>51</v>
      </c>
      <c r="B32" s="37" t="s">
        <v>48</v>
      </c>
      <c r="C32" s="43">
        <v>59647.700400000002</v>
      </c>
      <c r="D32" s="44">
        <v>5.0000000000000001E-4</v>
      </c>
      <c r="E32">
        <f t="shared" si="0"/>
        <v>22304.454103369171</v>
      </c>
      <c r="F32">
        <f t="shared" si="1"/>
        <v>22304.5</v>
      </c>
      <c r="G32">
        <f t="shared" si="2"/>
        <v>-1.4931000143405981E-2</v>
      </c>
      <c r="J32">
        <f t="shared" si="6"/>
        <v>-1.4931000143405981E-2</v>
      </c>
      <c r="O32">
        <f t="shared" ca="1" si="3"/>
        <v>-1.4621742666904599E-2</v>
      </c>
      <c r="Q32" s="1">
        <f t="shared" si="4"/>
        <v>44629.200400000002</v>
      </c>
      <c r="S32">
        <f t="shared" ca="1" si="5"/>
        <v>9.5640186772002863E-8</v>
      </c>
    </row>
    <row r="33" spans="1:19" ht="12" customHeight="1" x14ac:dyDescent="0.2">
      <c r="A33" s="36" t="s">
        <v>51</v>
      </c>
      <c r="B33" s="37" t="s">
        <v>48</v>
      </c>
      <c r="C33" s="43">
        <v>59647.700700000001</v>
      </c>
      <c r="D33" s="44">
        <v>4.0000000000000002E-4</v>
      </c>
      <c r="E33">
        <f t="shared" si="0"/>
        <v>22304.455025543783</v>
      </c>
      <c r="F33">
        <f t="shared" si="1"/>
        <v>22304.5</v>
      </c>
      <c r="G33">
        <f t="shared" si="2"/>
        <v>-1.4631000143708661E-2</v>
      </c>
      <c r="J33">
        <f t="shared" si="6"/>
        <v>-1.4631000143708661E-2</v>
      </c>
      <c r="O33">
        <f t="shared" ca="1" si="3"/>
        <v>-1.4621742666904599E-2</v>
      </c>
      <c r="Q33" s="1">
        <f t="shared" si="4"/>
        <v>44629.200700000001</v>
      </c>
      <c r="S33">
        <f t="shared" ca="1" si="5"/>
        <v>8.5700876777743634E-11</v>
      </c>
    </row>
    <row r="34" spans="1:19" ht="12" customHeight="1" x14ac:dyDescent="0.2">
      <c r="A34" s="36" t="s">
        <v>51</v>
      </c>
      <c r="B34" s="37" t="s">
        <v>48</v>
      </c>
      <c r="C34" s="43">
        <v>59647.700700000001</v>
      </c>
      <c r="D34" s="44">
        <v>2.9999999999999997E-4</v>
      </c>
      <c r="E34">
        <f t="shared" si="0"/>
        <v>22304.455025543783</v>
      </c>
      <c r="F34">
        <f t="shared" si="1"/>
        <v>22304.5</v>
      </c>
      <c r="G34">
        <f t="shared" si="2"/>
        <v>-1.4631000143708661E-2</v>
      </c>
      <c r="J34">
        <f t="shared" si="6"/>
        <v>-1.4631000143708661E-2</v>
      </c>
      <c r="O34">
        <f t="shared" ca="1" si="3"/>
        <v>-1.4621742666904599E-2</v>
      </c>
      <c r="Q34" s="1">
        <f t="shared" si="4"/>
        <v>44629.200700000001</v>
      </c>
      <c r="S34">
        <f t="shared" ca="1" si="5"/>
        <v>8.5700876777743634E-11</v>
      </c>
    </row>
    <row r="35" spans="1:19" ht="12" customHeight="1" x14ac:dyDescent="0.2">
      <c r="A35" s="36" t="s">
        <v>51</v>
      </c>
      <c r="B35" s="37" t="s">
        <v>48</v>
      </c>
      <c r="C35" s="43">
        <v>59647.862699999998</v>
      </c>
      <c r="D35" s="44">
        <v>4.0000000000000002E-4</v>
      </c>
      <c r="E35">
        <f t="shared" si="0"/>
        <v>22304.952999833546</v>
      </c>
      <c r="F35">
        <f t="shared" si="1"/>
        <v>22305</v>
      </c>
      <c r="G35">
        <f t="shared" si="2"/>
        <v>-1.5290000148524996E-2</v>
      </c>
      <c r="J35">
        <f t="shared" si="6"/>
        <v>-1.5290000148524996E-2</v>
      </c>
      <c r="O35">
        <f t="shared" ca="1" si="3"/>
        <v>-1.4622026906893952E-2</v>
      </c>
      <c r="Q35" s="1">
        <f t="shared" si="4"/>
        <v>44629.362699999998</v>
      </c>
      <c r="S35">
        <f t="shared" ca="1" si="5"/>
        <v>4.4618825153508486E-7</v>
      </c>
    </row>
    <row r="36" spans="1:19" ht="12" customHeight="1" x14ac:dyDescent="0.2">
      <c r="A36" s="36" t="s">
        <v>51</v>
      </c>
      <c r="B36" s="37" t="s">
        <v>48</v>
      </c>
      <c r="C36" s="43">
        <v>59647.862999999998</v>
      </c>
      <c r="D36" s="44">
        <v>2.9999999999999997E-4</v>
      </c>
      <c r="E36">
        <f t="shared" si="0"/>
        <v>22304.953922008153</v>
      </c>
      <c r="F36">
        <f t="shared" si="1"/>
        <v>22305</v>
      </c>
      <c r="G36">
        <f t="shared" si="2"/>
        <v>-1.4990000148827676E-2</v>
      </c>
      <c r="J36">
        <f t="shared" si="6"/>
        <v>-1.4990000148827676E-2</v>
      </c>
      <c r="O36">
        <f t="shared" ca="1" si="3"/>
        <v>-1.4622026906893952E-2</v>
      </c>
      <c r="Q36" s="1">
        <f t="shared" si="4"/>
        <v>44629.362999999998</v>
      </c>
      <c r="S36">
        <f t="shared" ca="1" si="5"/>
        <v>1.3540430677921474E-7</v>
      </c>
    </row>
    <row r="37" spans="1:19" ht="12" customHeight="1" x14ac:dyDescent="0.2">
      <c r="A37" s="36" t="s">
        <v>51</v>
      </c>
      <c r="B37" s="37" t="s">
        <v>48</v>
      </c>
      <c r="C37" s="43">
        <v>59647.863100000002</v>
      </c>
      <c r="D37" s="44">
        <v>4.0000000000000002E-4</v>
      </c>
      <c r="E37">
        <f t="shared" si="0"/>
        <v>22304.954229399704</v>
      </c>
      <c r="F37">
        <f t="shared" si="1"/>
        <v>22305</v>
      </c>
      <c r="G37">
        <f t="shared" si="2"/>
        <v>-1.4890000144077931E-2</v>
      </c>
      <c r="J37">
        <f t="shared" si="6"/>
        <v>-1.4890000144077931E-2</v>
      </c>
      <c r="O37">
        <f t="shared" ca="1" si="3"/>
        <v>-1.4622026906893952E-2</v>
      </c>
      <c r="Q37" s="1">
        <f t="shared" si="4"/>
        <v>44629.363100000002</v>
      </c>
      <c r="S37">
        <f t="shared" ca="1" si="5"/>
        <v>7.1809655846860813E-8</v>
      </c>
    </row>
    <row r="38" spans="1:19" ht="12" customHeight="1" x14ac:dyDescent="0.2">
      <c r="A38" s="36" t="s">
        <v>51</v>
      </c>
      <c r="B38" s="37" t="s">
        <v>48</v>
      </c>
      <c r="C38" s="43">
        <v>59648.676399999997</v>
      </c>
      <c r="D38" s="44">
        <v>4.0000000000000002E-4</v>
      </c>
      <c r="E38">
        <f t="shared" si="0"/>
        <v>22307.454244769266</v>
      </c>
      <c r="F38">
        <f t="shared" si="1"/>
        <v>22307.5</v>
      </c>
      <c r="G38">
        <f t="shared" si="2"/>
        <v>-1.4885000149661209E-2</v>
      </c>
      <c r="J38">
        <f t="shared" si="6"/>
        <v>-1.4885000149661209E-2</v>
      </c>
      <c r="O38">
        <f t="shared" ca="1" si="3"/>
        <v>-1.4623448106840718E-2</v>
      </c>
      <c r="Q38" s="1">
        <f t="shared" si="4"/>
        <v>44630.176399999997</v>
      </c>
      <c r="S38">
        <f t="shared" ca="1" si="5"/>
        <v>6.8409471103572438E-8</v>
      </c>
    </row>
    <row r="39" spans="1:19" ht="12" customHeight="1" x14ac:dyDescent="0.2">
      <c r="A39" s="36" t="s">
        <v>51</v>
      </c>
      <c r="B39" s="37" t="s">
        <v>48</v>
      </c>
      <c r="C39" s="43">
        <v>59648.676599999999</v>
      </c>
      <c r="D39" s="44">
        <v>2.0000000000000001E-4</v>
      </c>
      <c r="E39">
        <f t="shared" si="0"/>
        <v>22307.454859552345</v>
      </c>
      <c r="F39">
        <f t="shared" si="1"/>
        <v>22307.5</v>
      </c>
      <c r="G39">
        <f t="shared" si="2"/>
        <v>-1.4685000147437677E-2</v>
      </c>
      <c r="J39">
        <f t="shared" si="6"/>
        <v>-1.4685000147437677E-2</v>
      </c>
      <c r="O39">
        <f t="shared" ca="1" si="3"/>
        <v>-1.4623448106840718E-2</v>
      </c>
      <c r="Q39" s="1">
        <f t="shared" si="4"/>
        <v>44630.176599999999</v>
      </c>
      <c r="S39">
        <f t="shared" ca="1" si="5"/>
        <v>3.7886537016497212E-9</v>
      </c>
    </row>
    <row r="40" spans="1:19" ht="12" customHeight="1" x14ac:dyDescent="0.2">
      <c r="A40" s="36" t="s">
        <v>51</v>
      </c>
      <c r="B40" s="37" t="s">
        <v>48</v>
      </c>
      <c r="C40" s="43">
        <v>59648.676700000004</v>
      </c>
      <c r="D40" s="44">
        <v>2.9999999999999997E-4</v>
      </c>
      <c r="E40">
        <f t="shared" si="0"/>
        <v>22307.455166943899</v>
      </c>
      <c r="F40">
        <f t="shared" si="1"/>
        <v>22307.5</v>
      </c>
      <c r="G40">
        <f t="shared" si="2"/>
        <v>-1.4585000142687932E-2</v>
      </c>
      <c r="J40">
        <f t="shared" si="6"/>
        <v>-1.4585000142687932E-2</v>
      </c>
      <c r="O40">
        <f t="shared" ca="1" si="3"/>
        <v>-1.4623448106840718E-2</v>
      </c>
      <c r="Q40" s="1">
        <f t="shared" si="4"/>
        <v>44630.176700000004</v>
      </c>
      <c r="S40">
        <f t="shared" ca="1" si="5"/>
        <v>1.4782459474939071E-9</v>
      </c>
    </row>
    <row r="41" spans="1:19" ht="12" customHeight="1" x14ac:dyDescent="0.2">
      <c r="A41" s="36" t="s">
        <v>51</v>
      </c>
      <c r="B41" s="37" t="s">
        <v>48</v>
      </c>
      <c r="C41" s="43">
        <v>59648.8387</v>
      </c>
      <c r="D41" s="44">
        <v>2.9999999999999997E-4</v>
      </c>
      <c r="E41">
        <f t="shared" si="0"/>
        <v>22307.953141233658</v>
      </c>
      <c r="F41">
        <f t="shared" si="1"/>
        <v>22308</v>
      </c>
      <c r="G41">
        <f t="shared" si="2"/>
        <v>-1.5244000147504266E-2</v>
      </c>
      <c r="J41">
        <f t="shared" si="6"/>
        <v>-1.5244000147504266E-2</v>
      </c>
      <c r="O41">
        <f t="shared" ca="1" si="3"/>
        <v>-1.462373234683007E-2</v>
      </c>
      <c r="Q41" s="1">
        <f t="shared" si="4"/>
        <v>44630.3387</v>
      </c>
      <c r="S41">
        <f t="shared" ca="1" si="5"/>
        <v>3.8473214455320423E-7</v>
      </c>
    </row>
    <row r="42" spans="1:19" ht="12" customHeight="1" x14ac:dyDescent="0.2">
      <c r="A42" s="36" t="s">
        <v>51</v>
      </c>
      <c r="B42" s="37" t="s">
        <v>48</v>
      </c>
      <c r="C42" s="43">
        <v>59648.839</v>
      </c>
      <c r="D42" s="44">
        <v>2.9999999999999997E-4</v>
      </c>
      <c r="E42">
        <f t="shared" si="0"/>
        <v>22307.95406340827</v>
      </c>
      <c r="F42">
        <f t="shared" si="1"/>
        <v>22308</v>
      </c>
      <c r="G42">
        <f t="shared" si="2"/>
        <v>-1.4944000147806946E-2</v>
      </c>
      <c r="J42">
        <f t="shared" si="6"/>
        <v>-1.4944000147806946E-2</v>
      </c>
      <c r="O42">
        <f t="shared" ca="1" si="3"/>
        <v>-1.462373234683007E-2</v>
      </c>
      <c r="Q42" s="1">
        <f t="shared" si="4"/>
        <v>44630.339</v>
      </c>
      <c r="S42">
        <f t="shared" ca="1" si="5"/>
        <v>1.025714643425638E-7</v>
      </c>
    </row>
    <row r="43" spans="1:19" ht="12" customHeight="1" x14ac:dyDescent="0.2">
      <c r="A43" s="36" t="s">
        <v>51</v>
      </c>
      <c r="B43" s="37" t="s">
        <v>48</v>
      </c>
      <c r="C43" s="43">
        <v>59648.839099999997</v>
      </c>
      <c r="D43" s="44">
        <v>2.0000000000000001E-4</v>
      </c>
      <c r="E43">
        <f t="shared" si="0"/>
        <v>22307.954370799798</v>
      </c>
      <c r="F43">
        <f t="shared" si="1"/>
        <v>22308</v>
      </c>
      <c r="G43">
        <f t="shared" si="2"/>
        <v>-1.4844000150333159E-2</v>
      </c>
      <c r="J43">
        <f t="shared" si="6"/>
        <v>-1.4844000150333159E-2</v>
      </c>
      <c r="O43">
        <f t="shared" ca="1" si="3"/>
        <v>-1.462373234683007E-2</v>
      </c>
      <c r="Q43" s="1">
        <f t="shared" si="4"/>
        <v>44630.339099999997</v>
      </c>
      <c r="S43">
        <f t="shared" ca="1" si="5"/>
        <v>4.8517905260075164E-8</v>
      </c>
    </row>
    <row r="44" spans="1:19" ht="12" customHeight="1" x14ac:dyDescent="0.2">
      <c r="C44" s="7"/>
      <c r="D44" s="7"/>
    </row>
    <row r="45" spans="1:19" ht="12" customHeight="1" x14ac:dyDescent="0.2">
      <c r="C45" s="7"/>
      <c r="D45" s="7"/>
    </row>
    <row r="46" spans="1:19" x14ac:dyDescent="0.2">
      <c r="C46" s="7"/>
      <c r="D46" s="7"/>
    </row>
    <row r="47" spans="1:19" x14ac:dyDescent="0.2">
      <c r="C47" s="7"/>
      <c r="D47" s="7"/>
    </row>
    <row r="48" spans="1:19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T46">
    <sortCondition ref="C21:C46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2024-01-29T04:27:20Z</dcterms:modified>
</cp:coreProperties>
</file>