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6697FBF-D0C0-47BC-9F38-3D17B54F9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65" i="1" l="1"/>
  <c r="F265" i="1" s="1"/>
  <c r="G265" i="1" s="1"/>
  <c r="K265" i="1" s="1"/>
  <c r="Q265" i="1"/>
  <c r="E264" i="1"/>
  <c r="F264" i="1" s="1"/>
  <c r="G264" i="1" s="1"/>
  <c r="K264" i="1" s="1"/>
  <c r="Q264" i="1"/>
  <c r="A11" i="2"/>
  <c r="B11" i="2"/>
  <c r="D11" i="2"/>
  <c r="G11" i="2"/>
  <c r="C11" i="2"/>
  <c r="H11" i="2"/>
  <c r="A12" i="2"/>
  <c r="C12" i="2"/>
  <c r="D12" i="2"/>
  <c r="G12" i="2"/>
  <c r="H12" i="2"/>
  <c r="B12" i="2"/>
  <c r="A13" i="2"/>
  <c r="B13" i="2"/>
  <c r="C13" i="2"/>
  <c r="D13" i="2"/>
  <c r="G13" i="2"/>
  <c r="H13" i="2"/>
  <c r="A14" i="2"/>
  <c r="B14" i="2"/>
  <c r="C14" i="2"/>
  <c r="D14" i="2"/>
  <c r="G14" i="2"/>
  <c r="H14" i="2"/>
  <c r="A15" i="2"/>
  <c r="B15" i="2"/>
  <c r="C15" i="2"/>
  <c r="D15" i="2"/>
  <c r="G15" i="2"/>
  <c r="H15" i="2"/>
  <c r="A16" i="2"/>
  <c r="B16" i="2"/>
  <c r="C16" i="2"/>
  <c r="D16" i="2"/>
  <c r="G16" i="2"/>
  <c r="H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C20" i="2"/>
  <c r="D20" i="2"/>
  <c r="G20" i="2"/>
  <c r="H20" i="2"/>
  <c r="B20" i="2"/>
  <c r="A21" i="2"/>
  <c r="B21" i="2"/>
  <c r="C21" i="2"/>
  <c r="D21" i="2"/>
  <c r="G21" i="2"/>
  <c r="H21" i="2"/>
  <c r="A22" i="2"/>
  <c r="B22" i="2"/>
  <c r="C22" i="2"/>
  <c r="D22" i="2"/>
  <c r="G22" i="2"/>
  <c r="H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C28" i="2"/>
  <c r="D28" i="2"/>
  <c r="G28" i="2"/>
  <c r="H28" i="2"/>
  <c r="B28" i="2"/>
  <c r="A29" i="2"/>
  <c r="B29" i="2"/>
  <c r="C29" i="2"/>
  <c r="D29" i="2"/>
  <c r="G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C36" i="2"/>
  <c r="D36" i="2"/>
  <c r="G36" i="2"/>
  <c r="H36" i="2"/>
  <c r="B36" i="2"/>
  <c r="A37" i="2"/>
  <c r="B37" i="2"/>
  <c r="C37" i="2"/>
  <c r="D37" i="2"/>
  <c r="G37" i="2"/>
  <c r="H37" i="2"/>
  <c r="A38" i="2"/>
  <c r="B38" i="2"/>
  <c r="C38" i="2"/>
  <c r="D38" i="2"/>
  <c r="G38" i="2"/>
  <c r="H38" i="2"/>
  <c r="A39" i="2"/>
  <c r="B39" i="2"/>
  <c r="C39" i="2"/>
  <c r="D39" i="2"/>
  <c r="G39" i="2"/>
  <c r="H39" i="2"/>
  <c r="A40" i="2"/>
  <c r="B40" i="2"/>
  <c r="C40" i="2"/>
  <c r="D40" i="2"/>
  <c r="G40" i="2"/>
  <c r="H40" i="2"/>
  <c r="A41" i="2"/>
  <c r="B41" i="2"/>
  <c r="D41" i="2"/>
  <c r="G41" i="2"/>
  <c r="C41" i="2"/>
  <c r="H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C44" i="2"/>
  <c r="D44" i="2"/>
  <c r="G44" i="2"/>
  <c r="H44" i="2"/>
  <c r="B44" i="2"/>
  <c r="A45" i="2"/>
  <c r="B45" i="2"/>
  <c r="C45" i="2"/>
  <c r="D45" i="2"/>
  <c r="F45" i="2"/>
  <c r="G45" i="2"/>
  <c r="H45" i="2"/>
  <c r="A46" i="2"/>
  <c r="B46" i="2"/>
  <c r="C46" i="2"/>
  <c r="D46" i="2"/>
  <c r="F46" i="2"/>
  <c r="G46" i="2"/>
  <c r="H46" i="2"/>
  <c r="A47" i="2"/>
  <c r="B47" i="2"/>
  <c r="C47" i="2"/>
  <c r="D47" i="2"/>
  <c r="F47" i="2"/>
  <c r="G47" i="2"/>
  <c r="H47" i="2"/>
  <c r="A48" i="2"/>
  <c r="C48" i="2"/>
  <c r="D48" i="2"/>
  <c r="F48" i="2"/>
  <c r="G48" i="2"/>
  <c r="H48" i="2"/>
  <c r="B48" i="2"/>
  <c r="A49" i="2"/>
  <c r="C49" i="2"/>
  <c r="D49" i="2"/>
  <c r="F49" i="2"/>
  <c r="G49" i="2"/>
  <c r="H49" i="2"/>
  <c r="B49" i="2"/>
  <c r="A50" i="2"/>
  <c r="B50" i="2"/>
  <c r="C50" i="2"/>
  <c r="D50" i="2"/>
  <c r="G50" i="2"/>
  <c r="H50" i="2"/>
  <c r="A51" i="2"/>
  <c r="B51" i="2"/>
  <c r="C51" i="2"/>
  <c r="D51" i="2"/>
  <c r="G51" i="2"/>
  <c r="H51" i="2"/>
  <c r="A52" i="2"/>
  <c r="B52" i="2"/>
  <c r="C52" i="2"/>
  <c r="D52" i="2"/>
  <c r="G52" i="2"/>
  <c r="H52" i="2"/>
  <c r="A53" i="2"/>
  <c r="B53" i="2"/>
  <c r="C53" i="2"/>
  <c r="D53" i="2"/>
  <c r="G53" i="2"/>
  <c r="H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C58" i="2"/>
  <c r="D58" i="2"/>
  <c r="G58" i="2"/>
  <c r="H58" i="2"/>
  <c r="A59" i="2"/>
  <c r="B59" i="2"/>
  <c r="C59" i="2"/>
  <c r="D59" i="2"/>
  <c r="G59" i="2"/>
  <c r="H59" i="2"/>
  <c r="A60" i="2"/>
  <c r="B60" i="2"/>
  <c r="C60" i="2"/>
  <c r="D60" i="2"/>
  <c r="G60" i="2"/>
  <c r="H60" i="2"/>
  <c r="A61" i="2"/>
  <c r="B61" i="2"/>
  <c r="C61" i="2"/>
  <c r="D61" i="2"/>
  <c r="G61" i="2"/>
  <c r="H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B66" i="2"/>
  <c r="C66" i="2"/>
  <c r="D66" i="2"/>
  <c r="G66" i="2"/>
  <c r="H66" i="2"/>
  <c r="A67" i="2"/>
  <c r="B67" i="2"/>
  <c r="C67" i="2"/>
  <c r="D67" i="2"/>
  <c r="G67" i="2"/>
  <c r="H67" i="2"/>
  <c r="A68" i="2"/>
  <c r="B68" i="2"/>
  <c r="C68" i="2"/>
  <c r="D68" i="2"/>
  <c r="G68" i="2"/>
  <c r="H68" i="2"/>
  <c r="A69" i="2"/>
  <c r="B69" i="2"/>
  <c r="C69" i="2"/>
  <c r="D69" i="2"/>
  <c r="G69" i="2"/>
  <c r="H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C76" i="2"/>
  <c r="D76" i="2"/>
  <c r="G76" i="2"/>
  <c r="H76" i="2"/>
  <c r="A77" i="2"/>
  <c r="B77" i="2"/>
  <c r="C77" i="2"/>
  <c r="D77" i="2"/>
  <c r="G77" i="2"/>
  <c r="H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D80" i="2"/>
  <c r="G80" i="2"/>
  <c r="C80" i="2"/>
  <c r="H80" i="2"/>
  <c r="B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C83" i="2"/>
  <c r="D83" i="2"/>
  <c r="G83" i="2"/>
  <c r="H83" i="2"/>
  <c r="B83" i="2"/>
  <c r="A84" i="2"/>
  <c r="B84" i="2"/>
  <c r="C84" i="2"/>
  <c r="D84" i="2"/>
  <c r="G84" i="2"/>
  <c r="H84" i="2"/>
  <c r="A85" i="2"/>
  <c r="B85" i="2"/>
  <c r="C85" i="2"/>
  <c r="D85" i="2"/>
  <c r="G85" i="2"/>
  <c r="H85" i="2"/>
  <c r="A86" i="2"/>
  <c r="B86" i="2"/>
  <c r="D86" i="2"/>
  <c r="G86" i="2"/>
  <c r="C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B92" i="2"/>
  <c r="C92" i="2"/>
  <c r="D92" i="2"/>
  <c r="G92" i="2"/>
  <c r="H92" i="2"/>
  <c r="A93" i="2"/>
  <c r="B93" i="2"/>
  <c r="C93" i="2"/>
  <c r="D93" i="2"/>
  <c r="G93" i="2"/>
  <c r="H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D96" i="2"/>
  <c r="G96" i="2"/>
  <c r="C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D104" i="2"/>
  <c r="G104" i="2"/>
  <c r="C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D112" i="2"/>
  <c r="G112" i="2"/>
  <c r="C112" i="2"/>
  <c r="H112" i="2"/>
  <c r="B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C116" i="2"/>
  <c r="D116" i="2"/>
  <c r="G116" i="2"/>
  <c r="H116" i="2"/>
  <c r="A117" i="2"/>
  <c r="B117" i="2"/>
  <c r="C117" i="2"/>
  <c r="D117" i="2"/>
  <c r="G117" i="2"/>
  <c r="H117" i="2"/>
  <c r="A118" i="2"/>
  <c r="B118" i="2"/>
  <c r="D118" i="2"/>
  <c r="G118" i="2"/>
  <c r="C118" i="2"/>
  <c r="H118" i="2"/>
  <c r="A119" i="2"/>
  <c r="C119" i="2"/>
  <c r="D119" i="2"/>
  <c r="G119" i="2"/>
  <c r="H119" i="2"/>
  <c r="B119" i="2"/>
  <c r="A120" i="2"/>
  <c r="D120" i="2"/>
  <c r="G120" i="2"/>
  <c r="C120" i="2"/>
  <c r="H120" i="2"/>
  <c r="B120" i="2"/>
  <c r="A121" i="2"/>
  <c r="C121" i="2"/>
  <c r="D121" i="2"/>
  <c r="G121" i="2"/>
  <c r="H121" i="2"/>
  <c r="B121" i="2"/>
  <c r="A122" i="2"/>
  <c r="B122" i="2"/>
  <c r="D122" i="2"/>
  <c r="G122" i="2"/>
  <c r="C122" i="2"/>
  <c r="H122" i="2"/>
  <c r="A123" i="2"/>
  <c r="C123" i="2"/>
  <c r="D123" i="2"/>
  <c r="G123" i="2"/>
  <c r="H123" i="2"/>
  <c r="B123" i="2"/>
  <c r="A124" i="2"/>
  <c r="B124" i="2"/>
  <c r="C124" i="2"/>
  <c r="D124" i="2"/>
  <c r="G124" i="2"/>
  <c r="H124" i="2"/>
  <c r="A125" i="2"/>
  <c r="B125" i="2"/>
  <c r="C125" i="2"/>
  <c r="D125" i="2"/>
  <c r="G125" i="2"/>
  <c r="H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D128" i="2"/>
  <c r="G128" i="2"/>
  <c r="C128" i="2"/>
  <c r="H128" i="2"/>
  <c r="B128" i="2"/>
  <c r="A129" i="2"/>
  <c r="C129" i="2"/>
  <c r="D129" i="2"/>
  <c r="G129" i="2"/>
  <c r="H129" i="2"/>
  <c r="B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B132" i="2"/>
  <c r="C132" i="2"/>
  <c r="D132" i="2"/>
  <c r="G132" i="2"/>
  <c r="H132" i="2"/>
  <c r="A133" i="2"/>
  <c r="B133" i="2"/>
  <c r="C133" i="2"/>
  <c r="D133" i="2"/>
  <c r="G133" i="2"/>
  <c r="H133" i="2"/>
  <c r="A134" i="2"/>
  <c r="B134" i="2"/>
  <c r="D134" i="2"/>
  <c r="G134" i="2"/>
  <c r="C134" i="2"/>
  <c r="H134" i="2"/>
  <c r="A135" i="2"/>
  <c r="C135" i="2"/>
  <c r="D135" i="2"/>
  <c r="G135" i="2"/>
  <c r="H135" i="2"/>
  <c r="B135" i="2"/>
  <c r="A136" i="2"/>
  <c r="D136" i="2"/>
  <c r="G136" i="2"/>
  <c r="C136" i="2"/>
  <c r="H136" i="2"/>
  <c r="B136" i="2"/>
  <c r="A137" i="2"/>
  <c r="C137" i="2"/>
  <c r="D137" i="2"/>
  <c r="G137" i="2"/>
  <c r="H137" i="2"/>
  <c r="B137" i="2"/>
  <c r="A138" i="2"/>
  <c r="B138" i="2"/>
  <c r="D138" i="2"/>
  <c r="G138" i="2"/>
  <c r="C138" i="2"/>
  <c r="H138" i="2"/>
  <c r="A139" i="2"/>
  <c r="B139" i="2"/>
  <c r="C139" i="2"/>
  <c r="D139" i="2"/>
  <c r="G139" i="2"/>
  <c r="H139" i="2"/>
  <c r="A140" i="2"/>
  <c r="B140" i="2"/>
  <c r="C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H142" i="2"/>
  <c r="A143" i="2"/>
  <c r="C143" i="2"/>
  <c r="D143" i="2"/>
  <c r="G143" i="2"/>
  <c r="H143" i="2"/>
  <c r="B143" i="2"/>
  <c r="A144" i="2"/>
  <c r="D144" i="2"/>
  <c r="G144" i="2"/>
  <c r="C144" i="2"/>
  <c r="H144" i="2"/>
  <c r="B144" i="2"/>
  <c r="A145" i="2"/>
  <c r="C145" i="2"/>
  <c r="D145" i="2"/>
  <c r="G145" i="2"/>
  <c r="H145" i="2"/>
  <c r="B145" i="2"/>
  <c r="A146" i="2"/>
  <c r="B146" i="2"/>
  <c r="D146" i="2"/>
  <c r="G146" i="2"/>
  <c r="C146" i="2"/>
  <c r="H146" i="2"/>
  <c r="A147" i="2"/>
  <c r="C147" i="2"/>
  <c r="D147" i="2"/>
  <c r="G147" i="2"/>
  <c r="H147" i="2"/>
  <c r="B147" i="2"/>
  <c r="A148" i="2"/>
  <c r="B148" i="2"/>
  <c r="C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H150" i="2"/>
  <c r="A151" i="2"/>
  <c r="C151" i="2"/>
  <c r="D151" i="2"/>
  <c r="G151" i="2"/>
  <c r="H151" i="2"/>
  <c r="B151" i="2"/>
  <c r="A152" i="2"/>
  <c r="D152" i="2"/>
  <c r="G152" i="2"/>
  <c r="C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G154" i="2"/>
  <c r="C154" i="2"/>
  <c r="H154" i="2"/>
  <c r="A155" i="2"/>
  <c r="C155" i="2"/>
  <c r="D155" i="2"/>
  <c r="G155" i="2"/>
  <c r="H155" i="2"/>
  <c r="B155" i="2"/>
  <c r="A156" i="2"/>
  <c r="B156" i="2"/>
  <c r="C156" i="2"/>
  <c r="E156" i="2"/>
  <c r="D156" i="2"/>
  <c r="G156" i="2"/>
  <c r="H156" i="2"/>
  <c r="A157" i="2"/>
  <c r="B157" i="2"/>
  <c r="C157" i="2"/>
  <c r="D157" i="2"/>
  <c r="E157" i="2"/>
  <c r="G157" i="2"/>
  <c r="H157" i="2"/>
  <c r="A158" i="2"/>
  <c r="B158" i="2"/>
  <c r="D158" i="2"/>
  <c r="G158" i="2"/>
  <c r="C158" i="2"/>
  <c r="E158" i="2"/>
  <c r="H158" i="2"/>
  <c r="A159" i="2"/>
  <c r="C159" i="2"/>
  <c r="D159" i="2"/>
  <c r="E159" i="2"/>
  <c r="G159" i="2"/>
  <c r="H159" i="2"/>
  <c r="B159" i="2"/>
  <c r="A160" i="2"/>
  <c r="D160" i="2"/>
  <c r="G160" i="2"/>
  <c r="C160" i="2"/>
  <c r="E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B164" i="2"/>
  <c r="C164" i="2"/>
  <c r="E164" i="2"/>
  <c r="D164" i="2"/>
  <c r="G164" i="2"/>
  <c r="H164" i="2"/>
  <c r="A165" i="2"/>
  <c r="C165" i="2"/>
  <c r="E165" i="2"/>
  <c r="D165" i="2"/>
  <c r="G165" i="2"/>
  <c r="H165" i="2"/>
  <c r="B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D168" i="2"/>
  <c r="G168" i="2"/>
  <c r="C168" i="2"/>
  <c r="E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G170" i="2"/>
  <c r="C170" i="2"/>
  <c r="E170" i="2"/>
  <c r="H170" i="2"/>
  <c r="A171" i="2"/>
  <c r="C171" i="2"/>
  <c r="E171" i="2"/>
  <c r="D171" i="2"/>
  <c r="G171" i="2"/>
  <c r="H171" i="2"/>
  <c r="B171" i="2"/>
  <c r="A172" i="2"/>
  <c r="B172" i="2"/>
  <c r="C172" i="2"/>
  <c r="E172" i="2"/>
  <c r="D172" i="2"/>
  <c r="G172" i="2"/>
  <c r="H172" i="2"/>
  <c r="A173" i="2"/>
  <c r="C173" i="2"/>
  <c r="E173" i="2"/>
  <c r="D173" i="2"/>
  <c r="G173" i="2"/>
  <c r="H173" i="2"/>
  <c r="B173" i="2"/>
  <c r="A174" i="2"/>
  <c r="B174" i="2"/>
  <c r="D174" i="2"/>
  <c r="E174" i="2"/>
  <c r="G174" i="2"/>
  <c r="C174" i="2"/>
  <c r="H174" i="2"/>
  <c r="A175" i="2"/>
  <c r="C175" i="2"/>
  <c r="D175" i="2"/>
  <c r="E175" i="2"/>
  <c r="G175" i="2"/>
  <c r="H175" i="2"/>
  <c r="B175" i="2"/>
  <c r="A176" i="2"/>
  <c r="D176" i="2"/>
  <c r="G176" i="2"/>
  <c r="C176" i="2"/>
  <c r="E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B179" i="2"/>
  <c r="C179" i="2"/>
  <c r="E179" i="2"/>
  <c r="D179" i="2"/>
  <c r="G179" i="2"/>
  <c r="H179" i="2"/>
  <c r="A180" i="2"/>
  <c r="B180" i="2"/>
  <c r="C180" i="2"/>
  <c r="E180" i="2"/>
  <c r="D180" i="2"/>
  <c r="G180" i="2"/>
  <c r="H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D183" i="2"/>
  <c r="G183" i="2"/>
  <c r="C183" i="2"/>
  <c r="E183" i="2"/>
  <c r="H183" i="2"/>
  <c r="B183" i="2"/>
  <c r="A184" i="2"/>
  <c r="D184" i="2"/>
  <c r="G184" i="2"/>
  <c r="C184" i="2"/>
  <c r="E184" i="2"/>
  <c r="H184" i="2"/>
  <c r="B184" i="2"/>
  <c r="A185" i="2"/>
  <c r="C185" i="2"/>
  <c r="D185" i="2"/>
  <c r="E185" i="2"/>
  <c r="G185" i="2"/>
  <c r="H185" i="2"/>
  <c r="B185" i="2"/>
  <c r="A186" i="2"/>
  <c r="B186" i="2"/>
  <c r="D186" i="2"/>
  <c r="G186" i="2"/>
  <c r="C186" i="2"/>
  <c r="E186" i="2"/>
  <c r="H186" i="2"/>
  <c r="A187" i="2"/>
  <c r="C187" i="2"/>
  <c r="E187" i="2"/>
  <c r="D187" i="2"/>
  <c r="G187" i="2"/>
  <c r="H187" i="2"/>
  <c r="B187" i="2"/>
  <c r="A188" i="2"/>
  <c r="B188" i="2"/>
  <c r="D188" i="2"/>
  <c r="G188" i="2"/>
  <c r="C188" i="2"/>
  <c r="E188" i="2"/>
  <c r="H188" i="2"/>
  <c r="C9" i="1"/>
  <c r="D9" i="1"/>
  <c r="F16" i="1"/>
  <c r="F17" i="1" s="1"/>
  <c r="C17" i="1"/>
  <c r="X21" i="1"/>
  <c r="W22" i="1"/>
  <c r="Q23" i="1"/>
  <c r="Q24" i="1"/>
  <c r="Q25" i="1"/>
  <c r="Q26" i="1"/>
  <c r="Q27" i="1"/>
  <c r="Q28" i="1"/>
  <c r="Q29" i="1"/>
  <c r="Q30" i="1"/>
  <c r="Q31" i="1"/>
  <c r="Q32" i="1"/>
  <c r="E33" i="1"/>
  <c r="F33" i="1"/>
  <c r="G33" i="1" s="1"/>
  <c r="H33" i="1" s="1"/>
  <c r="Q33" i="1"/>
  <c r="Q34" i="1"/>
  <c r="E35" i="1"/>
  <c r="F35" i="1" s="1"/>
  <c r="G35" i="1" s="1"/>
  <c r="H35" i="1" s="1"/>
  <c r="Q35" i="1"/>
  <c r="Q36" i="1"/>
  <c r="Q37" i="1"/>
  <c r="Q38" i="1"/>
  <c r="E39" i="1"/>
  <c r="F39" i="1" s="1"/>
  <c r="G39" i="1" s="1"/>
  <c r="H39" i="1" s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E60" i="1"/>
  <c r="F60" i="1" s="1"/>
  <c r="G60" i="1" s="1"/>
  <c r="H60" i="1" s="1"/>
  <c r="Q60" i="1"/>
  <c r="Q61" i="1"/>
  <c r="E62" i="1"/>
  <c r="F62" i="1"/>
  <c r="G62" i="1"/>
  <c r="H62" i="1"/>
  <c r="Q62" i="1"/>
  <c r="Q63" i="1"/>
  <c r="Q64" i="1"/>
  <c r="E65" i="1"/>
  <c r="F65" i="1" s="1"/>
  <c r="G65" i="1" s="1"/>
  <c r="H65" i="1" s="1"/>
  <c r="Q65" i="1"/>
  <c r="Q66" i="1"/>
  <c r="Q67" i="1"/>
  <c r="E68" i="1"/>
  <c r="F68" i="1" s="1"/>
  <c r="Q68" i="1"/>
  <c r="E69" i="1"/>
  <c r="Q69" i="1"/>
  <c r="Q70" i="1"/>
  <c r="Q71" i="1"/>
  <c r="E72" i="1"/>
  <c r="F72" i="1"/>
  <c r="Q72" i="1"/>
  <c r="E73" i="1"/>
  <c r="F73" i="1"/>
  <c r="G73" i="1"/>
  <c r="H73" i="1" s="1"/>
  <c r="Q73" i="1"/>
  <c r="Q74" i="1"/>
  <c r="E75" i="1"/>
  <c r="Q75" i="1"/>
  <c r="E76" i="1"/>
  <c r="F76" i="1" s="1"/>
  <c r="G76" i="1"/>
  <c r="H76" i="1" s="1"/>
  <c r="Q76" i="1"/>
  <c r="E77" i="1"/>
  <c r="Q77" i="1"/>
  <c r="E78" i="1"/>
  <c r="F78" i="1" s="1"/>
  <c r="G78" i="1" s="1"/>
  <c r="H78" i="1" s="1"/>
  <c r="Q78" i="1"/>
  <c r="Q79" i="1"/>
  <c r="Q80" i="1"/>
  <c r="Q81" i="1"/>
  <c r="E82" i="1"/>
  <c r="F82" i="1"/>
  <c r="Q82" i="1"/>
  <c r="E83" i="1"/>
  <c r="Q83" i="1"/>
  <c r="E84" i="1"/>
  <c r="F84" i="1" s="1"/>
  <c r="Q84" i="1"/>
  <c r="Q85" i="1"/>
  <c r="E86" i="1"/>
  <c r="F86" i="1" s="1"/>
  <c r="Q86" i="1"/>
  <c r="E87" i="1"/>
  <c r="E44" i="2"/>
  <c r="F87" i="1"/>
  <c r="G87" i="1" s="1"/>
  <c r="H87" i="1" s="1"/>
  <c r="Q87" i="1"/>
  <c r="Q88" i="1"/>
  <c r="E89" i="1"/>
  <c r="F89" i="1"/>
  <c r="G89" i="1" s="1"/>
  <c r="Q89" i="1"/>
  <c r="E90" i="1"/>
  <c r="F90" i="1" s="1"/>
  <c r="Q90" i="1"/>
  <c r="Q91" i="1"/>
  <c r="E92" i="1"/>
  <c r="F92" i="1"/>
  <c r="Q92" i="1"/>
  <c r="E93" i="1"/>
  <c r="F93" i="1" s="1"/>
  <c r="G93" i="1" s="1"/>
  <c r="H93" i="1" s="1"/>
  <c r="Q93" i="1"/>
  <c r="Q94" i="1"/>
  <c r="E95" i="1"/>
  <c r="F95" i="1"/>
  <c r="Q95" i="1"/>
  <c r="E96" i="1"/>
  <c r="F96" i="1" s="1"/>
  <c r="G96" i="1" s="1"/>
  <c r="H96" i="1" s="1"/>
  <c r="Q96" i="1"/>
  <c r="Q97" i="1"/>
  <c r="E98" i="1"/>
  <c r="E55" i="2"/>
  <c r="Q98" i="1"/>
  <c r="E99" i="1"/>
  <c r="F99" i="1"/>
  <c r="G99" i="1" s="1"/>
  <c r="H99" i="1" s="1"/>
  <c r="Q99" i="1"/>
  <c r="Q100" i="1"/>
  <c r="E101" i="1"/>
  <c r="F101" i="1" s="1"/>
  <c r="G101" i="1" s="1"/>
  <c r="H101" i="1" s="1"/>
  <c r="Q101" i="1"/>
  <c r="Q102" i="1"/>
  <c r="E103" i="1"/>
  <c r="F103" i="1"/>
  <c r="Q103" i="1"/>
  <c r="Q104" i="1"/>
  <c r="Q105" i="1"/>
  <c r="E106" i="1"/>
  <c r="Q106" i="1"/>
  <c r="Q107" i="1"/>
  <c r="E108" i="1"/>
  <c r="Q108" i="1"/>
  <c r="E109" i="1"/>
  <c r="F109" i="1" s="1"/>
  <c r="G109" i="1" s="1"/>
  <c r="H109" i="1" s="1"/>
  <c r="Q109" i="1"/>
  <c r="Q110" i="1"/>
  <c r="E111" i="1"/>
  <c r="F111" i="1"/>
  <c r="Q111" i="1"/>
  <c r="E112" i="1"/>
  <c r="F112" i="1"/>
  <c r="G112" i="1"/>
  <c r="H112" i="1"/>
  <c r="Q112" i="1"/>
  <c r="E113" i="1"/>
  <c r="F113" i="1"/>
  <c r="Q113" i="1"/>
  <c r="E114" i="1"/>
  <c r="Q114" i="1"/>
  <c r="Q115" i="1"/>
  <c r="E116" i="1"/>
  <c r="F116" i="1" s="1"/>
  <c r="G116" i="1" s="1"/>
  <c r="Q116" i="1"/>
  <c r="E117" i="1"/>
  <c r="F117" i="1"/>
  <c r="G117" i="1" s="1"/>
  <c r="H117" i="1" s="1"/>
  <c r="Q117" i="1"/>
  <c r="E118" i="1"/>
  <c r="E75" i="2" s="1"/>
  <c r="F118" i="1"/>
  <c r="G118" i="1" s="1"/>
  <c r="H118" i="1" s="1"/>
  <c r="Q118" i="1"/>
  <c r="E119" i="1"/>
  <c r="E76" i="2"/>
  <c r="Q119" i="1"/>
  <c r="Q120" i="1"/>
  <c r="E121" i="1"/>
  <c r="F121" i="1"/>
  <c r="G121" i="1" s="1"/>
  <c r="H121" i="1" s="1"/>
  <c r="Q121" i="1"/>
  <c r="E122" i="1"/>
  <c r="E79" i="2" s="1"/>
  <c r="Q122" i="1"/>
  <c r="Q123" i="1"/>
  <c r="E124" i="1"/>
  <c r="Q124" i="1"/>
  <c r="Q125" i="1"/>
  <c r="Q126" i="1"/>
  <c r="E127" i="1"/>
  <c r="E84" i="2" s="1"/>
  <c r="Q127" i="1"/>
  <c r="Q128" i="1"/>
  <c r="E129" i="1"/>
  <c r="F129" i="1"/>
  <c r="G129" i="1"/>
  <c r="H129" i="1" s="1"/>
  <c r="Q129" i="1"/>
  <c r="E130" i="1"/>
  <c r="E87" i="2"/>
  <c r="Q130" i="1"/>
  <c r="E131" i="1"/>
  <c r="F131" i="1"/>
  <c r="Q131" i="1"/>
  <c r="E132" i="1"/>
  <c r="Q132" i="1"/>
  <c r="Q133" i="1"/>
  <c r="E134" i="1"/>
  <c r="F134" i="1" s="1"/>
  <c r="G134" i="1" s="1"/>
  <c r="H134" i="1" s="1"/>
  <c r="Q134" i="1"/>
  <c r="E135" i="1"/>
  <c r="F135" i="1" s="1"/>
  <c r="G135" i="1" s="1"/>
  <c r="H135" i="1" s="1"/>
  <c r="Q135" i="1"/>
  <c r="Q136" i="1"/>
  <c r="E137" i="1"/>
  <c r="F137" i="1"/>
  <c r="G137" i="1"/>
  <c r="H137" i="1" s="1"/>
  <c r="Q137" i="1"/>
  <c r="E138" i="1"/>
  <c r="E95" i="2" s="1"/>
  <c r="Q138" i="1"/>
  <c r="Q139" i="1"/>
  <c r="E140" i="1"/>
  <c r="F140" i="1" s="1"/>
  <c r="Q140" i="1"/>
  <c r="E141" i="1"/>
  <c r="F141" i="1" s="1"/>
  <c r="G141" i="1" s="1"/>
  <c r="H141" i="1" s="1"/>
  <c r="Q141" i="1"/>
  <c r="Q142" i="1"/>
  <c r="Q143" i="1"/>
  <c r="E144" i="1"/>
  <c r="F144" i="1"/>
  <c r="G144" i="1"/>
  <c r="H144" i="1" s="1"/>
  <c r="Q144" i="1"/>
  <c r="E145" i="1"/>
  <c r="F145" i="1" s="1"/>
  <c r="G145" i="1" s="1"/>
  <c r="H145" i="1" s="1"/>
  <c r="Q145" i="1"/>
  <c r="E146" i="1"/>
  <c r="E103" i="2"/>
  <c r="Q146" i="1"/>
  <c r="E147" i="1"/>
  <c r="F147" i="1" s="1"/>
  <c r="G147" i="1" s="1"/>
  <c r="H147" i="1"/>
  <c r="Q147" i="1"/>
  <c r="E148" i="1"/>
  <c r="E105" i="2" s="1"/>
  <c r="Q148" i="1"/>
  <c r="E149" i="1"/>
  <c r="F149" i="1"/>
  <c r="G149" i="1" s="1"/>
  <c r="H149" i="1" s="1"/>
  <c r="Q149" i="1"/>
  <c r="E150" i="1"/>
  <c r="F150" i="1"/>
  <c r="G150" i="1" s="1"/>
  <c r="H150" i="1" s="1"/>
  <c r="Q150" i="1"/>
  <c r="E151" i="1"/>
  <c r="F151" i="1" s="1"/>
  <c r="G151" i="1" s="1"/>
  <c r="H151" i="1" s="1"/>
  <c r="Q151" i="1"/>
  <c r="Q152" i="1"/>
  <c r="E153" i="1"/>
  <c r="F153" i="1"/>
  <c r="G153" i="1" s="1"/>
  <c r="H153" i="1" s="1"/>
  <c r="Q153" i="1"/>
  <c r="E154" i="1"/>
  <c r="E111" i="2" s="1"/>
  <c r="Q154" i="1"/>
  <c r="Q155" i="1"/>
  <c r="Q156" i="1"/>
  <c r="E157" i="1"/>
  <c r="F157" i="1" s="1"/>
  <c r="G157" i="1" s="1"/>
  <c r="H157" i="1" s="1"/>
  <c r="Q157" i="1"/>
  <c r="E158" i="1"/>
  <c r="F158" i="1" s="1"/>
  <c r="G158" i="1"/>
  <c r="H158" i="1" s="1"/>
  <c r="Q158" i="1"/>
  <c r="Q159" i="1"/>
  <c r="E160" i="1"/>
  <c r="F160" i="1" s="1"/>
  <c r="G160" i="1" s="1"/>
  <c r="H160" i="1" s="1"/>
  <c r="Q160" i="1"/>
  <c r="E161" i="1"/>
  <c r="E118" i="2" s="1"/>
  <c r="F161" i="1"/>
  <c r="G161" i="1"/>
  <c r="H161" i="1" s="1"/>
  <c r="Q161" i="1"/>
  <c r="Q162" i="1"/>
  <c r="E163" i="1"/>
  <c r="F163" i="1" s="1"/>
  <c r="G163" i="1" s="1"/>
  <c r="H163" i="1"/>
  <c r="Q163" i="1"/>
  <c r="E164" i="1"/>
  <c r="F164" i="1" s="1"/>
  <c r="G164" i="1" s="1"/>
  <c r="H164" i="1" s="1"/>
  <c r="E121" i="2"/>
  <c r="Q164" i="1"/>
  <c r="Q165" i="1"/>
  <c r="E166" i="1"/>
  <c r="F166" i="1"/>
  <c r="Q166" i="1"/>
  <c r="E167" i="1"/>
  <c r="F167" i="1"/>
  <c r="G167" i="1" s="1"/>
  <c r="H167" i="1" s="1"/>
  <c r="Q167" i="1"/>
  <c r="E168" i="1"/>
  <c r="E125" i="2" s="1"/>
  <c r="Q168" i="1"/>
  <c r="E169" i="1"/>
  <c r="F169" i="1"/>
  <c r="G169" i="1" s="1"/>
  <c r="H169" i="1" s="1"/>
  <c r="Q169" i="1"/>
  <c r="E170" i="1"/>
  <c r="F170" i="1" s="1"/>
  <c r="G170" i="1" s="1"/>
  <c r="H170" i="1" s="1"/>
  <c r="Q170" i="1"/>
  <c r="E171" i="1"/>
  <c r="F171" i="1" s="1"/>
  <c r="G171" i="1" s="1"/>
  <c r="H171" i="1" s="1"/>
  <c r="Q171" i="1"/>
  <c r="E172" i="1"/>
  <c r="E129" i="2" s="1"/>
  <c r="Q172" i="1"/>
  <c r="E173" i="1"/>
  <c r="F173" i="1" s="1"/>
  <c r="G173" i="1" s="1"/>
  <c r="H173" i="1" s="1"/>
  <c r="Q173" i="1"/>
  <c r="E174" i="1"/>
  <c r="F174" i="1"/>
  <c r="G174" i="1" s="1"/>
  <c r="H174" i="1"/>
  <c r="Q174" i="1"/>
  <c r="Q175" i="1"/>
  <c r="E176" i="1"/>
  <c r="F176" i="1" s="1"/>
  <c r="G176" i="1" s="1"/>
  <c r="H176" i="1" s="1"/>
  <c r="Q176" i="1"/>
  <c r="E177" i="1"/>
  <c r="E134" i="2" s="1"/>
  <c r="Q177" i="1"/>
  <c r="Q178" i="1"/>
  <c r="E179" i="1"/>
  <c r="F179" i="1" s="1"/>
  <c r="G179" i="1" s="1"/>
  <c r="H179" i="1" s="1"/>
  <c r="Q179" i="1"/>
  <c r="E180" i="1"/>
  <c r="Q180" i="1"/>
  <c r="Q181" i="1"/>
  <c r="E182" i="1"/>
  <c r="F182" i="1" s="1"/>
  <c r="G182" i="1" s="1"/>
  <c r="H182" i="1" s="1"/>
  <c r="Q182" i="1"/>
  <c r="E183" i="1"/>
  <c r="F183" i="1"/>
  <c r="G183" i="1" s="1"/>
  <c r="H183" i="1" s="1"/>
  <c r="Q183" i="1"/>
  <c r="E184" i="1"/>
  <c r="F184" i="1" s="1"/>
  <c r="G184" i="1" s="1"/>
  <c r="H184" i="1" s="1"/>
  <c r="Q184" i="1"/>
  <c r="E185" i="1"/>
  <c r="F185" i="1" s="1"/>
  <c r="G185" i="1" s="1"/>
  <c r="H185" i="1" s="1"/>
  <c r="Q185" i="1"/>
  <c r="E186" i="1"/>
  <c r="F186" i="1" s="1"/>
  <c r="Q186" i="1"/>
  <c r="E187" i="1"/>
  <c r="E144" i="2" s="1"/>
  <c r="F187" i="1"/>
  <c r="G187" i="1" s="1"/>
  <c r="H187" i="1" s="1"/>
  <c r="Q187" i="1"/>
  <c r="E188" i="1"/>
  <c r="E145" i="2"/>
  <c r="Q188" i="1"/>
  <c r="E189" i="1"/>
  <c r="F189" i="1"/>
  <c r="G189" i="1" s="1"/>
  <c r="H189" i="1"/>
  <c r="Q189" i="1"/>
  <c r="E190" i="1"/>
  <c r="F190" i="1"/>
  <c r="G190" i="1" s="1"/>
  <c r="H190" i="1" s="1"/>
  <c r="Q190" i="1"/>
  <c r="E191" i="1"/>
  <c r="F191" i="1"/>
  <c r="G191" i="1" s="1"/>
  <c r="H191" i="1" s="1"/>
  <c r="Q191" i="1"/>
  <c r="E192" i="1"/>
  <c r="F192" i="1" s="1"/>
  <c r="G192" i="1" s="1"/>
  <c r="H192" i="1" s="1"/>
  <c r="Q192" i="1"/>
  <c r="E193" i="1"/>
  <c r="F193" i="1" s="1"/>
  <c r="G193" i="1"/>
  <c r="H193" i="1"/>
  <c r="Q193" i="1"/>
  <c r="E194" i="1"/>
  <c r="E150" i="2" s="1"/>
  <c r="Q194" i="1"/>
  <c r="E195" i="1"/>
  <c r="F195" i="1" s="1"/>
  <c r="G195" i="1" s="1"/>
  <c r="H195" i="1"/>
  <c r="Q195" i="1"/>
  <c r="E196" i="1"/>
  <c r="E152" i="2" s="1"/>
  <c r="F196" i="1"/>
  <c r="G196" i="1" s="1"/>
  <c r="H196" i="1" s="1"/>
  <c r="Q196" i="1"/>
  <c r="E197" i="1"/>
  <c r="F197" i="1"/>
  <c r="G197" i="1"/>
  <c r="H197" i="1" s="1"/>
  <c r="Q197" i="1"/>
  <c r="E198" i="1"/>
  <c r="F198" i="1"/>
  <c r="G198" i="1" s="1"/>
  <c r="H198" i="1" s="1"/>
  <c r="Q198" i="1"/>
  <c r="E199" i="1"/>
  <c r="F199" i="1" s="1"/>
  <c r="G199" i="1" s="1"/>
  <c r="H199" i="1" s="1"/>
  <c r="Q199" i="1"/>
  <c r="E200" i="1"/>
  <c r="F200" i="1" s="1"/>
  <c r="G200" i="1"/>
  <c r="H200" i="1" s="1"/>
  <c r="Q200" i="1"/>
  <c r="E201" i="1"/>
  <c r="F201" i="1" s="1"/>
  <c r="G201" i="1" s="1"/>
  <c r="Q201" i="1"/>
  <c r="E202" i="1"/>
  <c r="F202" i="1"/>
  <c r="G202" i="1"/>
  <c r="I202" i="1" s="1"/>
  <c r="Q202" i="1"/>
  <c r="E203" i="1"/>
  <c r="F203" i="1"/>
  <c r="G203" i="1" s="1"/>
  <c r="I203" i="1" s="1"/>
  <c r="Q203" i="1"/>
  <c r="E204" i="1"/>
  <c r="F204" i="1"/>
  <c r="G204" i="1"/>
  <c r="I204" i="1" s="1"/>
  <c r="Q204" i="1"/>
  <c r="E205" i="1"/>
  <c r="F205" i="1" s="1"/>
  <c r="G205" i="1" s="1"/>
  <c r="I205" i="1" s="1"/>
  <c r="Q205" i="1"/>
  <c r="E206" i="1"/>
  <c r="F206" i="1" s="1"/>
  <c r="G206" i="1"/>
  <c r="I206" i="1" s="1"/>
  <c r="Q206" i="1"/>
  <c r="E207" i="1"/>
  <c r="F207" i="1"/>
  <c r="G207" i="1" s="1"/>
  <c r="I207" i="1" s="1"/>
  <c r="Q207" i="1"/>
  <c r="E208" i="1"/>
  <c r="F208" i="1" s="1"/>
  <c r="G208" i="1" s="1"/>
  <c r="I208" i="1"/>
  <c r="Q208" i="1"/>
  <c r="E209" i="1"/>
  <c r="F209" i="1"/>
  <c r="G209" i="1" s="1"/>
  <c r="I209" i="1" s="1"/>
  <c r="Q209" i="1"/>
  <c r="E210" i="1"/>
  <c r="F210" i="1"/>
  <c r="G210" i="1"/>
  <c r="J210" i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/>
  <c r="G218" i="1" s="1"/>
  <c r="I218" i="1" s="1"/>
  <c r="Q218" i="1"/>
  <c r="E219" i="1"/>
  <c r="F219" i="1"/>
  <c r="G219" i="1" s="1"/>
  <c r="I219" i="1" s="1"/>
  <c r="Q219" i="1"/>
  <c r="E220" i="1"/>
  <c r="F220" i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/>
  <c r="I222" i="1" s="1"/>
  <c r="Q222" i="1"/>
  <c r="E223" i="1"/>
  <c r="F223" i="1"/>
  <c r="G223" i="1" s="1"/>
  <c r="I223" i="1" s="1"/>
  <c r="Q223" i="1"/>
  <c r="E224" i="1"/>
  <c r="F224" i="1" s="1"/>
  <c r="G224" i="1" s="1"/>
  <c r="I224" i="1"/>
  <c r="Q224" i="1"/>
  <c r="E225" i="1"/>
  <c r="F225" i="1"/>
  <c r="G225" i="1" s="1"/>
  <c r="I225" i="1" s="1"/>
  <c r="Q225" i="1"/>
  <c r="E226" i="1"/>
  <c r="F226" i="1"/>
  <c r="G226" i="1"/>
  <c r="I226" i="1" s="1"/>
  <c r="Q226" i="1"/>
  <c r="E227" i="1"/>
  <c r="F227" i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/>
  <c r="I229" i="1" s="1"/>
  <c r="Q229" i="1"/>
  <c r="E230" i="1"/>
  <c r="F230" i="1" s="1"/>
  <c r="G230" i="1" s="1"/>
  <c r="I230" i="1" s="1"/>
  <c r="Q230" i="1"/>
  <c r="E231" i="1"/>
  <c r="F231" i="1"/>
  <c r="G231" i="1"/>
  <c r="I231" i="1" s="1"/>
  <c r="Q231" i="1"/>
  <c r="E232" i="1"/>
  <c r="F232" i="1" s="1"/>
  <c r="G232" i="1" s="1"/>
  <c r="I232" i="1" s="1"/>
  <c r="Q232" i="1"/>
  <c r="E233" i="1"/>
  <c r="F233" i="1"/>
  <c r="G233" i="1" s="1"/>
  <c r="I233" i="1"/>
  <c r="Q233" i="1"/>
  <c r="E234" i="1"/>
  <c r="F234" i="1"/>
  <c r="G234" i="1" s="1"/>
  <c r="I234" i="1" s="1"/>
  <c r="Q234" i="1"/>
  <c r="E235" i="1"/>
  <c r="F235" i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/>
  <c r="I237" i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/>
  <c r="G242" i="1" s="1"/>
  <c r="I242" i="1" s="1"/>
  <c r="Q242" i="1"/>
  <c r="E243" i="1"/>
  <c r="F243" i="1"/>
  <c r="G243" i="1" s="1"/>
  <c r="I243" i="1" s="1"/>
  <c r="Q243" i="1"/>
  <c r="E244" i="1"/>
  <c r="F244" i="1"/>
  <c r="Q244" i="1"/>
  <c r="E245" i="1"/>
  <c r="F245" i="1"/>
  <c r="G245" i="1" s="1"/>
  <c r="I245" i="1" s="1"/>
  <c r="Q245" i="1"/>
  <c r="E246" i="1"/>
  <c r="F246" i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/>
  <c r="Q250" i="1"/>
  <c r="E251" i="1"/>
  <c r="F251" i="1" s="1"/>
  <c r="G251" i="1" s="1"/>
  <c r="I251" i="1" s="1"/>
  <c r="Q251" i="1"/>
  <c r="E252" i="1"/>
  <c r="F252" i="1"/>
  <c r="Q252" i="1"/>
  <c r="E253" i="1"/>
  <c r="F253" i="1"/>
  <c r="G253" i="1" s="1"/>
  <c r="I253" i="1" s="1"/>
  <c r="Q253" i="1"/>
  <c r="E254" i="1"/>
  <c r="F254" i="1"/>
  <c r="Q254" i="1"/>
  <c r="E255" i="1"/>
  <c r="F255" i="1" s="1"/>
  <c r="Q255" i="1"/>
  <c r="E256" i="1"/>
  <c r="F256" i="1" s="1"/>
  <c r="G256" i="1" s="1"/>
  <c r="I256" i="1" s="1"/>
  <c r="Q256" i="1"/>
  <c r="E257" i="1"/>
  <c r="F257" i="1"/>
  <c r="G257" i="1" s="1"/>
  <c r="I257" i="1"/>
  <c r="Q257" i="1"/>
  <c r="E258" i="1"/>
  <c r="F258" i="1"/>
  <c r="G258" i="1" s="1"/>
  <c r="I258" i="1" s="1"/>
  <c r="Q258" i="1"/>
  <c r="E259" i="1"/>
  <c r="F259" i="1"/>
  <c r="G259" i="1" s="1"/>
  <c r="K259" i="1" s="1"/>
  <c r="Q259" i="1"/>
  <c r="E260" i="1"/>
  <c r="F260" i="1" s="1"/>
  <c r="G260" i="1" s="1"/>
  <c r="K260" i="1" s="1"/>
  <c r="Q260" i="1"/>
  <c r="E261" i="1"/>
  <c r="F261" i="1" s="1"/>
  <c r="G261" i="1"/>
  <c r="K261" i="1"/>
  <c r="Q261" i="1"/>
  <c r="E262" i="1"/>
  <c r="F262" i="1" s="1"/>
  <c r="G262" i="1" s="1"/>
  <c r="K262" i="1" s="1"/>
  <c r="Q262" i="1"/>
  <c r="E263" i="1"/>
  <c r="F263" i="1" s="1"/>
  <c r="G263" i="1" s="1"/>
  <c r="K263" i="1" s="1"/>
  <c r="Q263" i="1"/>
  <c r="E137" i="2"/>
  <c r="F180" i="1"/>
  <c r="G180" i="1" s="1"/>
  <c r="H180" i="1" s="1"/>
  <c r="E73" i="2"/>
  <c r="H116" i="1"/>
  <c r="E71" i="2"/>
  <c r="F114" i="1"/>
  <c r="G114" i="1" s="1"/>
  <c r="H114" i="1" s="1"/>
  <c r="F188" i="1"/>
  <c r="G188" i="1" s="1"/>
  <c r="H188" i="1" s="1"/>
  <c r="F154" i="1"/>
  <c r="G154" i="1" s="1"/>
  <c r="H154" i="1" s="1"/>
  <c r="F130" i="1"/>
  <c r="G130" i="1" s="1"/>
  <c r="H130" i="1" s="1"/>
  <c r="E81" i="2"/>
  <c r="F124" i="1"/>
  <c r="G124" i="1" s="1"/>
  <c r="H124" i="1" s="1"/>
  <c r="F122" i="1"/>
  <c r="G122" i="1" s="1"/>
  <c r="H122" i="1" s="1"/>
  <c r="F148" i="1"/>
  <c r="G148" i="1" s="1"/>
  <c r="H148" i="1"/>
  <c r="G140" i="1"/>
  <c r="H140" i="1" s="1"/>
  <c r="F132" i="1"/>
  <c r="G132" i="1" s="1"/>
  <c r="H132" i="1" s="1"/>
  <c r="E89" i="2"/>
  <c r="E143" i="2"/>
  <c r="G186" i="1"/>
  <c r="H186" i="1" s="1"/>
  <c r="E34" i="2"/>
  <c r="F77" i="1"/>
  <c r="G77" i="1" s="1"/>
  <c r="H77" i="1" s="1"/>
  <c r="E65" i="2"/>
  <c r="F108" i="1"/>
  <c r="F119" i="1"/>
  <c r="G119" i="1" s="1"/>
  <c r="H119" i="1" s="1"/>
  <c r="F98" i="1"/>
  <c r="E42" i="2"/>
  <c r="G84" i="1"/>
  <c r="H84" i="1"/>
  <c r="E26" i="2"/>
  <c r="F69" i="1"/>
  <c r="G69" i="1" s="1"/>
  <c r="E24" i="1"/>
  <c r="F24" i="1"/>
  <c r="E30" i="1"/>
  <c r="F30" i="1" s="1"/>
  <c r="G30" i="1"/>
  <c r="H30" i="1" s="1"/>
  <c r="E34" i="1"/>
  <c r="F34" i="1" s="1"/>
  <c r="G34" i="1" s="1"/>
  <c r="H34" i="1" s="1"/>
  <c r="E38" i="1"/>
  <c r="F38" i="1" s="1"/>
  <c r="G38" i="1" s="1"/>
  <c r="E42" i="1"/>
  <c r="F42" i="1" s="1"/>
  <c r="G42" i="1" s="1"/>
  <c r="H42" i="1" s="1"/>
  <c r="E46" i="1"/>
  <c r="F46" i="1"/>
  <c r="G46" i="1" s="1"/>
  <c r="H46" i="1" s="1"/>
  <c r="E50" i="1"/>
  <c r="F50" i="1" s="1"/>
  <c r="G50" i="1" s="1"/>
  <c r="H50" i="1" s="1"/>
  <c r="E54" i="1"/>
  <c r="F54" i="1"/>
  <c r="G54" i="1" s="1"/>
  <c r="H54" i="1" s="1"/>
  <c r="E58" i="1"/>
  <c r="F58" i="1"/>
  <c r="E28" i="1"/>
  <c r="F28" i="1"/>
  <c r="G28" i="1" s="1"/>
  <c r="H28" i="1" s="1"/>
  <c r="E32" i="1"/>
  <c r="F32" i="1"/>
  <c r="G32" i="1"/>
  <c r="H32" i="1" s="1"/>
  <c r="E36" i="1"/>
  <c r="F36" i="1" s="1"/>
  <c r="G36" i="1" s="1"/>
  <c r="H36" i="1" s="1"/>
  <c r="E40" i="1"/>
  <c r="F40" i="1" s="1"/>
  <c r="G40" i="1" s="1"/>
  <c r="H40" i="1" s="1"/>
  <c r="E44" i="1"/>
  <c r="F44" i="1"/>
  <c r="G44" i="1" s="1"/>
  <c r="H44" i="1" s="1"/>
  <c r="H45" i="1"/>
  <c r="E48" i="1"/>
  <c r="F48" i="1" s="1"/>
  <c r="G48" i="1"/>
  <c r="H48" i="1"/>
  <c r="E52" i="1"/>
  <c r="F52" i="1"/>
  <c r="G52" i="1" s="1"/>
  <c r="H52" i="1" s="1"/>
  <c r="E56" i="1"/>
  <c r="F56" i="1" s="1"/>
  <c r="G56" i="1"/>
  <c r="H56" i="1" s="1"/>
  <c r="E21" i="1"/>
  <c r="F21" i="1"/>
  <c r="G21" i="1" s="1"/>
  <c r="E23" i="1"/>
  <c r="F23" i="1"/>
  <c r="G23" i="1" s="1"/>
  <c r="E25" i="1"/>
  <c r="F25" i="1" s="1"/>
  <c r="G25" i="1" s="1"/>
  <c r="E27" i="1"/>
  <c r="F27" i="1" s="1"/>
  <c r="E29" i="1"/>
  <c r="F29" i="1"/>
  <c r="G29" i="1" s="1"/>
  <c r="H29" i="1" s="1"/>
  <c r="E45" i="1"/>
  <c r="F45" i="1" s="1"/>
  <c r="G45" i="1" s="1"/>
  <c r="E61" i="1"/>
  <c r="E64" i="1"/>
  <c r="F64" i="1" s="1"/>
  <c r="E67" i="1"/>
  <c r="F67" i="1" s="1"/>
  <c r="G67" i="1" s="1"/>
  <c r="H67" i="1" s="1"/>
  <c r="E70" i="1"/>
  <c r="F70" i="1" s="1"/>
  <c r="G70" i="1" s="1"/>
  <c r="H70" i="1" s="1"/>
  <c r="E80" i="1"/>
  <c r="F80" i="1" s="1"/>
  <c r="G80" i="1" s="1"/>
  <c r="H80" i="1" s="1"/>
  <c r="E22" i="1"/>
  <c r="F22" i="1"/>
  <c r="G22" i="1"/>
  <c r="E26" i="1"/>
  <c r="F26" i="1"/>
  <c r="G26" i="1" s="1"/>
  <c r="E37" i="1"/>
  <c r="F37" i="1"/>
  <c r="G37" i="1" s="1"/>
  <c r="H37" i="1" s="1"/>
  <c r="E41" i="1"/>
  <c r="F41" i="1"/>
  <c r="G41" i="1" s="1"/>
  <c r="H41" i="1" s="1"/>
  <c r="E55" i="1"/>
  <c r="F55" i="1"/>
  <c r="G55" i="1" s="1"/>
  <c r="H55" i="1" s="1"/>
  <c r="E57" i="1"/>
  <c r="E14" i="2" s="1"/>
  <c r="F57" i="1"/>
  <c r="G57" i="1" s="1"/>
  <c r="H57" i="1" s="1"/>
  <c r="E59" i="1"/>
  <c r="E63" i="1"/>
  <c r="G27" i="1"/>
  <c r="H38" i="1"/>
  <c r="G64" i="1"/>
  <c r="H64" i="1"/>
  <c r="E66" i="1"/>
  <c r="F66" i="1"/>
  <c r="E74" i="1"/>
  <c r="F74" i="1"/>
  <c r="G74" i="1"/>
  <c r="H74" i="1" s="1"/>
  <c r="E79" i="1"/>
  <c r="E36" i="2" s="1"/>
  <c r="E85" i="1"/>
  <c r="F85" i="1" s="1"/>
  <c r="G85" i="1"/>
  <c r="H85" i="1" s="1"/>
  <c r="H89" i="1"/>
  <c r="G92" i="1"/>
  <c r="H92" i="1" s="1"/>
  <c r="E43" i="1"/>
  <c r="F43" i="1" s="1"/>
  <c r="G43" i="1"/>
  <c r="H43" i="1" s="1"/>
  <c r="E47" i="1"/>
  <c r="F47" i="1"/>
  <c r="G47" i="1" s="1"/>
  <c r="H47" i="1" s="1"/>
  <c r="E49" i="1"/>
  <c r="F49" i="1" s="1"/>
  <c r="G49" i="1"/>
  <c r="H49" i="1"/>
  <c r="E51" i="1"/>
  <c r="F51" i="1"/>
  <c r="G51" i="1" s="1"/>
  <c r="H51" i="1" s="1"/>
  <c r="E53" i="1"/>
  <c r="F53" i="1" s="1"/>
  <c r="G53" i="1" s="1"/>
  <c r="H53" i="1" s="1"/>
  <c r="H69" i="1"/>
  <c r="E71" i="1"/>
  <c r="G82" i="1"/>
  <c r="H82" i="1" s="1"/>
  <c r="E88" i="1"/>
  <c r="F88" i="1"/>
  <c r="G88" i="1" s="1"/>
  <c r="H88" i="1" s="1"/>
  <c r="E91" i="1"/>
  <c r="F91" i="1"/>
  <c r="G91" i="1" s="1"/>
  <c r="H91" i="1" s="1"/>
  <c r="E94" i="1"/>
  <c r="F94" i="1"/>
  <c r="G94" i="1"/>
  <c r="H94" i="1" s="1"/>
  <c r="G95" i="1"/>
  <c r="H95" i="1"/>
  <c r="G98" i="1"/>
  <c r="H98" i="1" s="1"/>
  <c r="E104" i="1"/>
  <c r="E107" i="1"/>
  <c r="F107" i="1" s="1"/>
  <c r="G107" i="1" s="1"/>
  <c r="H107" i="1" s="1"/>
  <c r="E110" i="1"/>
  <c r="F110" i="1"/>
  <c r="G110" i="1" s="1"/>
  <c r="H110" i="1" s="1"/>
  <c r="G111" i="1"/>
  <c r="H111" i="1" s="1"/>
  <c r="E120" i="1"/>
  <c r="F120" i="1"/>
  <c r="G120" i="1" s="1"/>
  <c r="H120" i="1" s="1"/>
  <c r="E123" i="1"/>
  <c r="F123" i="1"/>
  <c r="G123" i="1" s="1"/>
  <c r="H123" i="1" s="1"/>
  <c r="E126" i="1"/>
  <c r="F126" i="1"/>
  <c r="G126" i="1"/>
  <c r="H126" i="1" s="1"/>
  <c r="E136" i="1"/>
  <c r="F136" i="1" s="1"/>
  <c r="G136" i="1" s="1"/>
  <c r="H136" i="1" s="1"/>
  <c r="E139" i="1"/>
  <c r="F139" i="1"/>
  <c r="G139" i="1" s="1"/>
  <c r="H139" i="1" s="1"/>
  <c r="E142" i="1"/>
  <c r="F142" i="1" s="1"/>
  <c r="G142" i="1" s="1"/>
  <c r="H142" i="1" s="1"/>
  <c r="E152" i="1"/>
  <c r="F152" i="1"/>
  <c r="G152" i="1" s="1"/>
  <c r="H152" i="1" s="1"/>
  <c r="E155" i="1"/>
  <c r="F155" i="1" s="1"/>
  <c r="G155" i="1" s="1"/>
  <c r="H155" i="1" s="1"/>
  <c r="E181" i="1"/>
  <c r="F181" i="1" s="1"/>
  <c r="G181" i="1" s="1"/>
  <c r="H181" i="1" s="1"/>
  <c r="E178" i="1"/>
  <c r="F178" i="1"/>
  <c r="G178" i="1" s="1"/>
  <c r="H178" i="1"/>
  <c r="E175" i="1"/>
  <c r="F175" i="1"/>
  <c r="G175" i="1" s="1"/>
  <c r="H175" i="1" s="1"/>
  <c r="G166" i="1"/>
  <c r="H166" i="1"/>
  <c r="E165" i="1"/>
  <c r="F165" i="1" s="1"/>
  <c r="G165" i="1" s="1"/>
  <c r="H165" i="1" s="1"/>
  <c r="E162" i="1"/>
  <c r="F162" i="1"/>
  <c r="G162" i="1"/>
  <c r="H162" i="1" s="1"/>
  <c r="E159" i="1"/>
  <c r="F159" i="1" s="1"/>
  <c r="G159" i="1" s="1"/>
  <c r="H159" i="1" s="1"/>
  <c r="E156" i="1"/>
  <c r="F146" i="1"/>
  <c r="G146" i="1"/>
  <c r="H146" i="1"/>
  <c r="E143" i="1"/>
  <c r="F143" i="1"/>
  <c r="G143" i="1" s="1"/>
  <c r="H143" i="1" s="1"/>
  <c r="F138" i="1"/>
  <c r="G138" i="1"/>
  <c r="H138" i="1" s="1"/>
  <c r="E133" i="1"/>
  <c r="F133" i="1" s="1"/>
  <c r="G133" i="1" s="1"/>
  <c r="H133" i="1" s="1"/>
  <c r="G131" i="1"/>
  <c r="H131" i="1"/>
  <c r="E125" i="1"/>
  <c r="F125" i="1" s="1"/>
  <c r="G125" i="1" s="1"/>
  <c r="H125" i="1" s="1"/>
  <c r="E115" i="1"/>
  <c r="F115" i="1" s="1"/>
  <c r="G115" i="1" s="1"/>
  <c r="H115" i="1" s="1"/>
  <c r="G113" i="1"/>
  <c r="H113" i="1"/>
  <c r="E102" i="1"/>
  <c r="F102" i="1" s="1"/>
  <c r="G102" i="1" s="1"/>
  <c r="H102" i="1" s="1"/>
  <c r="E97" i="1"/>
  <c r="F97" i="1"/>
  <c r="G97" i="1" s="1"/>
  <c r="H97" i="1" s="1"/>
  <c r="G90" i="1"/>
  <c r="H90" i="1" s="1"/>
  <c r="E81" i="1"/>
  <c r="F81" i="1" s="1"/>
  <c r="G81" i="1" s="1"/>
  <c r="H81" i="1" s="1"/>
  <c r="E31" i="1"/>
  <c r="F31" i="1"/>
  <c r="G31" i="1"/>
  <c r="H31" i="1" s="1"/>
  <c r="E128" i="1"/>
  <c r="E85" i="2" s="1"/>
  <c r="G108" i="1"/>
  <c r="H108" i="1" s="1"/>
  <c r="E105" i="1"/>
  <c r="F105" i="1" s="1"/>
  <c r="G105" i="1" s="1"/>
  <c r="H105" i="1" s="1"/>
  <c r="G103" i="1"/>
  <c r="H103" i="1"/>
  <c r="E100" i="1"/>
  <c r="F100" i="1" s="1"/>
  <c r="G100" i="1" s="1"/>
  <c r="H100" i="1" s="1"/>
  <c r="G86" i="1"/>
  <c r="H86" i="1"/>
  <c r="G72" i="1"/>
  <c r="H72" i="1" s="1"/>
  <c r="G68" i="1"/>
  <c r="H68" i="1" s="1"/>
  <c r="G66" i="1"/>
  <c r="H66" i="1"/>
  <c r="G58" i="1"/>
  <c r="H58" i="1"/>
  <c r="G24" i="1"/>
  <c r="E151" i="2"/>
  <c r="E69" i="2"/>
  <c r="E53" i="2"/>
  <c r="E126" i="2"/>
  <c r="E117" i="2"/>
  <c r="E146" i="2"/>
  <c r="E109" i="2"/>
  <c r="E149" i="2"/>
  <c r="E101" i="2"/>
  <c r="E93" i="2"/>
  <c r="E142" i="2"/>
  <c r="E77" i="2"/>
  <c r="E147" i="2"/>
  <c r="E133" i="2"/>
  <c r="E119" i="2"/>
  <c r="E155" i="2"/>
  <c r="E148" i="2"/>
  <c r="E138" i="2"/>
  <c r="E123" i="2"/>
  <c r="E116" i="2"/>
  <c r="E68" i="2"/>
  <c r="E50" i="2"/>
  <c r="E35" i="2"/>
  <c r="E19" i="2"/>
  <c r="E128" i="2"/>
  <c r="E104" i="2"/>
  <c r="E100" i="2"/>
  <c r="E88" i="2"/>
  <c r="E22" i="2"/>
  <c r="E131" i="2"/>
  <c r="E124" i="2"/>
  <c r="E114" i="2"/>
  <c r="E98" i="2"/>
  <c r="E70" i="2"/>
  <c r="E51" i="2"/>
  <c r="E17" i="2"/>
  <c r="E136" i="2"/>
  <c r="E107" i="2"/>
  <c r="E102" i="2"/>
  <c r="E91" i="2"/>
  <c r="E86" i="2"/>
  <c r="E56" i="2"/>
  <c r="E39" i="2"/>
  <c r="E29" i="2"/>
  <c r="E23" i="2"/>
  <c r="E13" i="2"/>
  <c r="E154" i="2"/>
  <c r="E139" i="2"/>
  <c r="E132" i="2"/>
  <c r="E122" i="2"/>
  <c r="E80" i="2"/>
  <c r="E66" i="2"/>
  <c r="E59" i="2"/>
  <c r="E52" i="2"/>
  <c r="E46" i="2"/>
  <c r="E43" i="2"/>
  <c r="E11" i="2"/>
  <c r="E112" i="2"/>
  <c r="E108" i="2"/>
  <c r="E92" i="2"/>
  <c r="E74" i="2"/>
  <c r="E64" i="2"/>
  <c r="E30" i="2"/>
  <c r="E140" i="2"/>
  <c r="E130" i="2"/>
  <c r="E115" i="2"/>
  <c r="E106" i="2"/>
  <c r="E90" i="2"/>
  <c r="E78" i="2"/>
  <c r="E67" i="2"/>
  <c r="E60" i="2"/>
  <c r="E48" i="2"/>
  <c r="E41" i="2"/>
  <c r="E25" i="2"/>
  <c r="E120" i="2"/>
  <c r="E110" i="2"/>
  <c r="E99" i="2"/>
  <c r="E94" i="2"/>
  <c r="E83" i="2"/>
  <c r="E72" i="2"/>
  <c r="E49" i="2"/>
  <c r="E37" i="2"/>
  <c r="E31" i="2"/>
  <c r="E21" i="2"/>
  <c r="E15" i="2"/>
  <c r="F156" i="1"/>
  <c r="G156" i="1"/>
  <c r="H156" i="1"/>
  <c r="E113" i="2"/>
  <c r="E45" i="2"/>
  <c r="E135" i="2"/>
  <c r="E28" i="2"/>
  <c r="F71" i="1"/>
  <c r="G71" i="1"/>
  <c r="H71" i="1"/>
  <c r="E24" i="2"/>
  <c r="E12" i="2"/>
  <c r="E61" i="2"/>
  <c r="F104" i="1"/>
  <c r="G104" i="1"/>
  <c r="H104" i="1"/>
  <c r="E18" i="2"/>
  <c r="F61" i="1"/>
  <c r="G61" i="1"/>
  <c r="H61" i="1"/>
  <c r="E96" i="2"/>
  <c r="E20" i="2"/>
  <c r="F63" i="1"/>
  <c r="G63" i="1" s="1"/>
  <c r="H63" i="1" s="1"/>
  <c r="E54" i="2"/>
  <c r="E16" i="2"/>
  <c r="F59" i="1"/>
  <c r="G59" i="1"/>
  <c r="H59" i="1" s="1"/>
  <c r="C11" i="1"/>
  <c r="C12" i="1"/>
  <c r="O265" i="1" l="1"/>
  <c r="E82" i="2"/>
  <c r="E33" i="2"/>
  <c r="F194" i="1"/>
  <c r="G194" i="1" s="1"/>
  <c r="H194" i="1" s="1"/>
  <c r="E40" i="2"/>
  <c r="F83" i="1"/>
  <c r="G83" i="1" s="1"/>
  <c r="H83" i="1" s="1"/>
  <c r="F172" i="1"/>
  <c r="G172" i="1" s="1"/>
  <c r="H172" i="1" s="1"/>
  <c r="E57" i="2"/>
  <c r="E47" i="2"/>
  <c r="E27" i="2"/>
  <c r="E58" i="2"/>
  <c r="E38" i="2"/>
  <c r="E62" i="2"/>
  <c r="F127" i="1"/>
  <c r="G127" i="1" s="1"/>
  <c r="H127" i="1" s="1"/>
  <c r="F168" i="1"/>
  <c r="G168" i="1" s="1"/>
  <c r="H168" i="1" s="1"/>
  <c r="E32" i="2"/>
  <c r="F75" i="1"/>
  <c r="G75" i="1" s="1"/>
  <c r="H75" i="1" s="1"/>
  <c r="F128" i="1"/>
  <c r="G128" i="1" s="1"/>
  <c r="H128" i="1" s="1"/>
  <c r="E127" i="2"/>
  <c r="F177" i="1"/>
  <c r="G177" i="1" s="1"/>
  <c r="H177" i="1" s="1"/>
  <c r="E97" i="2"/>
  <c r="E141" i="2"/>
  <c r="E63" i="2"/>
  <c r="F106" i="1"/>
  <c r="G106" i="1" s="1"/>
  <c r="H106" i="1" s="1"/>
  <c r="F79" i="1"/>
  <c r="G79" i="1" s="1"/>
  <c r="H79" i="1" s="1"/>
  <c r="O264" i="1"/>
  <c r="O28" i="1"/>
  <c r="O21" i="1"/>
  <c r="O58" i="1"/>
  <c r="O22" i="1"/>
  <c r="O67" i="1"/>
  <c r="O105" i="1"/>
  <c r="O150" i="1"/>
  <c r="O82" i="1"/>
  <c r="O167" i="1"/>
  <c r="O68" i="1"/>
  <c r="O139" i="1"/>
  <c r="O183" i="1"/>
  <c r="O37" i="1"/>
  <c r="O132" i="1"/>
  <c r="O51" i="1"/>
  <c r="O110" i="1"/>
  <c r="O209" i="1"/>
  <c r="O164" i="1"/>
  <c r="O112" i="1"/>
  <c r="O258" i="1"/>
  <c r="O155" i="1"/>
  <c r="O101" i="1"/>
  <c r="O94" i="1"/>
  <c r="O85" i="1"/>
  <c r="O213" i="1"/>
  <c r="O87" i="1"/>
  <c r="O188" i="1"/>
  <c r="O196" i="1"/>
  <c r="O212" i="1"/>
  <c r="O239" i="1"/>
  <c r="O79" i="1"/>
  <c r="O78" i="1"/>
  <c r="O103" i="1"/>
  <c r="O238" i="1"/>
  <c r="O97" i="1"/>
  <c r="O56" i="1"/>
  <c r="O74" i="1"/>
  <c r="O113" i="1"/>
  <c r="O169" i="1"/>
  <c r="O261" i="1"/>
  <c r="O57" i="1"/>
  <c r="O32" i="1"/>
  <c r="O30" i="1"/>
  <c r="O39" i="1"/>
  <c r="O64" i="1"/>
  <c r="O72" i="1"/>
  <c r="O115" i="1"/>
  <c r="O153" i="1"/>
  <c r="O91" i="1"/>
  <c r="O203" i="1"/>
  <c r="O70" i="1"/>
  <c r="O144" i="1"/>
  <c r="O187" i="1"/>
  <c r="O43" i="1"/>
  <c r="O138" i="1"/>
  <c r="O73" i="1"/>
  <c r="O114" i="1"/>
  <c r="O214" i="1"/>
  <c r="O185" i="1"/>
  <c r="O143" i="1"/>
  <c r="O234" i="1"/>
  <c r="O166" i="1"/>
  <c r="O159" i="1"/>
  <c r="O135" i="1"/>
  <c r="O90" i="1"/>
  <c r="O218" i="1"/>
  <c r="O136" i="1"/>
  <c r="O227" i="1"/>
  <c r="O230" i="1"/>
  <c r="O220" i="1"/>
  <c r="O252" i="1"/>
  <c r="O50" i="1"/>
  <c r="O245" i="1"/>
  <c r="O127" i="1"/>
  <c r="O194" i="1"/>
  <c r="O54" i="1"/>
  <c r="O147" i="1"/>
  <c r="O126" i="1"/>
  <c r="O47" i="1"/>
  <c r="O151" i="1"/>
  <c r="O210" i="1"/>
  <c r="O36" i="1"/>
  <c r="O34" i="1"/>
  <c r="O55" i="1"/>
  <c r="O23" i="1"/>
  <c r="O77" i="1"/>
  <c r="O118" i="1"/>
  <c r="O26" i="1"/>
  <c r="O93" i="1"/>
  <c r="O207" i="1"/>
  <c r="O76" i="1"/>
  <c r="O149" i="1"/>
  <c r="O191" i="1"/>
  <c r="O66" i="1"/>
  <c r="O148" i="1"/>
  <c r="O81" i="1"/>
  <c r="O141" i="1"/>
  <c r="O217" i="1"/>
  <c r="O198" i="1"/>
  <c r="O182" i="1"/>
  <c r="O96" i="1"/>
  <c r="O175" i="1"/>
  <c r="O177" i="1"/>
  <c r="O161" i="1"/>
  <c r="O221" i="1"/>
  <c r="O197" i="1"/>
  <c r="O243" i="1"/>
  <c r="O186" i="1"/>
  <c r="O236" i="1"/>
  <c r="O262" i="1"/>
  <c r="O156" i="1"/>
  <c r="O128" i="1"/>
  <c r="O59" i="1"/>
  <c r="O80" i="1"/>
  <c r="O53" i="1"/>
  <c r="O145" i="1"/>
  <c r="O228" i="1"/>
  <c r="O181" i="1"/>
  <c r="O25" i="1"/>
  <c r="O102" i="1"/>
  <c r="O176" i="1"/>
  <c r="O206" i="1"/>
  <c r="O92" i="1"/>
  <c r="O154" i="1"/>
  <c r="O40" i="1"/>
  <c r="O38" i="1"/>
  <c r="O62" i="1"/>
  <c r="O24" i="1"/>
  <c r="O83" i="1"/>
  <c r="O121" i="1"/>
  <c r="O35" i="1"/>
  <c r="O106" i="1"/>
  <c r="O211" i="1"/>
  <c r="O84" i="1"/>
  <c r="O157" i="1"/>
  <c r="O195" i="1"/>
  <c r="O95" i="1"/>
  <c r="O165" i="1"/>
  <c r="O100" i="1"/>
  <c r="O171" i="1"/>
  <c r="O229" i="1"/>
  <c r="O232" i="1"/>
  <c r="O190" i="1"/>
  <c r="O117" i="1"/>
  <c r="O225" i="1"/>
  <c r="O184" i="1"/>
  <c r="O179" i="1"/>
  <c r="O163" i="1"/>
  <c r="O237" i="1"/>
  <c r="O140" i="1"/>
  <c r="O256" i="1"/>
  <c r="O254" i="1"/>
  <c r="O242" i="1"/>
  <c r="O248" i="1"/>
  <c r="O104" i="1"/>
  <c r="O200" i="1"/>
  <c r="O263" i="1"/>
  <c r="O137" i="1"/>
  <c r="O116" i="1"/>
  <c r="O201" i="1"/>
  <c r="O250" i="1"/>
  <c r="O226" i="1"/>
  <c r="O44" i="1"/>
  <c r="O42" i="1"/>
  <c r="O65" i="1"/>
  <c r="O29" i="1"/>
  <c r="O86" i="1"/>
  <c r="O131" i="1"/>
  <c r="O41" i="1"/>
  <c r="O111" i="1"/>
  <c r="O215" i="1"/>
  <c r="O98" i="1"/>
  <c r="O160" i="1"/>
  <c r="O199" i="1"/>
  <c r="O109" i="1"/>
  <c r="O174" i="1"/>
  <c r="O107" i="1"/>
  <c r="O178" i="1"/>
  <c r="O251" i="1"/>
  <c r="O235" i="1"/>
  <c r="O193" i="1"/>
  <c r="O123" i="1"/>
  <c r="O241" i="1"/>
  <c r="O192" i="1"/>
  <c r="O246" i="1"/>
  <c r="O224" i="1"/>
  <c r="O259" i="1"/>
  <c r="O99" i="1"/>
  <c r="O173" i="1"/>
  <c r="O255" i="1"/>
  <c r="O257" i="1"/>
  <c r="O31" i="1"/>
  <c r="O69" i="1"/>
  <c r="O223" i="1"/>
  <c r="O48" i="1"/>
  <c r="O46" i="1"/>
  <c r="O75" i="1"/>
  <c r="O60" i="1"/>
  <c r="O89" i="1"/>
  <c r="O134" i="1"/>
  <c r="O33" i="1"/>
  <c r="O119" i="1"/>
  <c r="O219" i="1"/>
  <c r="O108" i="1"/>
  <c r="O170" i="1"/>
  <c r="O88" i="1"/>
  <c r="O120" i="1"/>
  <c r="O233" i="1"/>
  <c r="O122" i="1"/>
  <c r="O180" i="1"/>
  <c r="O133" i="1"/>
  <c r="O253" i="1"/>
  <c r="O222" i="1"/>
  <c r="O125" i="1"/>
  <c r="O247" i="1"/>
  <c r="O216" i="1"/>
  <c r="O208" i="1"/>
  <c r="O202" i="1"/>
  <c r="O249" i="1"/>
  <c r="O240" i="1"/>
  <c r="O189" i="1"/>
  <c r="O142" i="1"/>
  <c r="O146" i="1"/>
  <c r="O71" i="1"/>
  <c r="O52" i="1"/>
  <c r="O158" i="1"/>
  <c r="O205" i="1"/>
  <c r="O61" i="1"/>
  <c r="O27" i="1"/>
  <c r="O152" i="1"/>
  <c r="O130" i="1"/>
  <c r="O162" i="1"/>
  <c r="O231" i="1"/>
  <c r="O204" i="1"/>
  <c r="O45" i="1"/>
  <c r="O129" i="1"/>
  <c r="O124" i="1"/>
  <c r="O49" i="1"/>
  <c r="O63" i="1"/>
  <c r="O244" i="1"/>
  <c r="O260" i="1"/>
  <c r="C16" i="1"/>
  <c r="D18" i="1" s="1"/>
  <c r="O172" i="1" l="1"/>
  <c r="O168" i="1"/>
  <c r="C15" i="1"/>
  <c r="F18" i="1" s="1"/>
  <c r="F19" i="1" s="1"/>
  <c r="C18" i="1" l="1"/>
</calcChain>
</file>

<file path=xl/sharedStrings.xml><?xml version="1.0" encoding="utf-8"?>
<sst xmlns="http://schemas.openxmlformats.org/spreadsheetml/2006/main" count="1567" uniqueCount="699">
  <si>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</si>
  <si>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</si>
  <si>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</si>
  <si>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</si>
  <si>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</si>
  <si>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</si>
  <si>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</si>
  <si>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</si>
  <si>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</si>
  <si>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</si>
  <si>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</si>
  <si>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</si>
  <si>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</si>
  <si>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</si>
  <si>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</si>
  <si>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</si>
  <si>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</si>
  <si>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</si>
  <si>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</si>
  <si>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</si>
  <si>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</si>
  <si>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</si>
  <si>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</si>
  <si>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</si>
  <si>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</si>
  <si>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</si>
  <si>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Peter H</t>
  </si>
  <si>
    <t>BBSAG Bull.2</t>
  </si>
  <si>
    <t>B</t>
  </si>
  <si>
    <t>BBSAG Bull.53</t>
  </si>
  <si>
    <t>Locher K</t>
  </si>
  <si>
    <t>BBSAG Bull.65</t>
  </si>
  <si>
    <t>BBSAG Bull.97</t>
  </si>
  <si>
    <t>BBSAG Bull.108</t>
  </si>
  <si>
    <t>BBSAG Bull.111</t>
  </si>
  <si>
    <t>EA/DS</t>
  </si>
  <si>
    <t>IBVS 0046</t>
  </si>
  <si>
    <t>IBVS 0637</t>
  </si>
  <si>
    <t>Hind AN 39.289</t>
  </si>
  <si>
    <t>F.Argelander AN 39.289</t>
  </si>
  <si>
    <t>Luther AN 39.289</t>
  </si>
  <si>
    <t>Gussev AN 39.289</t>
  </si>
  <si>
    <t>E.Sch”nfeld AN 56.266</t>
  </si>
  <si>
    <t>Krger AN 40.359</t>
  </si>
  <si>
    <t>F.Argelander AN 40.359</t>
  </si>
  <si>
    <t>C.Bruhns AN 45.318</t>
  </si>
  <si>
    <t>A.Winnecke AN 47.249</t>
  </si>
  <si>
    <t>Krger AN 43.176</t>
  </si>
  <si>
    <t>J.Schmidt AN 43.239</t>
  </si>
  <si>
    <t>F.Argelander AN 43.176</t>
  </si>
  <si>
    <t>E.Hartwig AA 28.500</t>
  </si>
  <si>
    <t>J.Schmidt AN 45.246</t>
  </si>
  <si>
    <t>A.Winnecke AN 52.230</t>
  </si>
  <si>
    <t>J.Schmidt AN 52.232</t>
  </si>
  <si>
    <t>J.Schmidt AN 55.94</t>
  </si>
  <si>
    <t>E.Sch”nfeld AN 65.158</t>
  </si>
  <si>
    <t>J.Schmidt AN 57.246</t>
  </si>
  <si>
    <t>E.Sch”nfeld AN 67.129</t>
  </si>
  <si>
    <t>E.Sch”nfeld AN 73.1</t>
  </si>
  <si>
    <t>Tiele AN 66.271</t>
  </si>
  <si>
    <t>J.Schmidt AN 66.224</t>
  </si>
  <si>
    <t>E.Sch”nfeld AN 69.250</t>
  </si>
  <si>
    <t>J.Schmidt AN 69.156</t>
  </si>
  <si>
    <t>E.Sch”nfeld AN 73.6</t>
  </si>
  <si>
    <t>E.Sch”nfeld AN 76.260</t>
  </si>
  <si>
    <t>E.Sch”nfeld AN 76.275</t>
  </si>
  <si>
    <t>E.Sch”nfeld AN 87.8</t>
  </si>
  <si>
    <t>K.Kordylewski AA 28.500</t>
  </si>
  <si>
    <t>P.S.Yendell AJ 10.42</t>
  </si>
  <si>
    <t>N.C.Duner AJ 13.17</t>
  </si>
  <si>
    <t>A.Winnecke VB 3.233</t>
  </si>
  <si>
    <t>J.Gadomski AAC 1.10</t>
  </si>
  <si>
    <t>A.A.Nijland AN 229.370</t>
  </si>
  <si>
    <t>R.Lehnert AN 194.165</t>
  </si>
  <si>
    <t>J.Ellsworth PLYN 1.20.189</t>
  </si>
  <si>
    <t>K.Graff AN 246.287</t>
  </si>
  <si>
    <t>J.Gadomski AAC 1.11</t>
  </si>
  <si>
    <t>J.Pagaczewski AA 28.500</t>
  </si>
  <si>
    <t>T.Olczak AA 28.500</t>
  </si>
  <si>
    <t>R.Festa AN 246.287</t>
  </si>
  <si>
    <t>F.Lause AN 260.290</t>
  </si>
  <si>
    <t>K.Himpel AN 261.255</t>
  </si>
  <si>
    <t>W.Krug BZ 18.24</t>
  </si>
  <si>
    <t>P.Kroll MVS 9.161</t>
  </si>
  <si>
    <t>S.Gaposchkin HA 113.69</t>
  </si>
  <si>
    <t>H.Huth MVS 2.122</t>
  </si>
  <si>
    <t>K.Kordylewski IBVS 46</t>
  </si>
  <si>
    <t>Guinan &amp; Koch PASP 92.834</t>
  </si>
  <si>
    <t>P.Kroll MVS 9.162</t>
  </si>
  <si>
    <t>Z.Klimek IBVS 637</t>
  </si>
  <si>
    <t>H.Peter BBS 2</t>
  </si>
  <si>
    <t>R.C.Crawford PASP 92.834</t>
  </si>
  <si>
    <t>M.Winiarski AN 301.327</t>
  </si>
  <si>
    <t>W.G”tz MVS 8.152</t>
  </si>
  <si>
    <t>L.Novotny BRNO 23</t>
  </si>
  <si>
    <t>M.Fernandes BAVM 34</t>
  </si>
  <si>
    <t>H.Vielmetter BAVM 36</t>
  </si>
  <si>
    <t>P.Frank BAVM 36</t>
  </si>
  <si>
    <t>H.Vielmetter BAVM 43</t>
  </si>
  <si>
    <t>H.Vielmetter BAVM 50</t>
  </si>
  <si>
    <t>E.Wunder BAVM 46</t>
  </si>
  <si>
    <t>K.Koss BRNO 32</t>
  </si>
  <si>
    <t>ASAS</t>
  </si>
  <si>
    <t>MVS</t>
  </si>
  <si>
    <t>Hipparcos</t>
  </si>
  <si>
    <t>Full HJD</t>
  </si>
  <si>
    <t># of data points:</t>
  </si>
  <si>
    <t>S Cnc / GSC 01396-00218</t>
  </si>
  <si>
    <t>My time zone &gt;&gt;&gt;&gt;&gt;</t>
  </si>
  <si>
    <t>(PST=8, PDT=MDT=7, MDT=CST=6, etc.)</t>
  </si>
  <si>
    <t>JD today</t>
  </si>
  <si>
    <t>New Cycle</t>
  </si>
  <si>
    <t>Next ToM</t>
  </si>
  <si>
    <t>IBVS 5806</t>
  </si>
  <si>
    <t>I</t>
  </si>
  <si>
    <t>Yuk!</t>
  </si>
  <si>
    <t>IBVS 5874</t>
  </si>
  <si>
    <t>OEJV 0028</t>
  </si>
  <si>
    <t>Start of linear fit &gt;&gt;&gt;&gt;&gt;&gt;&gt;&gt;&gt;&gt;&gt;&gt;&gt;&gt;&gt;&gt;&gt;&gt;&gt;&gt;&gt;</t>
  </si>
  <si>
    <t>1848-02-01</t>
  </si>
  <si>
    <t>1860-04-06</t>
  </si>
  <si>
    <t>BAD</t>
  </si>
  <si>
    <t>Add cycle</t>
  </si>
  <si>
    <t>Old Cycle</t>
  </si>
  <si>
    <t>IBVS 6048</t>
  </si>
  <si>
    <t>IBVS 6114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</si>
  <si>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</si>
  <si>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</si>
  <si>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</si>
  <si>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</si>
  <si>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</si>
  <si>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</si>
  <si>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</si>
  <si>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</si>
  <si>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</si>
  <si>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</si>
  <si>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</si>
  <si>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</si>
  <si>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</si>
  <si>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2396059.403 </t>
  </si>
  <si>
    <t> 01.02.1848 21:40 </t>
  </si>
  <si>
    <t> -0.063 </t>
  </si>
  <si>
    <t>V </t>
  </si>
  <si>
    <t> Hind </t>
  </si>
  <si>
    <t> AN 39.289 </t>
  </si>
  <si>
    <t>2397567.317 </t>
  </si>
  <si>
    <t> 19.03.1852 19:36 </t>
  </si>
  <si>
    <t> -0.183 </t>
  </si>
  <si>
    <t> F.Argelander </t>
  </si>
  <si>
    <t>2397605.314 </t>
  </si>
  <si>
    <t> 26.04.1852 19:32 </t>
  </si>
  <si>
    <t> -0.124 </t>
  </si>
  <si>
    <t>2397624.328 </t>
  </si>
  <si>
    <t> 15.05.1852 19:52 </t>
  </si>
  <si>
    <t> -0.079 </t>
  </si>
  <si>
    <t>2397842.401 </t>
  </si>
  <si>
    <t> 19.12.1852 21:37 </t>
  </si>
  <si>
    <t> -0.149 </t>
  </si>
  <si>
    <t>2397880.328 </t>
  </si>
  <si>
    <t> 26.01.1853 19:52 </t>
  </si>
  <si>
    <t> -0.160 </t>
  </si>
  <si>
    <t> Luther </t>
  </si>
  <si>
    <t>2397918.289 </t>
  </si>
  <si>
    <t> 05.03.1853 18:56 </t>
  </si>
  <si>
    <t> -0.137 </t>
  </si>
  <si>
    <t> Gussev </t>
  </si>
  <si>
    <t>2398193.334 </t>
  </si>
  <si>
    <t> 05.12.1853 20:00 </t>
  </si>
  <si>
    <t> -0.142 </t>
  </si>
  <si>
    <t>2398297.596 </t>
  </si>
  <si>
    <t> 20.03.1854 02:18 </t>
  </si>
  <si>
    <t> -0.210 </t>
  </si>
  <si>
    <t>2398316.554 </t>
  </si>
  <si>
    <t> 08.04.1854 01:17 </t>
  </si>
  <si>
    <t> -0.221 </t>
  </si>
  <si>
    <t>2398316.567 </t>
  </si>
  <si>
    <t> 08.04.1854 01:36 </t>
  </si>
  <si>
    <t> -0.208 </t>
  </si>
  <si>
    <t> E.Schönfeld </t>
  </si>
  <si>
    <t> AN 56.266 </t>
  </si>
  <si>
    <t>2398572.652 </t>
  </si>
  <si>
    <t> 20.12.1854 03:38 </t>
  </si>
  <si>
    <t> -0.204 </t>
  </si>
  <si>
    <t> Krüger </t>
  </si>
  <si>
    <t> AN 40.359 </t>
  </si>
  <si>
    <t>2398572.656 </t>
  </si>
  <si>
    <t> 20.12.1854 03:44 </t>
  </si>
  <si>
    <t> -0.200 </t>
  </si>
  <si>
    <t>2398572.662 </t>
  </si>
  <si>
    <t> 20.12.1854 03:53 </t>
  </si>
  <si>
    <t> -0.194 </t>
  </si>
  <si>
    <t>2398648.522 </t>
  </si>
  <si>
    <t> 06.03.1855 00:31 </t>
  </si>
  <si>
    <t>2398648.525 </t>
  </si>
  <si>
    <t> 06.03.1855 00:36 </t>
  </si>
  <si>
    <t> -0.207 </t>
  </si>
  <si>
    <t>2398648.536 </t>
  </si>
  <si>
    <t> 06.03.1855 00:51 </t>
  </si>
  <si>
    <t> -0.196 </t>
  </si>
  <si>
    <t>2398686.454 </t>
  </si>
  <si>
    <t> 12.04.1855 22:53 </t>
  </si>
  <si>
    <t> -0.216 </t>
  </si>
  <si>
    <t>2398686.461 </t>
  </si>
  <si>
    <t> 12.04.1855 23:03 </t>
  </si>
  <si>
    <t> -0.209 </t>
  </si>
  <si>
    <t>2398980.458 </t>
  </si>
  <si>
    <t> 31.01.1856 22:59 </t>
  </si>
  <si>
    <t> -0.231 </t>
  </si>
  <si>
    <t> C.Bruhns </t>
  </si>
  <si>
    <t> AN 45.318 </t>
  </si>
  <si>
    <t>2398980.462 </t>
  </si>
  <si>
    <t> 31.01.1856 23:05 </t>
  </si>
  <si>
    <t> -0.227 </t>
  </si>
  <si>
    <t>2398980.468 </t>
  </si>
  <si>
    <t> 31.01.1856 23:13 </t>
  </si>
  <si>
    <t> A.Winnecke </t>
  </si>
  <si>
    <t> AN 47.249 </t>
  </si>
  <si>
    <t>2398980.482 </t>
  </si>
  <si>
    <t> 31.01.1856 23:34 </t>
  </si>
  <si>
    <t> AN 43.176 </t>
  </si>
  <si>
    <t>2399037.369 </t>
  </si>
  <si>
    <t> 28.03.1856 20:51 </t>
  </si>
  <si>
    <t> J.Schmidt </t>
  </si>
  <si>
    <t> AN 43.239 </t>
  </si>
  <si>
    <t>2399037.377 </t>
  </si>
  <si>
    <t> 28.03.1856 21:02 </t>
  </si>
  <si>
    <t> -0.219 </t>
  </si>
  <si>
    <t>2399056.336 </t>
  </si>
  <si>
    <t> 16.04.1856 20:03 </t>
  </si>
  <si>
    <t> -0.229 </t>
  </si>
  <si>
    <t>2399056.340 </t>
  </si>
  <si>
    <t> 16.04.1856 20:09 </t>
  </si>
  <si>
    <t> -0.225 </t>
  </si>
  <si>
    <t>2399056.348 </t>
  </si>
  <si>
    <t> 16.04.1856 20:21 </t>
  </si>
  <si>
    <t> -0.217 </t>
  </si>
  <si>
    <t>2399255.511 </t>
  </si>
  <si>
    <t> 02.11.1856 00:15 </t>
  </si>
  <si>
    <t> -0.228 </t>
  </si>
  <si>
    <t>2399369.321 </t>
  </si>
  <si>
    <t> 23.02.1857 19:42 </t>
  </si>
  <si>
    <t> -0.232 </t>
  </si>
  <si>
    <t>2399369.324 </t>
  </si>
  <si>
    <t> 23.02.1857 19:46 </t>
  </si>
  <si>
    <t> E.Hartwig </t>
  </si>
  <si>
    <t> AA 28.500 </t>
  </si>
  <si>
    <t>2399369.338 </t>
  </si>
  <si>
    <t> 23.02.1857 20:06 </t>
  </si>
  <si>
    <t> -0.215 </t>
  </si>
  <si>
    <t>2399369.369 </t>
  </si>
  <si>
    <t> 23.02.1857 20:51 </t>
  </si>
  <si>
    <t> -0.184 </t>
  </si>
  <si>
    <t> AN 45.246 </t>
  </si>
  <si>
    <t>2400099.620 </t>
  </si>
  <si>
    <t> 24.02.1859 02:52 </t>
  </si>
  <si>
    <t> -0.239 </t>
  </si>
  <si>
    <t>2400431.582 </t>
  </si>
  <si>
    <t> 22.01.1860 01:58 </t>
  </si>
  <si>
    <t> -0.234 </t>
  </si>
  <si>
    <t>2400431.589 </t>
  </si>
  <si>
    <t> 22.01.1860 02:08 </t>
  </si>
  <si>
    <t> AN 52.230 </t>
  </si>
  <si>
    <t>2400450.607 </t>
  </si>
  <si>
    <t> 10.02.1860 02:34 </t>
  </si>
  <si>
    <t> -0.178 </t>
  </si>
  <si>
    <t> AN 52.232 </t>
  </si>
  <si>
    <t>2400488.468 </t>
  </si>
  <si>
    <t> 18.03.1860 23:13 </t>
  </si>
  <si>
    <t> -0.255 </t>
  </si>
  <si>
    <t>2400507.432 </t>
  </si>
  <si>
    <t> 06.04.1860 22:22 </t>
  </si>
  <si>
    <t> -0.260 </t>
  </si>
  <si>
    <t>2400725.594 </t>
  </si>
  <si>
    <t> 11.11.1860 02:15 </t>
  </si>
  <si>
    <t> -0.241 </t>
  </si>
  <si>
    <t>2400801.562 </t>
  </si>
  <si>
    <t> 26.01.1861 01:29 </t>
  </si>
  <si>
    <t> AN 55.94 </t>
  </si>
  <si>
    <t>2400858.439 </t>
  </si>
  <si>
    <t> 23.03.1861 22:32 </t>
  </si>
  <si>
    <t> -0.179 </t>
  </si>
  <si>
    <t> AN 65.158 </t>
  </si>
  <si>
    <t>2400896.330 </t>
  </si>
  <si>
    <t> 30.04.1861 19:55 </t>
  </si>
  <si>
    <t> -0.226 </t>
  </si>
  <si>
    <t>2401247.330 </t>
  </si>
  <si>
    <t> 16.04.1862 19:55 </t>
  </si>
  <si>
    <t> -0.152 </t>
  </si>
  <si>
    <t> AN 57.246 </t>
  </si>
  <si>
    <t>2401446.410 </t>
  </si>
  <si>
    <t> 01.11.1862 21:50 </t>
  </si>
  <si>
    <t> -0.246 </t>
  </si>
  <si>
    <t>2401484.333 </t>
  </si>
  <si>
    <t> 09.12.1862 19:59 </t>
  </si>
  <si>
    <t> -0.261 </t>
  </si>
  <si>
    <t>2401560.253 </t>
  </si>
  <si>
    <t> 23.02.1863 18:04 </t>
  </si>
  <si>
    <t>2401598.184 </t>
  </si>
  <si>
    <t> 02.04.1863 16:24 </t>
  </si>
  <si>
    <t> -0.224 </t>
  </si>
  <si>
    <t>2402347.483 </t>
  </si>
  <si>
    <t> 20.04.1865 23:35 </t>
  </si>
  <si>
    <t>2402584.586 </t>
  </si>
  <si>
    <t> 14.12.1865 02:03 </t>
  </si>
  <si>
    <t> AN 67.129 </t>
  </si>
  <si>
    <t>2402632.360 </t>
  </si>
  <si>
    <t> 30.01.1866 20:38 </t>
  </si>
  <si>
    <t> 0.143 </t>
  </si>
  <si>
    <t> AN 73.1 </t>
  </si>
  <si>
    <t>2402641.513 </t>
  </si>
  <si>
    <t> 09.02.1866 00:18 </t>
  </si>
  <si>
    <t> -0.189 </t>
  </si>
  <si>
    <t> Tiele </t>
  </si>
  <si>
    <t> AN 66.271 </t>
  </si>
  <si>
    <t>2402641.550 </t>
  </si>
  <si>
    <t> 09.02.1866 01:12 </t>
  </si>
  <si>
    <t> AN 66.224 </t>
  </si>
  <si>
    <t>2402679.444 </t>
  </si>
  <si>
    <t> 18.03.1866 22:39 </t>
  </si>
  <si>
    <t>2402679.454 </t>
  </si>
  <si>
    <t> 18.03.1866 22:53 </t>
  </si>
  <si>
    <t> -0.186 </t>
  </si>
  <si>
    <t>2402717.387 </t>
  </si>
  <si>
    <t> 25.04.1866 21:17 </t>
  </si>
  <si>
    <t> -0.191 </t>
  </si>
  <si>
    <t>2402935.524 </t>
  </si>
  <si>
    <t> 30.11.1866 00:34 </t>
  </si>
  <si>
    <t> -0.197 </t>
  </si>
  <si>
    <t> AN 69.250 </t>
  </si>
  <si>
    <t>2402954.499 </t>
  </si>
  <si>
    <t> 18.12.1866 23:58 </t>
  </si>
  <si>
    <t>2402992.443 </t>
  </si>
  <si>
    <t> 25.01.1867 22:37 </t>
  </si>
  <si>
    <t> -0.185 </t>
  </si>
  <si>
    <t> AN 69.156 </t>
  </si>
  <si>
    <t>2403030.378 </t>
  </si>
  <si>
    <t> 04.03.1867 21:04 </t>
  </si>
  <si>
    <t> -0.188 </t>
  </si>
  <si>
    <t>2403049.353 </t>
  </si>
  <si>
    <t> 23.03.1867 20:28 </t>
  </si>
  <si>
    <t> -0.182 </t>
  </si>
  <si>
    <t>2403362.360 </t>
  </si>
  <si>
    <t> 30.01.1868 20:38 </t>
  </si>
  <si>
    <t> -0.163 </t>
  </si>
  <si>
    <t> AN 73.6 </t>
  </si>
  <si>
    <t>2403381.288 </t>
  </si>
  <si>
    <t> 18.02.1868 18:54 </t>
  </si>
  <si>
    <t>2403381.307 </t>
  </si>
  <si>
    <t> 18.02.1868 19:22 </t>
  </si>
  <si>
    <t> AN 76.260 </t>
  </si>
  <si>
    <t>2403656.352 </t>
  </si>
  <si>
    <t> 19.11.1868 20:26 </t>
  </si>
  <si>
    <t> -0.190 </t>
  </si>
  <si>
    <t>2403722.690 </t>
  </si>
  <si>
    <t> 25.01.1869 04:33 </t>
  </si>
  <si>
    <t> -0.244 </t>
  </si>
  <si>
    <t>2404092.638 </t>
  </si>
  <si>
    <t> 30.01.1870 03:18 </t>
  </si>
  <si>
    <t> AN 76.275 </t>
  </si>
  <si>
    <t>2405951.625 </t>
  </si>
  <si>
    <t> 04.03.1875 03:00 </t>
  </si>
  <si>
    <t> -0.164 </t>
  </si>
  <si>
    <t> AN 87.8 </t>
  </si>
  <si>
    <t>2406264.635 </t>
  </si>
  <si>
    <t> 11.01.1876 03:14 </t>
  </si>
  <si>
    <t>2406890.656 </t>
  </si>
  <si>
    <t> 28.09.1877 03:44 </t>
  </si>
  <si>
    <t> -0.097 </t>
  </si>
  <si>
    <t>2407905.464 </t>
  </si>
  <si>
    <t> 08.07.1880 23:08 </t>
  </si>
  <si>
    <t> -0.130 </t>
  </si>
  <si>
    <t> K.Kordylewski </t>
  </si>
  <si>
    <t>2408142.573 </t>
  </si>
  <si>
    <t> 03.03.1881 01:45 </t>
  </si>
  <si>
    <t> -0.133 </t>
  </si>
  <si>
    <t>2408512.479 </t>
  </si>
  <si>
    <t> 07.03.1882 23:29 </t>
  </si>
  <si>
    <t> -0.122 </t>
  </si>
  <si>
    <t>2411405.210 </t>
  </si>
  <si>
    <t> 06.02.1890 17:02 </t>
  </si>
  <si>
    <t> P.S.Yendell </t>
  </si>
  <si>
    <t> AJ 10.42 </t>
  </si>
  <si>
    <t>2411414.708 </t>
  </si>
  <si>
    <t> 16.02.1890 04:59 </t>
  </si>
  <si>
    <t> -0.147 </t>
  </si>
  <si>
    <t>2411471.612 </t>
  </si>
  <si>
    <t> 14.04.1890 02:41 </t>
  </si>
  <si>
    <t> -0.150 </t>
  </si>
  <si>
    <t>2411490.603 </t>
  </si>
  <si>
    <t> 03.05.1890 02:28 </t>
  </si>
  <si>
    <t> -0.128 </t>
  </si>
  <si>
    <t>2411500.086 </t>
  </si>
  <si>
    <t> 12.05.1890 14:03 </t>
  </si>
  <si>
    <t> -0.129 </t>
  </si>
  <si>
    <t>2412154.550 </t>
  </si>
  <si>
    <t> 26.02.1892 01:12 </t>
  </si>
  <si>
    <t> -0.095 </t>
  </si>
  <si>
    <t> N.C.Duner </t>
  </si>
  <si>
    <t> AJ 13.17 </t>
  </si>
  <si>
    <t>2412562.384 </t>
  </si>
  <si>
    <t> 08.04.1893 21:12 </t>
  </si>
  <si>
    <t> -0.094 </t>
  </si>
  <si>
    <t>2414402.372 </t>
  </si>
  <si>
    <t> 22.04.1898 20:55 </t>
  </si>
  <si>
    <t> VB 3.233 </t>
  </si>
  <si>
    <t>2414402.401 </t>
  </si>
  <si>
    <t> 22.04.1898 21:37 </t>
  </si>
  <si>
    <t> -0.068 </t>
  </si>
  <si>
    <t> J.Gadomski </t>
  </si>
  <si>
    <t> AAC 1.10 </t>
  </si>
  <si>
    <t>2418357.427 </t>
  </si>
  <si>
    <t> 19.02.1909 22:14 </t>
  </si>
  <si>
    <t> -0.074 </t>
  </si>
  <si>
    <t> A.A.Nijland </t>
  </si>
  <si>
    <t> AN 229.370 </t>
  </si>
  <si>
    <t>2418689.389 </t>
  </si>
  <si>
    <t> 17.01.1910 21:20 </t>
  </si>
  <si>
    <t> -0.069 </t>
  </si>
  <si>
    <t>2418736.794 </t>
  </si>
  <si>
    <t> 06.03.1910 07:03 </t>
  </si>
  <si>
    <t> -0.087 </t>
  </si>
  <si>
    <t>2418765.258 </t>
  </si>
  <si>
    <t> 03.04.1910 18:11 </t>
  </si>
  <si>
    <t> -0.076 </t>
  </si>
  <si>
    <t>2419049.810 </t>
  </si>
  <si>
    <t> 13.01.1911 07:26 </t>
  </si>
  <si>
    <t> -0.059 </t>
  </si>
  <si>
    <t>2419068.750 </t>
  </si>
  <si>
    <t> 01.02.1911 06:00 </t>
  </si>
  <si>
    <t> -0.088 </t>
  </si>
  <si>
    <t>2419087.732 </t>
  </si>
  <si>
    <t> 20.02.1911 05:34 </t>
  </si>
  <si>
    <t> -0.075 </t>
  </si>
  <si>
    <t>2419097.235 </t>
  </si>
  <si>
    <t> 01.03.1911 17:38 </t>
  </si>
  <si>
    <t> -0.057 </t>
  </si>
  <si>
    <t>2419419.710 </t>
  </si>
  <si>
    <t> 18.01.1912 05:02 </t>
  </si>
  <si>
    <t> -0.054 </t>
  </si>
  <si>
    <t>2419429.186 </t>
  </si>
  <si>
    <t> 27.01.1912 16:27 </t>
  </si>
  <si>
    <t>2419514.51 </t>
  </si>
  <si>
    <t> 22.04.1912 00:14 </t>
  </si>
  <si>
    <t> -0.10 </t>
  </si>
  <si>
    <t> R.Lehnert </t>
  </si>
  <si>
    <t> AN 194.165 </t>
  </si>
  <si>
    <t>2419514.521 </t>
  </si>
  <si>
    <t> 22.04.1912 00:30 </t>
  </si>
  <si>
    <t>2419514.547 </t>
  </si>
  <si>
    <t> 22.04.1912 01:07 </t>
  </si>
  <si>
    <t> -0.062 </t>
  </si>
  <si>
    <t>2419799.105 </t>
  </si>
  <si>
    <t> 31.01.1913 14:31 </t>
  </si>
  <si>
    <t> -0.039 </t>
  </si>
  <si>
    <t>2419865.480 </t>
  </si>
  <si>
    <t> 07.04.1913 23:31 </t>
  </si>
  <si>
    <t> -0.055 </t>
  </si>
  <si>
    <t>2420491.457 </t>
  </si>
  <si>
    <t> 24.12.1914 22:58 </t>
  </si>
  <si>
    <t>2420576.810 </t>
  </si>
  <si>
    <t> 20.03.1915 07:26 </t>
  </si>
  <si>
    <t>2420586.306 </t>
  </si>
  <si>
    <t> 29.03.1915 19:20 </t>
  </si>
  <si>
    <t> -0.050 </t>
  </si>
  <si>
    <t>2420595.759 </t>
  </si>
  <si>
    <t> 08.04.1915 06:12 </t>
  </si>
  <si>
    <t> -0.082 </t>
  </si>
  <si>
    <t>2420624.238 </t>
  </si>
  <si>
    <t> 06.05.1915 17:42 </t>
  </si>
  <si>
    <t> -0.056 </t>
  </si>
  <si>
    <t>2420823.404 </t>
  </si>
  <si>
    <t> 21.11.1915 21:41 </t>
  </si>
  <si>
    <t> -0.065 </t>
  </si>
  <si>
    <t>2420899.292 </t>
  </si>
  <si>
    <t> 05.02.1916 19:00 </t>
  </si>
  <si>
    <t> -0.053 </t>
  </si>
  <si>
    <t>2421582.174 </t>
  </si>
  <si>
    <t> 19.12.1917 16:10 </t>
  </si>
  <si>
    <t>2421610.626 </t>
  </si>
  <si>
    <t> 17.01.1918 03:01 </t>
  </si>
  <si>
    <t>2422369.379 </t>
  </si>
  <si>
    <t> 14.02.1920 21:05 </t>
  </si>
  <si>
    <t> -0.061 </t>
  </si>
  <si>
    <t> J.Ellsworth </t>
  </si>
  <si>
    <t> PLYN 1.20.189 </t>
  </si>
  <si>
    <t>2422369.381 </t>
  </si>
  <si>
    <t> 14.02.1920 21:08 </t>
  </si>
  <si>
    <t>2422748.726 </t>
  </si>
  <si>
    <t> 28.02.1921 05:25 </t>
  </si>
  <si>
    <t>2422758.234 </t>
  </si>
  <si>
    <t> 09.03.1921 17:36 </t>
  </si>
  <si>
    <t> -0.071 </t>
  </si>
  <si>
    <t>2423441.102 </t>
  </si>
  <si>
    <t> 21.01.1923 14:26 </t>
  </si>
  <si>
    <t> -0.086 </t>
  </si>
  <si>
    <t>2423839.448 </t>
  </si>
  <si>
    <t> 23.02.1924 22:45 </t>
  </si>
  <si>
    <t>2423858.450 </t>
  </si>
  <si>
    <t> 13.03.1924 22:48 </t>
  </si>
  <si>
    <t> K.Graff </t>
  </si>
  <si>
    <t> AN 246.287 </t>
  </si>
  <si>
    <t>2424114.543 </t>
  </si>
  <si>
    <t> 25.11.1924 01:01 </t>
  </si>
  <si>
    <t> -0.044 </t>
  </si>
  <si>
    <t> AAC 1.11 </t>
  </si>
  <si>
    <t>2424228.307 </t>
  </si>
  <si>
    <t> 18.03.1925 19:22 </t>
  </si>
  <si>
    <t> -0.093 </t>
  </si>
  <si>
    <t>2424228.351 </t>
  </si>
  <si>
    <t> 18.03.1925 20:25 </t>
  </si>
  <si>
    <t> -0.049 </t>
  </si>
  <si>
    <t> J.Pagaczewski </t>
  </si>
  <si>
    <t>2424266.249 </t>
  </si>
  <si>
    <t> 25.04.1925 17:58 </t>
  </si>
  <si>
    <t> -0.089 </t>
  </si>
  <si>
    <t>2424560.325 </t>
  </si>
  <si>
    <t> 13.02.1926 19:48 </t>
  </si>
  <si>
    <t> -0.033 </t>
  </si>
  <si>
    <t>2425565.631 </t>
  </si>
  <si>
    <t> 15.11.1928 03:08 </t>
  </si>
  <si>
    <t> -0.083 </t>
  </si>
  <si>
    <t> T.Olczak </t>
  </si>
  <si>
    <t>2426751.251 </t>
  </si>
  <si>
    <t> 13.02.1932 18:01 </t>
  </si>
  <si>
    <t> -0.024 </t>
  </si>
  <si>
    <t> R.Festa </t>
  </si>
  <si>
    <t>2426808.145 </t>
  </si>
  <si>
    <t> 10.04.1932 15:28 </t>
  </si>
  <si>
    <t> -0.037 </t>
  </si>
  <si>
    <t>2426827.118 </t>
  </si>
  <si>
    <t> 29.04.1932 14:49 </t>
  </si>
  <si>
    <t>2426846.074 </t>
  </si>
  <si>
    <t> 18.05.1932 13:46 </t>
  </si>
  <si>
    <t> -0.046 </t>
  </si>
  <si>
    <t>2427481.546 </t>
  </si>
  <si>
    <t> 13.02.1934 01:06 </t>
  </si>
  <si>
    <t> -0.034 </t>
  </si>
  <si>
    <t> F.Lause </t>
  </si>
  <si>
    <t> AN 260.290 </t>
  </si>
  <si>
    <t>2427870.389 </t>
  </si>
  <si>
    <t> 08.03.1935 21:20 </t>
  </si>
  <si>
    <t>2427889.377 </t>
  </si>
  <si>
    <t> 27.03.1935 21:02 </t>
  </si>
  <si>
    <t> -0.036 </t>
  </si>
  <si>
    <t> K.Himpel </t>
  </si>
  <si>
    <t> AN 261.255 </t>
  </si>
  <si>
    <t>2427946.288 </t>
  </si>
  <si>
    <t> 23.05.1935 18:54 </t>
  </si>
  <si>
    <t> -0.032 </t>
  </si>
  <si>
    <t>2428107.564 </t>
  </si>
  <si>
    <t> 01.11.1935 01:32 </t>
  </si>
  <si>
    <t> 0.007 </t>
  </si>
  <si>
    <t>2428240.34 </t>
  </si>
  <si>
    <t> 12.03.1936 20:09 </t>
  </si>
  <si>
    <t> 0.00 </t>
  </si>
  <si>
    <t> W.Krug </t>
  </si>
  <si>
    <t> BZ 18.24 </t>
  </si>
  <si>
    <t>2428278.245 </t>
  </si>
  <si>
    <t> 19.04.1936 17:52 </t>
  </si>
  <si>
    <t>2428297.208 </t>
  </si>
  <si>
    <t> 08.05.1936 16:59 </t>
  </si>
  <si>
    <t>2429634.402 </t>
  </si>
  <si>
    <t> 05.01.1940 21:38 </t>
  </si>
  <si>
    <t> -0.158 </t>
  </si>
  <si>
    <t>P </t>
  </si>
  <si>
    <t> P.Kroll </t>
  </si>
  <si>
    <t> MVS 9.161 </t>
  </si>
  <si>
    <t>2429634.528 </t>
  </si>
  <si>
    <t> 06.01.1940 00:40 </t>
  </si>
  <si>
    <t>2429634.695 </t>
  </si>
  <si>
    <t> 06.01.1940 04:40 </t>
  </si>
  <si>
    <t> 0.135 </t>
  </si>
  <si>
    <t>2429729.338 </t>
  </si>
  <si>
    <t> 09.04.1940 20:06 </t>
  </si>
  <si>
    <t> -0.066 </t>
  </si>
  <si>
    <t>2429776.770 </t>
  </si>
  <si>
    <t> 27.05.1940 06:28 </t>
  </si>
  <si>
    <t> S.Gaposchkin </t>
  </si>
  <si>
    <t> HA 113.69 </t>
  </si>
  <si>
    <t>2430791.463 </t>
  </si>
  <si>
    <t> 07.03.1943 23:06 </t>
  </si>
  <si>
    <t>2430848.375 </t>
  </si>
  <si>
    <t> 03.05.1943 21:00 </t>
  </si>
  <si>
    <t> -0.199 </t>
  </si>
  <si>
    <t>2431825.468 </t>
  </si>
  <si>
    <t> 04.01.1946 23:13 </t>
  </si>
  <si>
    <t> -0.009 </t>
  </si>
  <si>
    <t>2431844.388 </t>
  </si>
  <si>
    <t> 23.01.1946 21:18 </t>
  </si>
  <si>
    <t> -0.058 </t>
  </si>
  <si>
    <t>2432119.667 </t>
  </si>
  <si>
    <t> 26.10.1946 04:00 </t>
  </si>
  <si>
    <t> 0.171 </t>
  </si>
  <si>
    <t>2432176.499 </t>
  </si>
  <si>
    <t> 21.12.1946 23:58 </t>
  </si>
  <si>
    <t> 0.096 </t>
  </si>
  <si>
    <t>2432290.19 </t>
  </si>
  <si>
    <t> 14.04.1947 16:33 </t>
  </si>
  <si>
    <t> -0.03 </t>
  </si>
  <si>
    <t>2432868.682 </t>
  </si>
  <si>
    <t> 13.11.1948 04:22 </t>
  </si>
  <si>
    <t>2432944.448 </t>
  </si>
  <si>
    <t> 27.01.1949 22:45 </t>
  </si>
  <si>
    <t> -0.198 </t>
  </si>
  <si>
    <t>2433001.417 </t>
  </si>
  <si>
    <t> 25.03.1949 22:00 </t>
  </si>
  <si>
    <t> -0.136 </t>
  </si>
  <si>
    <t>2433390.400 </t>
  </si>
  <si>
    <t> 18.04.1950 21:36 </t>
  </si>
  <si>
    <t> -0.018 </t>
  </si>
  <si>
    <t>2433570.644 </t>
  </si>
  <si>
    <t> 16.10.1950 03:27 </t>
  </si>
  <si>
    <t> 0.021 </t>
  </si>
  <si>
    <t>2433760.356 </t>
  </si>
  <si>
    <t> 23.04.1951 20:32 </t>
  </si>
  <si>
    <t> 0.043 </t>
  </si>
  <si>
    <t>2434443.392 </t>
  </si>
  <si>
    <t> 06.03.1953 21:24 </t>
  </si>
  <si>
    <t> 0.196 </t>
  </si>
  <si>
    <t>2434860.355 </t>
  </si>
  <si>
    <t> 27.04.1954 20:31 </t>
  </si>
  <si>
    <t>2434860.388 </t>
  </si>
  <si>
    <t> 27.04.1954 21:18 </t>
  </si>
  <si>
    <t> -0.125 </t>
  </si>
  <si>
    <t>2435135.398 </t>
  </si>
  <si>
    <t> 27.01.1955 21:33 </t>
  </si>
  <si>
    <t> -0.166 </t>
  </si>
  <si>
    <t>2435135.419 </t>
  </si>
  <si>
    <t> 27.01.1955 22:03 </t>
  </si>
  <si>
    <t> -0.145 </t>
  </si>
  <si>
    <t>2435154.421 </t>
  </si>
  <si>
    <t> 15.02.1955 22:06 </t>
  </si>
  <si>
    <t> -0.112 </t>
  </si>
  <si>
    <t>2435192.385 </t>
  </si>
  <si>
    <t> 25.03.1955 21:14 </t>
  </si>
  <si>
    <t>2435543.460 </t>
  </si>
  <si>
    <t> 10.03.1956 23:02 </t>
  </si>
  <si>
    <t> 0.063 </t>
  </si>
  <si>
    <t>2435875.475 </t>
  </si>
  <si>
    <t> 05.02.1957 23:24 </t>
  </si>
  <si>
    <t> 0.121 </t>
  </si>
  <si>
    <t>2435932.350 </t>
  </si>
  <si>
    <t> 03.04.1957 20:24 </t>
  </si>
  <si>
    <t> 0.089 </t>
  </si>
  <si>
    <t>2435951.383 </t>
  </si>
  <si>
    <t> 22.04.1957 21:11 </t>
  </si>
  <si>
    <t> 0.153 </t>
  </si>
  <si>
    <t>2436245.395 </t>
  </si>
  <si>
    <t> 10.02.1958 21:28 </t>
  </si>
  <si>
    <t> 0.146 </t>
  </si>
  <si>
    <t>2436245.427 </t>
  </si>
  <si>
    <t> 10.02.1958 22:14 </t>
  </si>
  <si>
    <t> 0.178 </t>
  </si>
  <si>
    <t>2436605.482 </t>
  </si>
  <si>
    <t> 05.02.1959 23:34 </t>
  </si>
  <si>
    <t>2436605.526 </t>
  </si>
  <si>
    <t> 06.02.1959 00:37 </t>
  </si>
  <si>
    <t> -0.134 </t>
  </si>
  <si>
    <t> H.Huth </t>
  </si>
  <si>
    <t> MVS 2.122 </t>
  </si>
  <si>
    <t>2436662.385 </t>
  </si>
  <si>
    <t> 03.04.1959 21:14 </t>
  </si>
  <si>
    <t> -0.181 </t>
  </si>
  <si>
    <t>2436700.377 </t>
  </si>
  <si>
    <t> 11.05.1959 21:02 </t>
  </si>
  <si>
    <t> -0.127 </t>
  </si>
  <si>
    <t>2436899.578 </t>
  </si>
  <si>
    <t> 27.11.1959 01:52 </t>
  </si>
  <si>
    <t> -0.101 </t>
  </si>
  <si>
    <t>2437345.451 </t>
  </si>
  <si>
    <t> 14.02.1961 22:49 </t>
  </si>
  <si>
    <t> 0.001 </t>
  </si>
  <si>
    <t>2437364.295 </t>
  </si>
  <si>
    <t> 05.03.1961 19:04 </t>
  </si>
  <si>
    <t>2437364.337 </t>
  </si>
  <si>
    <t> 05.03.1961 20:05 </t>
  </si>
  <si>
    <t>2437402.394 </t>
  </si>
  <si>
    <t> 12.04.1961 21:27 </t>
  </si>
  <si>
    <t> 0.037 </t>
  </si>
  <si>
    <t>2437696.439 </t>
  </si>
  <si>
    <t> 31.01.1962 22:32 </t>
  </si>
  <si>
    <t>2437696.461 </t>
  </si>
  <si>
    <t> 31.01.1962 23:03 </t>
  </si>
  <si>
    <t> 0.085 </t>
  </si>
  <si>
    <t>2437933.618 </t>
  </si>
  <si>
    <t> 26.09.1962 02:49 </t>
  </si>
  <si>
    <t> 0.130 </t>
  </si>
  <si>
    <t>2437933.636 </t>
  </si>
  <si>
    <t> 26.09.1962 03:15 </t>
  </si>
  <si>
    <t> 0.148 </t>
  </si>
  <si>
    <t>2438085.403 </t>
  </si>
  <si>
    <t> 24.02.1963 21:40 </t>
  </si>
  <si>
    <t> 0.163 </t>
  </si>
  <si>
    <t>2438331.605 </t>
  </si>
  <si>
    <t> 29.10.1963 02:31 </t>
  </si>
  <si>
    <t>JD</t>
  </si>
  <si>
    <t>1852-03-19</t>
  </si>
  <si>
    <t>JAAVSO 51, 138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</si>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</sst>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dd/mm/yyyy"/>
    <numFmt numFmtId="166" formatCode="0.000000"/>
  </numFmts>
  <fonts count="2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 Unicode MS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/>
    <xf numFmtId="0" fontId="0" fillId="0" borderId="5" xfId="0" applyBorder="1" applyAlignme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4" fillId="0" borderId="0" xfId="0" applyFont="1">
      <alignment vertical="top"/>
    </xf>
    <xf numFmtId="0" fontId="6" fillId="0" borderId="0" xfId="0" applyFont="1">
      <alignment vertical="top"/>
    </xf>
    <xf numFmtId="0" fontId="14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wrapText="1"/>
    </xf>
    <xf numFmtId="0" fontId="15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0" borderId="0" xfId="0" applyFont="1" applyAlignment="1"/>
    <xf numFmtId="0" fontId="22" fillId="0" borderId="0" xfId="0" applyFont="1" applyAlignment="1">
      <alignment horizontal="left" vertical="top"/>
    </xf>
    <xf numFmtId="165" fontId="0" fillId="0" borderId="0" xfId="0" applyNumberFormat="1" applyAlignment="1"/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 wrapText="1"/>
    </xf>
    <xf numFmtId="166" fontId="16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left"/>
    </xf>
    <xf numFmtId="166" fontId="24" fillId="0" borderId="0" xfId="0" applyNumberFormat="1" applyFont="1" applyAlignment="1">
      <alignment horizontal="left" vertical="center" wrapText="1"/>
    </xf>
    <xf numFmtId="166" fontId="24" fillId="0" borderId="0" xfId="0" applyNumberFormat="1" applyFont="1" applyAlignment="1" applyProtection="1">
      <alignment horizontal="left" vertical="center" wrapText="1"/>
      <protection locked="0"/>
    </xf>
    <xf numFmtId="166" fontId="0" fillId="0" borderId="0" xfId="0" applyNumberFormat="1" applyAlignment="1">
      <alignment horizontal="left"/>
    </xf>
    <xf numFmtId="0" fontId="24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 Cnc - O-C Diagr.</a:t>
            </a:r>
          </a:p>
        </c:rich>
      </c:tx>
      <c:layout>
        <c:manualLayout>
          <c:xMode val="edge"/>
          <c:yMode val="edge"/>
          <c:x val="0.38621862171074767"/>
          <c:y val="1.46198830409356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19730818889E-2"/>
          <c:y val="8.771954872404035E-2"/>
          <c:w val="0.8910270354865214"/>
          <c:h val="0.722224284494598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Active!$H$21:$H$808</c:f>
              <c:numCache>
                <c:formatCode>General</c:formatCode>
                <c:ptCount val="788"/>
                <c:pt idx="7">
                  <c:v>5.3149999999732245E-2</c:v>
                </c:pt>
                <c:pt idx="8">
                  <c:v>-1.4734999997017439E-2</c:v>
                </c:pt>
                <c:pt idx="9">
                  <c:v>-2.5805000004766043E-2</c:v>
                </c:pt>
                <c:pt idx="10">
                  <c:v>-1.2805000013031531E-2</c:v>
                </c:pt>
                <c:pt idx="11">
                  <c:v>-1.0250000006635673E-2</c:v>
                </c:pt>
                <c:pt idx="12">
                  <c:v>-6.2500000058207661E-3</c:v>
                </c:pt>
                <c:pt idx="13">
                  <c:v>-4.2500000090512913E-3</c:v>
                </c:pt>
                <c:pt idx="14">
                  <c:v>-1.6530000008060597E-2</c:v>
                </c:pt>
                <c:pt idx="15">
                  <c:v>-1.3530000011087395E-2</c:v>
                </c:pt>
                <c:pt idx="16">
                  <c:v>-9.5300000048155198E-3</c:v>
                </c:pt>
                <c:pt idx="17">
                  <c:v>-2.267000000574626E-2</c:v>
                </c:pt>
                <c:pt idx="18">
                  <c:v>-1.5670000007958151E-2</c:v>
                </c:pt>
                <c:pt idx="19">
                  <c:v>-3.9255000003322493E-2</c:v>
                </c:pt>
                <c:pt idx="20">
                  <c:v>-3.5255000002507586E-2</c:v>
                </c:pt>
                <c:pt idx="21">
                  <c:v>-2.9255000008561183E-2</c:v>
                </c:pt>
                <c:pt idx="22">
                  <c:v>-1.525499999843305E-2</c:v>
                </c:pt>
                <c:pt idx="23">
                  <c:v>-3.5465000000840519E-2</c:v>
                </c:pt>
                <c:pt idx="24">
                  <c:v>-2.7465000013762619E-2</c:v>
                </c:pt>
                <c:pt idx="25">
                  <c:v>-3.753500001039356E-2</c:v>
                </c:pt>
                <c:pt idx="26">
                  <c:v>-3.3535000009578653E-2</c:v>
                </c:pt>
                <c:pt idx="27">
                  <c:v>-2.5535000007948838E-2</c:v>
                </c:pt>
                <c:pt idx="28">
                  <c:v>-3.7770000009913929E-2</c:v>
                </c:pt>
                <c:pt idx="29">
                  <c:v>-4.2190000007394701E-2</c:v>
                </c:pt>
                <c:pt idx="30">
                  <c:v>-3.91900000104215E-2</c:v>
                </c:pt>
                <c:pt idx="31">
                  <c:v>-2.5190000000293367E-2</c:v>
                </c:pt>
                <c:pt idx="32">
                  <c:v>5.8100000023841858E-3</c:v>
                </c:pt>
                <c:pt idx="33">
                  <c:v>-5.2385000005301663E-2</c:v>
                </c:pt>
                <c:pt idx="34">
                  <c:v>-4.9110000002087872E-2</c:v>
                </c:pt>
                <c:pt idx="35">
                  <c:v>-4.211000000208287E-2</c:v>
                </c:pt>
                <c:pt idx="36">
                  <c:v>6.8199999914781984E-3</c:v>
                </c:pt>
                <c:pt idx="37">
                  <c:v>-7.0320000006915961E-2</c:v>
                </c:pt>
                <c:pt idx="38">
                  <c:v>-7.5390000006109403E-2</c:v>
                </c:pt>
                <c:pt idx="39">
                  <c:v>-5.7695000007697672E-2</c:v>
                </c:pt>
                <c:pt idx="40">
                  <c:v>3.4024999995494909E-2</c:v>
                </c:pt>
                <c:pt idx="41">
                  <c:v>3.8149999978713822E-3</c:v>
                </c:pt>
                <c:pt idx="42">
                  <c:v>-4.3325000007712333E-2</c:v>
                </c:pt>
                <c:pt idx="43">
                  <c:v>2.8879999996206607E-2</c:v>
                </c:pt>
                <c:pt idx="44">
                  <c:v>-6.6355000006069531E-2</c:v>
                </c:pt>
                <c:pt idx="45">
                  <c:v>-8.1495000004451867E-2</c:v>
                </c:pt>
                <c:pt idx="46">
                  <c:v>-3.777500000865075E-2</c:v>
                </c:pt>
                <c:pt idx="47">
                  <c:v>-4.4915000006994887E-2</c:v>
                </c:pt>
                <c:pt idx="48">
                  <c:v>-2.4180000007618219E-2</c:v>
                </c:pt>
                <c:pt idx="49">
                  <c:v>-3.4555000001546432E-2</c:v>
                </c:pt>
                <c:pt idx="50">
                  <c:v>0.31676999999717737</c:v>
                </c:pt>
                <c:pt idx="51">
                  <c:v>-1.4765000006264017E-2</c:v>
                </c:pt>
                <c:pt idx="52">
                  <c:v>2.2234999993997917E-2</c:v>
                </c:pt>
                <c:pt idx="53">
                  <c:v>-2.1905000004608155E-2</c:v>
                </c:pt>
                <c:pt idx="54">
                  <c:v>-1.1905000004389876E-2</c:v>
                </c:pt>
                <c:pt idx="55">
                  <c:v>-1.7045000002781308E-2</c:v>
                </c:pt>
                <c:pt idx="56">
                  <c:v>-2.4350000004687899E-2</c:v>
                </c:pt>
                <c:pt idx="57">
                  <c:v>-1.8420000003970927E-2</c:v>
                </c:pt>
                <c:pt idx="58">
                  <c:v>-1.2560000001940352E-2</c:v>
                </c:pt>
                <c:pt idx="59">
                  <c:v>-1.5700000007655035E-2</c:v>
                </c:pt>
                <c:pt idx="60">
                  <c:v>-9.7700000069380621E-3</c:v>
                </c:pt>
                <c:pt idx="61">
                  <c:v>7.5749999955405656E-3</c:v>
                </c:pt>
                <c:pt idx="62">
                  <c:v>-3.3495000003767927E-2</c:v>
                </c:pt>
                <c:pt idx="63">
                  <c:v>-1.4495000003989844E-2</c:v>
                </c:pt>
                <c:pt idx="64">
                  <c:v>-1.4495000003989844E-2</c:v>
                </c:pt>
                <c:pt idx="65">
                  <c:v>-2.1010000003116147E-2</c:v>
                </c:pt>
                <c:pt idx="66">
                  <c:v>-7.4755000003733585E-2</c:v>
                </c:pt>
                <c:pt idx="67">
                  <c:v>-2.3620000006303599E-2</c:v>
                </c:pt>
                <c:pt idx="68">
                  <c:v>-5.4800000034447294E-3</c:v>
                </c:pt>
                <c:pt idx="69">
                  <c:v>1.4864999995552353E-2</c:v>
                </c:pt>
                <c:pt idx="70">
                  <c:v>5.6554999996478728E-2</c:v>
                </c:pt>
                <c:pt idx="71">
                  <c:v>1.9309999996039551E-2</c:v>
                </c:pt>
                <c:pt idx="72">
                  <c:v>1.4934999995602993E-2</c:v>
                </c:pt>
                <c:pt idx="73">
                  <c:v>2.4069999995845137E-2</c:v>
                </c:pt>
                <c:pt idx="74">
                  <c:v>-2.8105000004870817E-2</c:v>
                </c:pt>
                <c:pt idx="75">
                  <c:v>-1.464000000305532E-2</c:v>
                </c:pt>
                <c:pt idx="76">
                  <c:v>-1.7850000005637412E-2</c:v>
                </c:pt>
                <c:pt idx="77">
                  <c:v>4.0799999951559585E-3</c:v>
                </c:pt>
                <c:pt idx="78">
                  <c:v>2.5449999957345426E-3</c:v>
                </c:pt>
                <c:pt idx="79">
                  <c:v>3.3629999994445825E-2</c:v>
                </c:pt>
                <c:pt idx="80">
                  <c:v>3.2624999994368409E-2</c:v>
                </c:pt>
                <c:pt idx="81">
                  <c:v>2.0834999995713588E-2</c:v>
                </c:pt>
                <c:pt idx="82">
                  <c:v>4.9834999996164697E-2</c:v>
                </c:pt>
                <c:pt idx="83">
                  <c:v>2.4739999997109408E-2</c:v>
                </c:pt>
                <c:pt idx="84">
                  <c:v>2.8014999996230472E-2</c:v>
                </c:pt>
                <c:pt idx="85">
                  <c:v>1.0339999997086124E-2</c:v>
                </c:pt>
                <c:pt idx="86">
                  <c:v>2.07349999982398E-2</c:v>
                </c:pt>
                <c:pt idx="87">
                  <c:v>3.6684999999124557E-2</c:v>
                </c:pt>
                <c:pt idx="88">
                  <c:v>7.6149999949848279E-3</c:v>
                </c:pt>
                <c:pt idx="89">
                  <c:v>2.0544999995763646E-2</c:v>
                </c:pt>
                <c:pt idx="90">
                  <c:v>3.9009999996778788E-2</c:v>
                </c:pt>
                <c:pt idx="91">
                  <c:v>3.9819999994506361E-2</c:v>
                </c:pt>
                <c:pt idx="92">
                  <c:v>3.1284999997296836E-2</c:v>
                </c:pt>
                <c:pt idx="93">
                  <c:v>-5.5300000058196019E-3</c:v>
                </c:pt>
                <c:pt idx="94">
                  <c:v>5.469999996421393E-3</c:v>
                </c:pt>
                <c:pt idx="95">
                  <c:v>3.1469999994442333E-2</c:v>
                </c:pt>
                <c:pt idx="96">
                  <c:v>5.341999999654945E-2</c:v>
                </c:pt>
                <c:pt idx="97">
                  <c:v>3.6674999995739199E-2</c:v>
                </c:pt>
                <c:pt idx="98">
                  <c:v>3.4364999995887047E-2</c:v>
                </c:pt>
                <c:pt idx="99">
                  <c:v>2.6549999998678686E-2</c:v>
                </c:pt>
                <c:pt idx="100">
                  <c:v>3.801499999826774E-2</c:v>
                </c:pt>
                <c:pt idx="101">
                  <c:v>6.4799999963724986E-3</c:v>
                </c:pt>
                <c:pt idx="102">
                  <c:v>3.1874999996944098E-2</c:v>
                </c:pt>
                <c:pt idx="103">
                  <c:v>2.2639999995590188E-2</c:v>
                </c:pt>
                <c:pt idx="104">
                  <c:v>3.4359999997832347E-2</c:v>
                </c:pt>
                <c:pt idx="105">
                  <c:v>2.9839999995601829E-2</c:v>
                </c:pt>
                <c:pt idx="106">
                  <c:v>2.8234999994310783E-2</c:v>
                </c:pt>
                <c:pt idx="107">
                  <c:v>1.8434999998135027E-2</c:v>
                </c:pt>
                <c:pt idx="108">
                  <c:v>2.043499999854248E-2</c:v>
                </c:pt>
                <c:pt idx="109">
                  <c:v>-1.5965000002324814E-2</c:v>
                </c:pt>
                <c:pt idx="110">
                  <c:v>7.4999999960709829E-3</c:v>
                </c:pt>
                <c:pt idx="111">
                  <c:v>-1.1020000005373731E-2</c:v>
                </c:pt>
                <c:pt idx="112">
                  <c:v>-1.5490000001591397E-2</c:v>
                </c:pt>
                <c:pt idx="113">
                  <c:v>1.7439999999623979E-2</c:v>
                </c:pt>
                <c:pt idx="114">
                  <c:v>2.7995000000373693E-2</c:v>
                </c:pt>
                <c:pt idx="115">
                  <c:v>-2.2425000002840534E-2</c:v>
                </c:pt>
                <c:pt idx="116">
                  <c:v>2.157499999520951E-2</c:v>
                </c:pt>
                <c:pt idx="117">
                  <c:v>-1.8565000002126908E-2</c:v>
                </c:pt>
                <c:pt idx="118">
                  <c:v>3.6849999996775296E-2</c:v>
                </c:pt>
                <c:pt idx="119">
                  <c:v>-1.7859999999927823E-2</c:v>
                </c:pt>
                <c:pt idx="120">
                  <c:v>3.5264999994979007E-2</c:v>
                </c:pt>
                <c:pt idx="121">
                  <c:v>2.2054999997635605E-2</c:v>
                </c:pt>
                <c:pt idx="122">
                  <c:v>2.5984999996580882E-2</c:v>
                </c:pt>
                <c:pt idx="123">
                  <c:v>1.2914999999338761E-2</c:v>
                </c:pt>
                <c:pt idx="124">
                  <c:v>2.1069999995233957E-2</c:v>
                </c:pt>
                <c:pt idx="125">
                  <c:v>-1.8650000019988511E-3</c:v>
                </c:pt>
                <c:pt idx="126">
                  <c:v>1.7065000000002328E-2</c:v>
                </c:pt>
                <c:pt idx="127">
                  <c:v>2.0854999995208345E-2</c:v>
                </c:pt>
                <c:pt idx="128">
                  <c:v>5.9759999996458646E-2</c:v>
                </c:pt>
                <c:pt idx="129">
                  <c:v>5.2269999996497063E-2</c:v>
                </c:pt>
                <c:pt idx="130">
                  <c:v>1.9129999996948754E-2</c:v>
                </c:pt>
                <c:pt idx="131">
                  <c:v>1.3059999997494742E-2</c:v>
                </c:pt>
                <c:pt idx="132">
                  <c:v>-0.11237500000424916</c:v>
                </c:pt>
                <c:pt idx="133">
                  <c:v>1.3624999995954568E-2</c:v>
                </c:pt>
                <c:pt idx="134">
                  <c:v>0.18062499999723514</c:v>
                </c:pt>
                <c:pt idx="135">
                  <c:v>-2.1725000002334127E-2</c:v>
                </c:pt>
                <c:pt idx="136">
                  <c:v>-1.2400000003253808E-2</c:v>
                </c:pt>
                <c:pt idx="137">
                  <c:v>-0.16464500000074622</c:v>
                </c:pt>
                <c:pt idx="138">
                  <c:v>-0.1598550000016985</c:v>
                </c:pt>
                <c:pt idx="139">
                  <c:v>2.6039999997010455E-2</c:v>
                </c:pt>
                <c:pt idx="140">
                  <c:v>-2.3030000003927853E-2</c:v>
                </c:pt>
                <c:pt idx="141">
                  <c:v>0.20445499999914318</c:v>
                </c:pt>
                <c:pt idx="142">
                  <c:v>0.12924499999644468</c:v>
                </c:pt>
                <c:pt idx="143">
                  <c:v>5.8249999965482857E-3</c:v>
                </c:pt>
                <c:pt idx="144">
                  <c:v>-5.881000000226777E-2</c:v>
                </c:pt>
                <c:pt idx="145">
                  <c:v>-0.16909000000305241</c:v>
                </c:pt>
                <c:pt idx="146">
                  <c:v>-0.1073000000033062</c:v>
                </c:pt>
                <c:pt idx="147">
                  <c:v>9.7650000025168993E-3</c:v>
                </c:pt>
                <c:pt idx="148">
                  <c:v>4.7599999998055864E-2</c:v>
                </c:pt>
                <c:pt idx="149">
                  <c:v>6.8899999998393469E-2</c:v>
                </c:pt>
                <c:pt idx="150">
                  <c:v>0.21837999999843305</c:v>
                </c:pt>
                <c:pt idx="151">
                  <c:v>-0.13816000000224449</c:v>
                </c:pt>
                <c:pt idx="152">
                  <c:v>-0.10516000000643544</c:v>
                </c:pt>
                <c:pt idx="153">
                  <c:v>-0.14667500000359723</c:v>
                </c:pt>
                <c:pt idx="154">
                  <c:v>-0.12567500000295695</c:v>
                </c:pt>
                <c:pt idx="155">
                  <c:v>-9.2745000001741573E-2</c:v>
                </c:pt>
                <c:pt idx="156">
                  <c:v>-6.6885000000183936E-2</c:v>
                </c:pt>
                <c:pt idx="157">
                  <c:v>8.031999999366235E-2</c:v>
                </c:pt>
                <c:pt idx="158">
                  <c:v>0.13659499999630498</c:v>
                </c:pt>
                <c:pt idx="159">
                  <c:v>0.10438499999872874</c:v>
                </c:pt>
                <c:pt idx="160">
                  <c:v>0.16831500000262167</c:v>
                </c:pt>
                <c:pt idx="161">
                  <c:v>0.15972999999212334</c:v>
                </c:pt>
                <c:pt idx="162">
                  <c:v>0.1917299999986426</c:v>
                </c:pt>
                <c:pt idx="163">
                  <c:v>-0.16560000000026776</c:v>
                </c:pt>
                <c:pt idx="164">
                  <c:v>-0.12160000000585569</c:v>
                </c:pt>
                <c:pt idx="165">
                  <c:v>-0.1698099999994156</c:v>
                </c:pt>
                <c:pt idx="166">
                  <c:v>-0.11594999999942956</c:v>
                </c:pt>
                <c:pt idx="167">
                  <c:v>-9.0185000000928994E-2</c:v>
                </c:pt>
                <c:pt idx="168">
                  <c:v>0</c:v>
                </c:pt>
                <c:pt idx="169">
                  <c:v>9.6699999994598329E-3</c:v>
                </c:pt>
                <c:pt idx="170">
                  <c:v>-0.1154000000024098</c:v>
                </c:pt>
                <c:pt idx="171">
                  <c:v>-7.3400000001129229E-2</c:v>
                </c:pt>
                <c:pt idx="172">
                  <c:v>4.5460000001185108E-2</c:v>
                </c:pt>
                <c:pt idx="173">
                  <c:v>6.987499999377178E-2</c:v>
                </c:pt>
                <c:pt idx="174">
                  <c:v>9.187499999825377E-2</c:v>
                </c:pt>
                <c:pt idx="175">
                  <c:v>0.13549999999668216</c:v>
                </c:pt>
                <c:pt idx="176">
                  <c:v>0.15349999999307329</c:v>
                </c:pt>
                <c:pt idx="177">
                  <c:v>0.16793999999936204</c:v>
                </c:pt>
                <c:pt idx="178">
                  <c:v>-0.22796999999991385</c:v>
                </c:pt>
                <c:pt idx="179">
                  <c:v>-0.17018000000098255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A9-4DAC-93C7-E4B081A681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Active!$D$21:$D$808</c:f>
                <c:numCache>
                  <c:formatCode>General</c:formatCode>
                  <c:ptCount val="788"/>
                  <c:pt idx="168">
                    <c:v>0</c:v>
                  </c:pt>
                  <c:pt idx="233">
                    <c:v>6.0000000000000001E-3</c:v>
                  </c:pt>
                  <c:pt idx="234">
                    <c:v>5.0000000000000001E-3</c:v>
                  </c:pt>
                  <c:pt idx="236">
                    <c:v>3.0000000000000001E-3</c:v>
                  </c:pt>
                  <c:pt idx="238">
                    <c:v>1E-3</c:v>
                  </c:pt>
                  <c:pt idx="239">
                    <c:v>4.0000000000000002E-4</c:v>
                  </c:pt>
                  <c:pt idx="240">
                    <c:v>2.9999999999999997E-4</c:v>
                  </c:pt>
                  <c:pt idx="241">
                    <c:v>4.0000000000000002E-4</c:v>
                  </c:pt>
                  <c:pt idx="242">
                    <c:v>7.9000000000000008E-3</c:v>
                  </c:pt>
                  <c:pt idx="243">
                    <c:v>4.3E-3</c:v>
                  </c:pt>
                  <c:pt idx="244">
                    <c:v>3.5000000000000001E-3</c:v>
                  </c:pt>
                </c:numCache>
              </c:numRef>
            </c:plus>
            <c:minus>
              <c:numRef>
                <c:f>Active!$D$21:$D$808</c:f>
                <c:numCache>
                  <c:formatCode>General</c:formatCode>
                  <c:ptCount val="788"/>
                  <c:pt idx="168">
                    <c:v>0</c:v>
                  </c:pt>
                  <c:pt idx="233">
                    <c:v>6.0000000000000001E-3</c:v>
                  </c:pt>
                  <c:pt idx="234">
                    <c:v>5.0000000000000001E-3</c:v>
                  </c:pt>
                  <c:pt idx="236">
                    <c:v>3.0000000000000001E-3</c:v>
                  </c:pt>
                  <c:pt idx="238">
                    <c:v>1E-3</c:v>
                  </c:pt>
                  <c:pt idx="239">
                    <c:v>4.0000000000000002E-4</c:v>
                  </c:pt>
                  <c:pt idx="240">
                    <c:v>2.9999999999999997E-4</c:v>
                  </c:pt>
                  <c:pt idx="241">
                    <c:v>4.0000000000000002E-4</c:v>
                  </c:pt>
                  <c:pt idx="242">
                    <c:v>7.9000000000000008E-3</c:v>
                  </c:pt>
                  <c:pt idx="243">
                    <c:v>4.3E-3</c:v>
                  </c:pt>
                  <c:pt idx="2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Active!$I$21:$I$808</c:f>
              <c:numCache>
                <c:formatCode>General</c:formatCode>
                <c:ptCount val="788"/>
                <c:pt idx="181">
                  <c:v>-1.0320000001229346E-2</c:v>
                </c:pt>
                <c:pt idx="182">
                  <c:v>-1.0320000001229346E-2</c:v>
                </c:pt>
                <c:pt idx="183">
                  <c:v>-0.24546000000555068</c:v>
                </c:pt>
                <c:pt idx="184">
                  <c:v>-0.16997500000434229</c:v>
                </c:pt>
                <c:pt idx="185">
                  <c:v>-0.16997500000434229</c:v>
                </c:pt>
                <c:pt idx="186">
                  <c:v>-0.11197500000707805</c:v>
                </c:pt>
                <c:pt idx="187">
                  <c:v>-0.13139499999670079</c:v>
                </c:pt>
                <c:pt idx="188">
                  <c:v>-0.10139499999786494</c:v>
                </c:pt>
                <c:pt idx="190">
                  <c:v>-1.719000000593951E-2</c:v>
                </c:pt>
                <c:pt idx="191">
                  <c:v>9.4085000004270114E-2</c:v>
                </c:pt>
                <c:pt idx="192">
                  <c:v>0.1640800000022864</c:v>
                </c:pt>
                <c:pt idx="193">
                  <c:v>0.19408000000112224</c:v>
                </c:pt>
                <c:pt idx="194">
                  <c:v>-4.2500000563450158E-4</c:v>
                </c:pt>
                <c:pt idx="195">
                  <c:v>3.3574999994016252E-2</c:v>
                </c:pt>
                <c:pt idx="196">
                  <c:v>2.1365000000514556E-2</c:v>
                </c:pt>
                <c:pt idx="197">
                  <c:v>2.1365000000514556E-2</c:v>
                </c:pt>
                <c:pt idx="198">
                  <c:v>2.0225000000209548E-2</c:v>
                </c:pt>
                <c:pt idx="199">
                  <c:v>2.0225000000209548E-2</c:v>
                </c:pt>
                <c:pt idx="200">
                  <c:v>5.363999999826774E-2</c:v>
                </c:pt>
                <c:pt idx="201">
                  <c:v>4.4569999998202547E-2</c:v>
                </c:pt>
                <c:pt idx="202">
                  <c:v>8.7569999996048864E-2</c:v>
                </c:pt>
                <c:pt idx="203">
                  <c:v>0.18805499999871245</c:v>
                </c:pt>
                <c:pt idx="204">
                  <c:v>-1.1155000000144355E-2</c:v>
                </c:pt>
                <c:pt idx="205">
                  <c:v>-1.2000000002444722E-2</c:v>
                </c:pt>
                <c:pt idx="206">
                  <c:v>8.365000001504086E-3</c:v>
                </c:pt>
                <c:pt idx="207">
                  <c:v>4.0365000000747386E-2</c:v>
                </c:pt>
                <c:pt idx="208">
                  <c:v>5.9365000000980217E-2</c:v>
                </c:pt>
                <c:pt idx="209">
                  <c:v>9.2295000002195593E-2</c:v>
                </c:pt>
                <c:pt idx="210">
                  <c:v>-1.478500000666827E-2</c:v>
                </c:pt>
                <c:pt idx="211">
                  <c:v>0.10856999999668915</c:v>
                </c:pt>
                <c:pt idx="212">
                  <c:v>0.12556999999651453</c:v>
                </c:pt>
                <c:pt idx="213">
                  <c:v>0.15356999999494292</c:v>
                </c:pt>
                <c:pt idx="214">
                  <c:v>0.14349999999831198</c:v>
                </c:pt>
                <c:pt idx="215">
                  <c:v>0.1574999999938882</c:v>
                </c:pt>
                <c:pt idx="216">
                  <c:v>0.20398500000010245</c:v>
                </c:pt>
                <c:pt idx="217">
                  <c:v>-1.3620000005175825E-2</c:v>
                </c:pt>
                <c:pt idx="218">
                  <c:v>0.15577499999926658</c:v>
                </c:pt>
                <c:pt idx="219">
                  <c:v>0.18477500000153668</c:v>
                </c:pt>
                <c:pt idx="220">
                  <c:v>0.20577500000217697</c:v>
                </c:pt>
                <c:pt idx="221">
                  <c:v>-1.6844999998284038E-2</c:v>
                </c:pt>
                <c:pt idx="222">
                  <c:v>-1.6055000000051223E-2</c:v>
                </c:pt>
                <c:pt idx="224">
                  <c:v>-4.885000002104789E-3</c:v>
                </c:pt>
                <c:pt idx="225">
                  <c:v>6.9900000016787089E-3</c:v>
                </c:pt>
                <c:pt idx="226">
                  <c:v>6.9199999998090789E-3</c:v>
                </c:pt>
                <c:pt idx="227">
                  <c:v>0.10491999999794643</c:v>
                </c:pt>
                <c:pt idx="228">
                  <c:v>-2.6070000007166527E-2</c:v>
                </c:pt>
                <c:pt idx="229">
                  <c:v>-1.2934999998833518E-2</c:v>
                </c:pt>
                <c:pt idx="230">
                  <c:v>-4.6004999996512197E-2</c:v>
                </c:pt>
                <c:pt idx="232">
                  <c:v>-5.9025000002293382E-2</c:v>
                </c:pt>
                <c:pt idx="235">
                  <c:v>-1.1515000005601905E-2</c:v>
                </c:pt>
                <c:pt idx="236">
                  <c:v>-6.6689999999653082E-2</c:v>
                </c:pt>
                <c:pt idx="237">
                  <c:v>-2.1167961596802343E-2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A9-4DAC-93C7-E4B081A681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Active!$J$21:$J$808</c:f>
              <c:numCache>
                <c:formatCode>General</c:formatCode>
                <c:ptCount val="788"/>
                <c:pt idx="189">
                  <c:v>-1.8000000272877514E-4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A9-4DAC-93C7-E4B081A681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Active!$K$21:$K$808</c:f>
              <c:numCache>
                <c:formatCode>General</c:formatCode>
                <c:ptCount val="788"/>
                <c:pt idx="238">
                  <c:v>-6.9935000094119459E-2</c:v>
                </c:pt>
                <c:pt idx="239">
                  <c:v>-7.0039999998698477E-2</c:v>
                </c:pt>
                <c:pt idx="240">
                  <c:v>-7.2149999999965075E-2</c:v>
                </c:pt>
                <c:pt idx="241">
                  <c:v>-8.0535000000963919E-2</c:v>
                </c:pt>
                <c:pt idx="242">
                  <c:v>-0.12339749999955529</c:v>
                </c:pt>
                <c:pt idx="243">
                  <c:v>-0.10642000000370899</c:v>
                </c:pt>
                <c:pt idx="244">
                  <c:v>-0.11151500000414671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A9-4DAC-93C7-E4B081A681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MVS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Active!$L$21:$L$808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A9-4DAC-93C7-E4B081A681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Active!$M$21:$M$808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A9-4DAC-93C7-E4B081A681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Active!$N$21:$N$808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A9-4DAC-93C7-E4B081A681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Active!$O$21:$O$808</c:f>
              <c:numCache>
                <c:formatCode>General</c:formatCode>
                <c:ptCount val="788"/>
                <c:pt idx="0">
                  <c:v>0.30729914881596698</c:v>
                </c:pt>
                <c:pt idx="1">
                  <c:v>0.2974884455694658</c:v>
                </c:pt>
                <c:pt idx="2">
                  <c:v>0.29724163542489973</c:v>
                </c:pt>
                <c:pt idx="3">
                  <c:v>0.2971182303526167</c:v>
                </c:pt>
                <c:pt idx="4">
                  <c:v>0.29569907202136181</c:v>
                </c:pt>
                <c:pt idx="5">
                  <c:v>0.29545226187679574</c:v>
                </c:pt>
                <c:pt idx="6">
                  <c:v>0.29520545173222967</c:v>
                </c:pt>
                <c:pt idx="7">
                  <c:v>0.29341607818412568</c:v>
                </c:pt>
                <c:pt idx="8">
                  <c:v>0.292737350286569</c:v>
                </c:pt>
                <c:pt idx="9">
                  <c:v>0.29261394521428596</c:v>
                </c:pt>
                <c:pt idx="10">
                  <c:v>0.29261394521428596</c:v>
                </c:pt>
                <c:pt idx="11">
                  <c:v>0.29094797673846501</c:v>
                </c:pt>
                <c:pt idx="12">
                  <c:v>0.29094797673846501</c:v>
                </c:pt>
                <c:pt idx="13">
                  <c:v>0.29094797673846501</c:v>
                </c:pt>
                <c:pt idx="14">
                  <c:v>0.29045435644933287</c:v>
                </c:pt>
                <c:pt idx="15">
                  <c:v>0.29045435644933287</c:v>
                </c:pt>
                <c:pt idx="16">
                  <c:v>0.29045435644933287</c:v>
                </c:pt>
                <c:pt idx="17">
                  <c:v>0.29020754630476681</c:v>
                </c:pt>
                <c:pt idx="18">
                  <c:v>0.29020754630476681</c:v>
                </c:pt>
                <c:pt idx="19">
                  <c:v>0.28829476768437978</c:v>
                </c:pt>
                <c:pt idx="20">
                  <c:v>0.28829476768437978</c:v>
                </c:pt>
                <c:pt idx="21">
                  <c:v>0.28829476768437978</c:v>
                </c:pt>
                <c:pt idx="22">
                  <c:v>0.28829476768437978</c:v>
                </c:pt>
                <c:pt idx="23">
                  <c:v>0.28792455246753068</c:v>
                </c:pt>
                <c:pt idx="24">
                  <c:v>0.28792455246753068</c:v>
                </c:pt>
                <c:pt idx="25">
                  <c:v>0.28780114739524765</c:v>
                </c:pt>
                <c:pt idx="26">
                  <c:v>0.28780114739524765</c:v>
                </c:pt>
                <c:pt idx="27">
                  <c:v>0.28780114739524765</c:v>
                </c:pt>
                <c:pt idx="28">
                  <c:v>0.28650539413627579</c:v>
                </c:pt>
                <c:pt idx="29">
                  <c:v>0.28576496370257759</c:v>
                </c:pt>
                <c:pt idx="30">
                  <c:v>0.28576496370257759</c:v>
                </c:pt>
                <c:pt idx="31">
                  <c:v>0.28576496370257759</c:v>
                </c:pt>
                <c:pt idx="32">
                  <c:v>0.28576496370257759</c:v>
                </c:pt>
                <c:pt idx="33">
                  <c:v>0.28101386841968079</c:v>
                </c:pt>
                <c:pt idx="34">
                  <c:v>0.27885427965472775</c:v>
                </c:pt>
                <c:pt idx="35">
                  <c:v>0.27885427965472775</c:v>
                </c:pt>
                <c:pt idx="36">
                  <c:v>0.27873087458244472</c:v>
                </c:pt>
                <c:pt idx="37">
                  <c:v>0.27848406443787865</c:v>
                </c:pt>
                <c:pt idx="38">
                  <c:v>0.27836065936559562</c:v>
                </c:pt>
                <c:pt idx="39">
                  <c:v>0.27694150103434068</c:v>
                </c:pt>
                <c:pt idx="40">
                  <c:v>0.27644788074520854</c:v>
                </c:pt>
                <c:pt idx="41">
                  <c:v>0.27607766552835944</c:v>
                </c:pt>
                <c:pt idx="42">
                  <c:v>0.27583085538379337</c:v>
                </c:pt>
                <c:pt idx="43">
                  <c:v>0.2735478615465573</c:v>
                </c:pt>
                <c:pt idx="44">
                  <c:v>0.27225210828758539</c:v>
                </c:pt>
                <c:pt idx="45">
                  <c:v>0.27200529814301933</c:v>
                </c:pt>
                <c:pt idx="46">
                  <c:v>0.27151167785388719</c:v>
                </c:pt>
                <c:pt idx="47">
                  <c:v>0.27126486770932112</c:v>
                </c:pt>
                <c:pt idx="48">
                  <c:v>0.26639036735414134</c:v>
                </c:pt>
                <c:pt idx="49">
                  <c:v>0.26484780395060337</c:v>
                </c:pt>
                <c:pt idx="50">
                  <c:v>0.26453929126989584</c:v>
                </c:pt>
                <c:pt idx="51">
                  <c:v>0.26447758873375427</c:v>
                </c:pt>
                <c:pt idx="52">
                  <c:v>0.26447758873375427</c:v>
                </c:pt>
                <c:pt idx="53">
                  <c:v>0.2642307785891882</c:v>
                </c:pt>
                <c:pt idx="54">
                  <c:v>0.2642307785891882</c:v>
                </c:pt>
                <c:pt idx="55">
                  <c:v>0.26398396844462213</c:v>
                </c:pt>
                <c:pt idx="56">
                  <c:v>0.2625648101133673</c:v>
                </c:pt>
                <c:pt idx="57">
                  <c:v>0.26244140504108426</c:v>
                </c:pt>
                <c:pt idx="58">
                  <c:v>0.2621945948965182</c:v>
                </c:pt>
                <c:pt idx="59">
                  <c:v>0.26194778475195213</c:v>
                </c:pt>
                <c:pt idx="60">
                  <c:v>0.26182437967966909</c:v>
                </c:pt>
                <c:pt idx="61">
                  <c:v>0.25978819598699898</c:v>
                </c:pt>
                <c:pt idx="62">
                  <c:v>0.25966479091471595</c:v>
                </c:pt>
                <c:pt idx="63">
                  <c:v>0.25966479091471595</c:v>
                </c:pt>
                <c:pt idx="64">
                  <c:v>0.25966479091471595</c:v>
                </c:pt>
                <c:pt idx="65">
                  <c:v>0.25787541736661201</c:v>
                </c:pt>
                <c:pt idx="66">
                  <c:v>0.25744349961362134</c:v>
                </c:pt>
                <c:pt idx="67">
                  <c:v>0.25503710070410224</c:v>
                </c:pt>
                <c:pt idx="68">
                  <c:v>0.24294340362036493</c:v>
                </c:pt>
                <c:pt idx="69">
                  <c:v>0.24090721992769487</c:v>
                </c:pt>
                <c:pt idx="70">
                  <c:v>0.23683485254235476</c:v>
                </c:pt>
                <c:pt idx="71">
                  <c:v>0.23023268117521248</c:v>
                </c:pt>
                <c:pt idx="72">
                  <c:v>0.22869011777167456</c:v>
                </c:pt>
                <c:pt idx="73">
                  <c:v>0.2262837188621554</c:v>
                </c:pt>
                <c:pt idx="74">
                  <c:v>0.20746444533899275</c:v>
                </c:pt>
                <c:pt idx="75">
                  <c:v>0.20740274280285123</c:v>
                </c:pt>
                <c:pt idx="76">
                  <c:v>0.20703252758600213</c:v>
                </c:pt>
                <c:pt idx="77">
                  <c:v>0.2069091225137191</c:v>
                </c:pt>
                <c:pt idx="78">
                  <c:v>0.20684741997757758</c:v>
                </c:pt>
                <c:pt idx="79">
                  <c:v>0.20258994498381294</c:v>
                </c:pt>
                <c:pt idx="80">
                  <c:v>0.19993673592972772</c:v>
                </c:pt>
                <c:pt idx="81">
                  <c:v>0.18796644391827344</c:v>
                </c:pt>
                <c:pt idx="82">
                  <c:v>0.18796644391827344</c:v>
                </c:pt>
                <c:pt idx="83">
                  <c:v>0.16223648634726093</c:v>
                </c:pt>
                <c:pt idx="84">
                  <c:v>0.16007689758230786</c:v>
                </c:pt>
                <c:pt idx="85">
                  <c:v>0.15976838490160028</c:v>
                </c:pt>
                <c:pt idx="86">
                  <c:v>0.15958327729317573</c:v>
                </c:pt>
                <c:pt idx="87">
                  <c:v>0.15773220120893022</c:v>
                </c:pt>
                <c:pt idx="88">
                  <c:v>0.15760879613664719</c:v>
                </c:pt>
                <c:pt idx="89">
                  <c:v>0.15748539106436416</c:v>
                </c:pt>
                <c:pt idx="90">
                  <c:v>0.15742368852822264</c:v>
                </c:pt>
                <c:pt idx="91">
                  <c:v>0.15532580229941106</c:v>
                </c:pt>
                <c:pt idx="92">
                  <c:v>0.15526409976326955</c:v>
                </c:pt>
                <c:pt idx="93">
                  <c:v>0.1547087769379959</c:v>
                </c:pt>
                <c:pt idx="94">
                  <c:v>0.1547087769379959</c:v>
                </c:pt>
                <c:pt idx="95">
                  <c:v>0.1547087769379959</c:v>
                </c:pt>
                <c:pt idx="96">
                  <c:v>0.15285770085375039</c:v>
                </c:pt>
                <c:pt idx="97">
                  <c:v>0.15242578310075977</c:v>
                </c:pt>
                <c:pt idx="98">
                  <c:v>0.14835341571541966</c:v>
                </c:pt>
                <c:pt idx="99">
                  <c:v>0.147798092890146</c:v>
                </c:pt>
                <c:pt idx="100">
                  <c:v>0.14773639035400449</c:v>
                </c:pt>
                <c:pt idx="101">
                  <c:v>0.14767468781786297</c:v>
                </c:pt>
                <c:pt idx="102">
                  <c:v>0.14748958020943842</c:v>
                </c:pt>
                <c:pt idx="103">
                  <c:v>0.14619382695046657</c:v>
                </c:pt>
                <c:pt idx="104">
                  <c:v>0.14570020666133443</c:v>
                </c:pt>
                <c:pt idx="105">
                  <c:v>0.14125762405914521</c:v>
                </c:pt>
                <c:pt idx="106">
                  <c:v>0.14107251645072066</c:v>
                </c:pt>
                <c:pt idx="107">
                  <c:v>0.13613631355939931</c:v>
                </c:pt>
                <c:pt idx="108">
                  <c:v>0.13613631355939931</c:v>
                </c:pt>
                <c:pt idx="109">
                  <c:v>0.13366821211373864</c:v>
                </c:pt>
                <c:pt idx="110">
                  <c:v>0.13360650957759712</c:v>
                </c:pt>
                <c:pt idx="111">
                  <c:v>0.12916392697540791</c:v>
                </c:pt>
                <c:pt idx="112">
                  <c:v>0.1265724204574642</c:v>
                </c:pt>
                <c:pt idx="113">
                  <c:v>0.12644901538518116</c:v>
                </c:pt>
                <c:pt idx="114">
                  <c:v>0.12478304690936022</c:v>
                </c:pt>
                <c:pt idx="115">
                  <c:v>0.12404261647566202</c:v>
                </c:pt>
                <c:pt idx="116">
                  <c:v>0.12404261647566202</c:v>
                </c:pt>
                <c:pt idx="117">
                  <c:v>0.12379580633109595</c:v>
                </c:pt>
                <c:pt idx="118">
                  <c:v>0.12188302771070894</c:v>
                </c:pt>
                <c:pt idx="119">
                  <c:v>0.11534255887970815</c:v>
                </c:pt>
                <c:pt idx="120">
                  <c:v>0.10762974186201855</c:v>
                </c:pt>
                <c:pt idx="121">
                  <c:v>0.10725952664516945</c:v>
                </c:pt>
                <c:pt idx="122">
                  <c:v>0.10713612157288642</c:v>
                </c:pt>
                <c:pt idx="123">
                  <c:v>0.10701271650060339</c:v>
                </c:pt>
                <c:pt idx="124">
                  <c:v>0.10287864657912175</c:v>
                </c:pt>
                <c:pt idx="125">
                  <c:v>0.10034884259731958</c:v>
                </c:pt>
                <c:pt idx="126">
                  <c:v>0.10022543752503654</c:v>
                </c:pt>
                <c:pt idx="127">
                  <c:v>9.9855222308187441E-2</c:v>
                </c:pt>
                <c:pt idx="128">
                  <c:v>9.8806279193781654E-2</c:v>
                </c:pt>
                <c:pt idx="129">
                  <c:v>9.7942443687800418E-2</c:v>
                </c:pt>
                <c:pt idx="130">
                  <c:v>9.769563354323435E-2</c:v>
                </c:pt>
                <c:pt idx="131">
                  <c:v>9.7572228470951317E-2</c:v>
                </c:pt>
                <c:pt idx="132">
                  <c:v>8.8872170874997436E-2</c:v>
                </c:pt>
                <c:pt idx="133">
                  <c:v>8.8872170874997436E-2</c:v>
                </c:pt>
                <c:pt idx="134">
                  <c:v>8.8872170874997436E-2</c:v>
                </c:pt>
                <c:pt idx="135">
                  <c:v>8.8255145513582267E-2</c:v>
                </c:pt>
                <c:pt idx="136">
                  <c:v>8.7946632832874683E-2</c:v>
                </c:pt>
                <c:pt idx="137">
                  <c:v>8.134446146573239E-2</c:v>
                </c:pt>
                <c:pt idx="138">
                  <c:v>8.0974246248883289E-2</c:v>
                </c:pt>
                <c:pt idx="139">
                  <c:v>7.4618885026307064E-2</c:v>
                </c:pt>
                <c:pt idx="140">
                  <c:v>7.449547995402403E-2</c:v>
                </c:pt>
                <c:pt idx="141">
                  <c:v>7.270610640592004E-2</c:v>
                </c:pt>
                <c:pt idx="142">
                  <c:v>7.2335891189070939E-2</c:v>
                </c:pt>
                <c:pt idx="143">
                  <c:v>7.1595460755372736E-2</c:v>
                </c:pt>
                <c:pt idx="144">
                  <c:v>6.7831606050740206E-2</c:v>
                </c:pt>
                <c:pt idx="145">
                  <c:v>6.7337985761608071E-2</c:v>
                </c:pt>
                <c:pt idx="146">
                  <c:v>6.696777054475897E-2</c:v>
                </c:pt>
                <c:pt idx="147">
                  <c:v>6.4437966562956778E-2</c:v>
                </c:pt>
                <c:pt idx="148">
                  <c:v>6.3265618376267957E-2</c:v>
                </c:pt>
                <c:pt idx="149">
                  <c:v>6.2031567653437619E-2</c:v>
                </c:pt>
                <c:pt idx="150">
                  <c:v>5.7588985051248417E-2</c:v>
                </c:pt>
                <c:pt idx="151">
                  <c:v>5.4874073461021675E-2</c:v>
                </c:pt>
                <c:pt idx="152">
                  <c:v>5.4874073461021675E-2</c:v>
                </c:pt>
                <c:pt idx="153">
                  <c:v>5.3084699912917685E-2</c:v>
                </c:pt>
                <c:pt idx="154">
                  <c:v>5.3084699912917685E-2</c:v>
                </c:pt>
                <c:pt idx="155">
                  <c:v>5.2961294840634651E-2</c:v>
                </c:pt>
                <c:pt idx="156">
                  <c:v>5.2714484696068584E-2</c:v>
                </c:pt>
                <c:pt idx="157">
                  <c:v>5.0431490858832459E-2</c:v>
                </c:pt>
                <c:pt idx="158">
                  <c:v>4.8271902093879375E-2</c:v>
                </c:pt>
                <c:pt idx="159">
                  <c:v>4.7901686877030274E-2</c:v>
                </c:pt>
                <c:pt idx="160">
                  <c:v>4.777828180474724E-2</c:v>
                </c:pt>
                <c:pt idx="161">
                  <c:v>4.5865503184360217E-2</c:v>
                </c:pt>
                <c:pt idx="162">
                  <c:v>4.5865503184360217E-2</c:v>
                </c:pt>
                <c:pt idx="163">
                  <c:v>4.3520806810982582E-2</c:v>
                </c:pt>
                <c:pt idx="164">
                  <c:v>4.3520806810982582E-2</c:v>
                </c:pt>
                <c:pt idx="165">
                  <c:v>4.3150591594133481E-2</c:v>
                </c:pt>
                <c:pt idx="166">
                  <c:v>4.2903781449567413E-2</c:v>
                </c:pt>
                <c:pt idx="167">
                  <c:v>4.1608028190595558E-2</c:v>
                </c:pt>
                <c:pt idx="168">
                  <c:v>4.1052705365321907E-2</c:v>
                </c:pt>
                <c:pt idx="169">
                  <c:v>3.8708008991944265E-2</c:v>
                </c:pt>
                <c:pt idx="170">
                  <c:v>3.8584603919661231E-2</c:v>
                </c:pt>
                <c:pt idx="171">
                  <c:v>3.8584603919661231E-2</c:v>
                </c:pt>
                <c:pt idx="172">
                  <c:v>3.8337793775095164E-2</c:v>
                </c:pt>
                <c:pt idx="173">
                  <c:v>3.6425015154708147E-2</c:v>
                </c:pt>
                <c:pt idx="174">
                  <c:v>3.6425015154708147E-2</c:v>
                </c:pt>
                <c:pt idx="175">
                  <c:v>3.4882451751170225E-2</c:v>
                </c:pt>
                <c:pt idx="176">
                  <c:v>3.4882451751170225E-2</c:v>
                </c:pt>
                <c:pt idx="177">
                  <c:v>3.3895211172905955E-2</c:v>
                </c:pt>
                <c:pt idx="178">
                  <c:v>3.2290945233226523E-2</c:v>
                </c:pt>
                <c:pt idx="179">
                  <c:v>3.1920730016377422E-2</c:v>
                </c:pt>
                <c:pt idx="180">
                  <c:v>3.1797324944094388E-2</c:v>
                </c:pt>
                <c:pt idx="181">
                  <c:v>3.1673919871811354E-2</c:v>
                </c:pt>
                <c:pt idx="182">
                  <c:v>3.1673919871811354E-2</c:v>
                </c:pt>
                <c:pt idx="183">
                  <c:v>3.1427109727245287E-2</c:v>
                </c:pt>
                <c:pt idx="184">
                  <c:v>2.9637736179141297E-2</c:v>
                </c:pt>
                <c:pt idx="185">
                  <c:v>2.9637736179141297E-2</c:v>
                </c:pt>
                <c:pt idx="186">
                  <c:v>2.9637736179141297E-2</c:v>
                </c:pt>
                <c:pt idx="187">
                  <c:v>2.8897305745443094E-2</c:v>
                </c:pt>
                <c:pt idx="188">
                  <c:v>2.8897305745443094E-2</c:v>
                </c:pt>
                <c:pt idx="189">
                  <c:v>2.6984527125056071E-2</c:v>
                </c:pt>
                <c:pt idx="190">
                  <c:v>2.661431190820697E-2</c:v>
                </c:pt>
                <c:pt idx="191">
                  <c:v>2.4454723143253882E-2</c:v>
                </c:pt>
                <c:pt idx="192">
                  <c:v>2.180151408916866E-2</c:v>
                </c:pt>
                <c:pt idx="193">
                  <c:v>2.180151408916866E-2</c:v>
                </c:pt>
                <c:pt idx="194">
                  <c:v>1.2978051420931756E-2</c:v>
                </c:pt>
                <c:pt idx="195">
                  <c:v>1.2978051420931756E-2</c:v>
                </c:pt>
                <c:pt idx="196">
                  <c:v>1.2607836204082654E-2</c:v>
                </c:pt>
                <c:pt idx="197">
                  <c:v>1.2607836204082654E-2</c:v>
                </c:pt>
                <c:pt idx="198">
                  <c:v>1.2361026059516587E-2</c:v>
                </c:pt>
                <c:pt idx="199">
                  <c:v>1.2361026059516587E-2</c:v>
                </c:pt>
                <c:pt idx="200">
                  <c:v>1.0448247439129567E-2</c:v>
                </c:pt>
                <c:pt idx="201">
                  <c:v>1.0324842366846533E-2</c:v>
                </c:pt>
                <c:pt idx="202">
                  <c:v>1.0324842366846533E-2</c:v>
                </c:pt>
                <c:pt idx="203">
                  <c:v>8.5354688187425434E-3</c:v>
                </c:pt>
                <c:pt idx="204">
                  <c:v>5.6971521562327737E-3</c:v>
                </c:pt>
                <c:pt idx="205">
                  <c:v>2.7971329575814802E-3</c:v>
                </c:pt>
                <c:pt idx="206">
                  <c:v>2.6732897577928794E-4</c:v>
                </c:pt>
                <c:pt idx="207">
                  <c:v>2.6732897577928794E-4</c:v>
                </c:pt>
                <c:pt idx="208">
                  <c:v>2.6732897577928794E-4</c:v>
                </c:pt>
                <c:pt idx="209">
                  <c:v>1.4392390349625417E-4</c:v>
                </c:pt>
                <c:pt idx="210">
                  <c:v>-1.5837471084662116E-3</c:v>
                </c:pt>
                <c:pt idx="211">
                  <c:v>-2.0156648614568298E-3</c:v>
                </c:pt>
                <c:pt idx="212">
                  <c:v>-2.0156648614568298E-3</c:v>
                </c:pt>
                <c:pt idx="213">
                  <c:v>-2.0156648614568298E-3</c:v>
                </c:pt>
                <c:pt idx="214">
                  <c:v>-2.1390699337398636E-3</c:v>
                </c:pt>
                <c:pt idx="215">
                  <c:v>-2.1390699337398636E-3</c:v>
                </c:pt>
                <c:pt idx="216">
                  <c:v>-3.9284434818438532E-3</c:v>
                </c:pt>
                <c:pt idx="217">
                  <c:v>-4.1135510902684039E-3</c:v>
                </c:pt>
                <c:pt idx="218">
                  <c:v>-4.2986586986929545E-3</c:v>
                </c:pt>
                <c:pt idx="219">
                  <c:v>-4.2986586986929545E-3</c:v>
                </c:pt>
                <c:pt idx="220">
                  <c:v>-4.2986586986929545E-3</c:v>
                </c:pt>
                <c:pt idx="221">
                  <c:v>-6.2731398552214948E-3</c:v>
                </c:pt>
                <c:pt idx="222">
                  <c:v>-6.6433550720705892E-3</c:v>
                </c:pt>
                <c:pt idx="223">
                  <c:v>-8.8029438370236801E-3</c:v>
                </c:pt>
                <c:pt idx="224">
                  <c:v>-1.1456152891108906E-2</c:v>
                </c:pt>
                <c:pt idx="225">
                  <c:v>-1.361574165606199E-2</c:v>
                </c:pt>
                <c:pt idx="226">
                  <c:v>-1.3739146728345024E-2</c:v>
                </c:pt>
                <c:pt idx="227">
                  <c:v>-1.3739146728345024E-2</c:v>
                </c:pt>
                <c:pt idx="228">
                  <c:v>-2.0773235848477942E-2</c:v>
                </c:pt>
                <c:pt idx="229">
                  <c:v>-2.31796347579971E-2</c:v>
                </c:pt>
                <c:pt idx="230">
                  <c:v>-2.3303039830280134E-2</c:v>
                </c:pt>
                <c:pt idx="231">
                  <c:v>-3.2928635468356754E-2</c:v>
                </c:pt>
                <c:pt idx="232">
                  <c:v>-3.3915876046621024E-2</c:v>
                </c:pt>
                <c:pt idx="233">
                  <c:v>-4.2184015889584273E-2</c:v>
                </c:pt>
                <c:pt idx="234">
                  <c:v>-4.4713819871386465E-2</c:v>
                </c:pt>
                <c:pt idx="235">
                  <c:v>-4.7120218780905623E-2</c:v>
                </c:pt>
                <c:pt idx="236">
                  <c:v>-6.5939492304068259E-2</c:v>
                </c:pt>
                <c:pt idx="237">
                  <c:v>-6.8345891213587404E-2</c:v>
                </c:pt>
                <c:pt idx="238">
                  <c:v>-6.8839511502719539E-2</c:v>
                </c:pt>
                <c:pt idx="239">
                  <c:v>-7.2726771279635102E-2</c:v>
                </c:pt>
                <c:pt idx="240">
                  <c:v>-7.3096986496484204E-2</c:v>
                </c:pt>
                <c:pt idx="241">
                  <c:v>-8.2414069453853239E-2</c:v>
                </c:pt>
                <c:pt idx="242">
                  <c:v>-8.7319421077103831E-2</c:v>
                </c:pt>
                <c:pt idx="243">
                  <c:v>-0.10407165963952564</c:v>
                </c:pt>
                <c:pt idx="244">
                  <c:v>-0.10635465347676176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A9-4DAC-93C7-E4B081A681B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Active!$U$21:$U$808</c:f>
              <c:numCache>
                <c:formatCode>General</c:formatCode>
                <c:ptCount val="788"/>
                <c:pt idx="0">
                  <c:v>0.14252500000293367</c:v>
                </c:pt>
                <c:pt idx="1">
                  <c:v>1.5459999987797346E-2</c:v>
                </c:pt>
                <c:pt idx="2">
                  <c:v>7.4319999992439989E-2</c:v>
                </c:pt>
                <c:pt idx="3">
                  <c:v>0.11924999998882413</c:v>
                </c:pt>
                <c:pt idx="4">
                  <c:v>4.794499999115942E-2</c:v>
                </c:pt>
                <c:pt idx="5">
                  <c:v>3.6804999988817144E-2</c:v>
                </c:pt>
                <c:pt idx="6">
                  <c:v>5.9665000000677537E-2</c:v>
                </c:pt>
                <c:pt idx="50">
                  <c:v>0.31676999999717737</c:v>
                </c:pt>
                <c:pt idx="132">
                  <c:v>-0.11237500000424916</c:v>
                </c:pt>
                <c:pt idx="133">
                  <c:v>1.3624999995954568E-2</c:v>
                </c:pt>
                <c:pt idx="134">
                  <c:v>0.18062499999723514</c:v>
                </c:pt>
                <c:pt idx="135">
                  <c:v>-2.1725000002334127E-2</c:v>
                </c:pt>
                <c:pt idx="137">
                  <c:v>-0.16464500000074622</c:v>
                </c:pt>
                <c:pt idx="138">
                  <c:v>-0.1598550000016985</c:v>
                </c:pt>
                <c:pt idx="139">
                  <c:v>2.6039999997010455E-2</c:v>
                </c:pt>
                <c:pt idx="140">
                  <c:v>-2.3030000003927853E-2</c:v>
                </c:pt>
                <c:pt idx="141">
                  <c:v>0.20445499999914318</c:v>
                </c:pt>
                <c:pt idx="142">
                  <c:v>0.12924499999644468</c:v>
                </c:pt>
                <c:pt idx="144">
                  <c:v>-5.881000000226777E-2</c:v>
                </c:pt>
                <c:pt idx="145">
                  <c:v>-0.16909000000305241</c:v>
                </c:pt>
                <c:pt idx="146">
                  <c:v>-0.1073000000033062</c:v>
                </c:pt>
                <c:pt idx="147">
                  <c:v>9.7650000025168993E-3</c:v>
                </c:pt>
                <c:pt idx="148">
                  <c:v>4.7599999998055864E-2</c:v>
                </c:pt>
                <c:pt idx="149">
                  <c:v>6.8899999998393469E-2</c:v>
                </c:pt>
                <c:pt idx="150">
                  <c:v>0.21837999999843305</c:v>
                </c:pt>
                <c:pt idx="151">
                  <c:v>-0.13816000000224449</c:v>
                </c:pt>
                <c:pt idx="152">
                  <c:v>-0.10516000000643544</c:v>
                </c:pt>
                <c:pt idx="153">
                  <c:v>-0.14667500000359723</c:v>
                </c:pt>
                <c:pt idx="154">
                  <c:v>-0.12567500000295695</c:v>
                </c:pt>
                <c:pt idx="155">
                  <c:v>-9.2745000001741573E-2</c:v>
                </c:pt>
                <c:pt idx="156">
                  <c:v>-6.6885000000183936E-2</c:v>
                </c:pt>
                <c:pt idx="157">
                  <c:v>8.031999999366235E-2</c:v>
                </c:pt>
                <c:pt idx="158">
                  <c:v>0.13659499999630498</c:v>
                </c:pt>
                <c:pt idx="159">
                  <c:v>0.10438499999872874</c:v>
                </c:pt>
                <c:pt idx="160">
                  <c:v>0.16831500000262167</c:v>
                </c:pt>
                <c:pt idx="161">
                  <c:v>0.15972999999212334</c:v>
                </c:pt>
                <c:pt idx="162">
                  <c:v>0.1917299999986426</c:v>
                </c:pt>
                <c:pt idx="163">
                  <c:v>-0.16560000000026776</c:v>
                </c:pt>
                <c:pt idx="164">
                  <c:v>-0.12160000000585569</c:v>
                </c:pt>
                <c:pt idx="165">
                  <c:v>-0.1698099999994156</c:v>
                </c:pt>
                <c:pt idx="166">
                  <c:v>-0.11594999999942956</c:v>
                </c:pt>
                <c:pt idx="167">
                  <c:v>-9.0185000000928994E-2</c:v>
                </c:pt>
                <c:pt idx="169">
                  <c:v>9.6699999994598329E-3</c:v>
                </c:pt>
                <c:pt idx="170">
                  <c:v>-0.1154000000024098</c:v>
                </c:pt>
                <c:pt idx="171">
                  <c:v>-7.3400000001129229E-2</c:v>
                </c:pt>
                <c:pt idx="172">
                  <c:v>4.5460000001185108E-2</c:v>
                </c:pt>
                <c:pt idx="173">
                  <c:v>6.987499999377178E-2</c:v>
                </c:pt>
                <c:pt idx="174">
                  <c:v>9.187499999825377E-2</c:v>
                </c:pt>
                <c:pt idx="175">
                  <c:v>0.13549999999668216</c:v>
                </c:pt>
                <c:pt idx="176">
                  <c:v>0.15349999999307329</c:v>
                </c:pt>
                <c:pt idx="177">
                  <c:v>0.16793999999936204</c:v>
                </c:pt>
                <c:pt idx="178">
                  <c:v>-0.22796999999991385</c:v>
                </c:pt>
                <c:pt idx="179">
                  <c:v>-0.17018000000098255</c:v>
                </c:pt>
                <c:pt idx="180">
                  <c:v>-0.23425000000133878</c:v>
                </c:pt>
                <c:pt idx="183">
                  <c:v>-0.24546000000555068</c:v>
                </c:pt>
                <c:pt idx="184">
                  <c:v>-0.16997500000434229</c:v>
                </c:pt>
                <c:pt idx="185">
                  <c:v>-0.16997500000434229</c:v>
                </c:pt>
                <c:pt idx="186">
                  <c:v>-0.11197500000707805</c:v>
                </c:pt>
                <c:pt idx="187">
                  <c:v>-0.13139499999670079</c:v>
                </c:pt>
                <c:pt idx="188">
                  <c:v>-0.10139499999786494</c:v>
                </c:pt>
                <c:pt idx="190">
                  <c:v>-1.719000000593951E-2</c:v>
                </c:pt>
                <c:pt idx="191">
                  <c:v>9.4085000004270114E-2</c:v>
                </c:pt>
                <c:pt idx="192">
                  <c:v>0.1640800000022864</c:v>
                </c:pt>
                <c:pt idx="193">
                  <c:v>0.19408000000112224</c:v>
                </c:pt>
                <c:pt idx="194">
                  <c:v>-4.2500000563450158E-4</c:v>
                </c:pt>
                <c:pt idx="195">
                  <c:v>3.3574999994016252E-2</c:v>
                </c:pt>
                <c:pt idx="200">
                  <c:v>5.363999999826774E-2</c:v>
                </c:pt>
                <c:pt idx="201">
                  <c:v>4.4569999998202547E-2</c:v>
                </c:pt>
                <c:pt idx="202">
                  <c:v>8.7569999996048864E-2</c:v>
                </c:pt>
                <c:pt idx="203">
                  <c:v>0.18805499999871245</c:v>
                </c:pt>
                <c:pt idx="207">
                  <c:v>4.0365000000747386E-2</c:v>
                </c:pt>
                <c:pt idx="208">
                  <c:v>5.9365000000980217E-2</c:v>
                </c:pt>
                <c:pt idx="209">
                  <c:v>9.2295000002195593E-2</c:v>
                </c:pt>
                <c:pt idx="211">
                  <c:v>0.10856999999668915</c:v>
                </c:pt>
                <c:pt idx="212">
                  <c:v>0.12556999999651453</c:v>
                </c:pt>
                <c:pt idx="213">
                  <c:v>0.15356999999494292</c:v>
                </c:pt>
                <c:pt idx="214">
                  <c:v>0.14349999999831198</c:v>
                </c:pt>
                <c:pt idx="215">
                  <c:v>0.1574999999938882</c:v>
                </c:pt>
                <c:pt idx="216">
                  <c:v>0.20398500000010245</c:v>
                </c:pt>
                <c:pt idx="218">
                  <c:v>0.15577499999926658</c:v>
                </c:pt>
                <c:pt idx="219">
                  <c:v>0.18477500000153668</c:v>
                </c:pt>
                <c:pt idx="220">
                  <c:v>0.20577500000217697</c:v>
                </c:pt>
                <c:pt idx="223">
                  <c:v>-2.1022800000064308</c:v>
                </c:pt>
                <c:pt idx="231">
                  <c:v>-0.60646500000439119</c:v>
                </c:pt>
                <c:pt idx="233">
                  <c:v>1.6892850000003818</c:v>
                </c:pt>
                <c:pt idx="234">
                  <c:v>-2.1336500000033993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A9-4DAC-93C7-E4B081A6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857960"/>
        <c:axId val="1"/>
      </c:scatterChart>
      <c:valAx>
        <c:axId val="629857960"/>
        <c:scaling>
          <c:orientation val="minMax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20596944612694"/>
              <c:y val="0.86549953185676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0128205128205121E-3"/>
              <c:y val="0.35672606713634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9857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42324517127666"/>
          <c:y val="0.93275130082423907"/>
          <c:w val="0.804488357224577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 Cnc - O-C Diagr.</a:t>
            </a:r>
          </a:p>
        </c:rich>
      </c:tx>
      <c:layout>
        <c:manualLayout>
          <c:xMode val="edge"/>
          <c:yMode val="edge"/>
          <c:x val="0.38720033595800524"/>
          <c:y val="1.4577259475218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00060000046869E-2"/>
          <c:y val="8.7463681361153539E-2"/>
          <c:w val="0.88800069375054203"/>
          <c:h val="0.723033099252202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Active!$H$21:$H$808</c:f>
              <c:numCache>
                <c:formatCode>General</c:formatCode>
                <c:ptCount val="788"/>
                <c:pt idx="7">
                  <c:v>5.3149999999732245E-2</c:v>
                </c:pt>
                <c:pt idx="8">
                  <c:v>-1.4734999997017439E-2</c:v>
                </c:pt>
                <c:pt idx="9">
                  <c:v>-2.5805000004766043E-2</c:v>
                </c:pt>
                <c:pt idx="10">
                  <c:v>-1.2805000013031531E-2</c:v>
                </c:pt>
                <c:pt idx="11">
                  <c:v>-1.0250000006635673E-2</c:v>
                </c:pt>
                <c:pt idx="12">
                  <c:v>-6.2500000058207661E-3</c:v>
                </c:pt>
                <c:pt idx="13">
                  <c:v>-4.2500000090512913E-3</c:v>
                </c:pt>
                <c:pt idx="14">
                  <c:v>-1.6530000008060597E-2</c:v>
                </c:pt>
                <c:pt idx="15">
                  <c:v>-1.3530000011087395E-2</c:v>
                </c:pt>
                <c:pt idx="16">
                  <c:v>-9.5300000048155198E-3</c:v>
                </c:pt>
                <c:pt idx="17">
                  <c:v>-2.267000000574626E-2</c:v>
                </c:pt>
                <c:pt idx="18">
                  <c:v>-1.5670000007958151E-2</c:v>
                </c:pt>
                <c:pt idx="19">
                  <c:v>-3.9255000003322493E-2</c:v>
                </c:pt>
                <c:pt idx="20">
                  <c:v>-3.5255000002507586E-2</c:v>
                </c:pt>
                <c:pt idx="21">
                  <c:v>-2.9255000008561183E-2</c:v>
                </c:pt>
                <c:pt idx="22">
                  <c:v>-1.525499999843305E-2</c:v>
                </c:pt>
                <c:pt idx="23">
                  <c:v>-3.5465000000840519E-2</c:v>
                </c:pt>
                <c:pt idx="24">
                  <c:v>-2.7465000013762619E-2</c:v>
                </c:pt>
                <c:pt idx="25">
                  <c:v>-3.753500001039356E-2</c:v>
                </c:pt>
                <c:pt idx="26">
                  <c:v>-3.3535000009578653E-2</c:v>
                </c:pt>
                <c:pt idx="27">
                  <c:v>-2.5535000007948838E-2</c:v>
                </c:pt>
                <c:pt idx="28">
                  <c:v>-3.7770000009913929E-2</c:v>
                </c:pt>
                <c:pt idx="29">
                  <c:v>-4.2190000007394701E-2</c:v>
                </c:pt>
                <c:pt idx="30">
                  <c:v>-3.91900000104215E-2</c:v>
                </c:pt>
                <c:pt idx="31">
                  <c:v>-2.5190000000293367E-2</c:v>
                </c:pt>
                <c:pt idx="32">
                  <c:v>5.8100000023841858E-3</c:v>
                </c:pt>
                <c:pt idx="33">
                  <c:v>-5.2385000005301663E-2</c:v>
                </c:pt>
                <c:pt idx="34">
                  <c:v>-4.9110000002087872E-2</c:v>
                </c:pt>
                <c:pt idx="35">
                  <c:v>-4.211000000208287E-2</c:v>
                </c:pt>
                <c:pt idx="36">
                  <c:v>6.8199999914781984E-3</c:v>
                </c:pt>
                <c:pt idx="37">
                  <c:v>-7.0320000006915961E-2</c:v>
                </c:pt>
                <c:pt idx="38">
                  <c:v>-7.5390000006109403E-2</c:v>
                </c:pt>
                <c:pt idx="39">
                  <c:v>-5.7695000007697672E-2</c:v>
                </c:pt>
                <c:pt idx="40">
                  <c:v>3.4024999995494909E-2</c:v>
                </c:pt>
                <c:pt idx="41">
                  <c:v>3.8149999978713822E-3</c:v>
                </c:pt>
                <c:pt idx="42">
                  <c:v>-4.3325000007712333E-2</c:v>
                </c:pt>
                <c:pt idx="43">
                  <c:v>2.8879999996206607E-2</c:v>
                </c:pt>
                <c:pt idx="44">
                  <c:v>-6.6355000006069531E-2</c:v>
                </c:pt>
                <c:pt idx="45">
                  <c:v>-8.1495000004451867E-2</c:v>
                </c:pt>
                <c:pt idx="46">
                  <c:v>-3.777500000865075E-2</c:v>
                </c:pt>
                <c:pt idx="47">
                  <c:v>-4.4915000006994887E-2</c:v>
                </c:pt>
                <c:pt idx="48">
                  <c:v>-2.4180000007618219E-2</c:v>
                </c:pt>
                <c:pt idx="49">
                  <c:v>-3.4555000001546432E-2</c:v>
                </c:pt>
                <c:pt idx="50">
                  <c:v>0.31676999999717737</c:v>
                </c:pt>
                <c:pt idx="51">
                  <c:v>-1.4765000006264017E-2</c:v>
                </c:pt>
                <c:pt idx="52">
                  <c:v>2.2234999993997917E-2</c:v>
                </c:pt>
                <c:pt idx="53">
                  <c:v>-2.1905000004608155E-2</c:v>
                </c:pt>
                <c:pt idx="54">
                  <c:v>-1.1905000004389876E-2</c:v>
                </c:pt>
                <c:pt idx="55">
                  <c:v>-1.7045000002781308E-2</c:v>
                </c:pt>
                <c:pt idx="56">
                  <c:v>-2.4350000004687899E-2</c:v>
                </c:pt>
                <c:pt idx="57">
                  <c:v>-1.8420000003970927E-2</c:v>
                </c:pt>
                <c:pt idx="58">
                  <c:v>-1.2560000001940352E-2</c:v>
                </c:pt>
                <c:pt idx="59">
                  <c:v>-1.5700000007655035E-2</c:v>
                </c:pt>
                <c:pt idx="60">
                  <c:v>-9.7700000069380621E-3</c:v>
                </c:pt>
                <c:pt idx="61">
                  <c:v>7.5749999955405656E-3</c:v>
                </c:pt>
                <c:pt idx="62">
                  <c:v>-3.3495000003767927E-2</c:v>
                </c:pt>
                <c:pt idx="63">
                  <c:v>-1.4495000003989844E-2</c:v>
                </c:pt>
                <c:pt idx="64">
                  <c:v>-1.4495000003989844E-2</c:v>
                </c:pt>
                <c:pt idx="65">
                  <c:v>-2.1010000003116147E-2</c:v>
                </c:pt>
                <c:pt idx="66">
                  <c:v>-7.4755000003733585E-2</c:v>
                </c:pt>
                <c:pt idx="67">
                  <c:v>-2.3620000006303599E-2</c:v>
                </c:pt>
                <c:pt idx="68">
                  <c:v>-5.4800000034447294E-3</c:v>
                </c:pt>
                <c:pt idx="69">
                  <c:v>1.4864999995552353E-2</c:v>
                </c:pt>
                <c:pt idx="70">
                  <c:v>5.6554999996478728E-2</c:v>
                </c:pt>
                <c:pt idx="71">
                  <c:v>1.9309999996039551E-2</c:v>
                </c:pt>
                <c:pt idx="72">
                  <c:v>1.4934999995602993E-2</c:v>
                </c:pt>
                <c:pt idx="73">
                  <c:v>2.4069999995845137E-2</c:v>
                </c:pt>
                <c:pt idx="74">
                  <c:v>-2.8105000004870817E-2</c:v>
                </c:pt>
                <c:pt idx="75">
                  <c:v>-1.464000000305532E-2</c:v>
                </c:pt>
                <c:pt idx="76">
                  <c:v>-1.7850000005637412E-2</c:v>
                </c:pt>
                <c:pt idx="77">
                  <c:v>4.0799999951559585E-3</c:v>
                </c:pt>
                <c:pt idx="78">
                  <c:v>2.5449999957345426E-3</c:v>
                </c:pt>
                <c:pt idx="79">
                  <c:v>3.3629999994445825E-2</c:v>
                </c:pt>
                <c:pt idx="80">
                  <c:v>3.2624999994368409E-2</c:v>
                </c:pt>
                <c:pt idx="81">
                  <c:v>2.0834999995713588E-2</c:v>
                </c:pt>
                <c:pt idx="82">
                  <c:v>4.9834999996164697E-2</c:v>
                </c:pt>
                <c:pt idx="83">
                  <c:v>2.4739999997109408E-2</c:v>
                </c:pt>
                <c:pt idx="84">
                  <c:v>2.8014999996230472E-2</c:v>
                </c:pt>
                <c:pt idx="85">
                  <c:v>1.0339999997086124E-2</c:v>
                </c:pt>
                <c:pt idx="86">
                  <c:v>2.07349999982398E-2</c:v>
                </c:pt>
                <c:pt idx="87">
                  <c:v>3.6684999999124557E-2</c:v>
                </c:pt>
                <c:pt idx="88">
                  <c:v>7.6149999949848279E-3</c:v>
                </c:pt>
                <c:pt idx="89">
                  <c:v>2.0544999995763646E-2</c:v>
                </c:pt>
                <c:pt idx="90">
                  <c:v>3.9009999996778788E-2</c:v>
                </c:pt>
                <c:pt idx="91">
                  <c:v>3.9819999994506361E-2</c:v>
                </c:pt>
                <c:pt idx="92">
                  <c:v>3.1284999997296836E-2</c:v>
                </c:pt>
                <c:pt idx="93">
                  <c:v>-5.5300000058196019E-3</c:v>
                </c:pt>
                <c:pt idx="94">
                  <c:v>5.469999996421393E-3</c:v>
                </c:pt>
                <c:pt idx="95">
                  <c:v>3.1469999994442333E-2</c:v>
                </c:pt>
                <c:pt idx="96">
                  <c:v>5.341999999654945E-2</c:v>
                </c:pt>
                <c:pt idx="97">
                  <c:v>3.6674999995739199E-2</c:v>
                </c:pt>
                <c:pt idx="98">
                  <c:v>3.4364999995887047E-2</c:v>
                </c:pt>
                <c:pt idx="99">
                  <c:v>2.6549999998678686E-2</c:v>
                </c:pt>
                <c:pt idx="100">
                  <c:v>3.801499999826774E-2</c:v>
                </c:pt>
                <c:pt idx="101">
                  <c:v>6.4799999963724986E-3</c:v>
                </c:pt>
                <c:pt idx="102">
                  <c:v>3.1874999996944098E-2</c:v>
                </c:pt>
                <c:pt idx="103">
                  <c:v>2.2639999995590188E-2</c:v>
                </c:pt>
                <c:pt idx="104">
                  <c:v>3.4359999997832347E-2</c:v>
                </c:pt>
                <c:pt idx="105">
                  <c:v>2.9839999995601829E-2</c:v>
                </c:pt>
                <c:pt idx="106">
                  <c:v>2.8234999994310783E-2</c:v>
                </c:pt>
                <c:pt idx="107">
                  <c:v>1.8434999998135027E-2</c:v>
                </c:pt>
                <c:pt idx="108">
                  <c:v>2.043499999854248E-2</c:v>
                </c:pt>
                <c:pt idx="109">
                  <c:v>-1.5965000002324814E-2</c:v>
                </c:pt>
                <c:pt idx="110">
                  <c:v>7.4999999960709829E-3</c:v>
                </c:pt>
                <c:pt idx="111">
                  <c:v>-1.1020000005373731E-2</c:v>
                </c:pt>
                <c:pt idx="112">
                  <c:v>-1.5490000001591397E-2</c:v>
                </c:pt>
                <c:pt idx="113">
                  <c:v>1.7439999999623979E-2</c:v>
                </c:pt>
                <c:pt idx="114">
                  <c:v>2.7995000000373693E-2</c:v>
                </c:pt>
                <c:pt idx="115">
                  <c:v>-2.2425000002840534E-2</c:v>
                </c:pt>
                <c:pt idx="116">
                  <c:v>2.157499999520951E-2</c:v>
                </c:pt>
                <c:pt idx="117">
                  <c:v>-1.8565000002126908E-2</c:v>
                </c:pt>
                <c:pt idx="118">
                  <c:v>3.6849999996775296E-2</c:v>
                </c:pt>
                <c:pt idx="119">
                  <c:v>-1.7859999999927823E-2</c:v>
                </c:pt>
                <c:pt idx="120">
                  <c:v>3.5264999994979007E-2</c:v>
                </c:pt>
                <c:pt idx="121">
                  <c:v>2.2054999997635605E-2</c:v>
                </c:pt>
                <c:pt idx="122">
                  <c:v>2.5984999996580882E-2</c:v>
                </c:pt>
                <c:pt idx="123">
                  <c:v>1.2914999999338761E-2</c:v>
                </c:pt>
                <c:pt idx="124">
                  <c:v>2.1069999995233957E-2</c:v>
                </c:pt>
                <c:pt idx="125">
                  <c:v>-1.8650000019988511E-3</c:v>
                </c:pt>
                <c:pt idx="126">
                  <c:v>1.7065000000002328E-2</c:v>
                </c:pt>
                <c:pt idx="127">
                  <c:v>2.0854999995208345E-2</c:v>
                </c:pt>
                <c:pt idx="128">
                  <c:v>5.9759999996458646E-2</c:v>
                </c:pt>
                <c:pt idx="129">
                  <c:v>5.2269999996497063E-2</c:v>
                </c:pt>
                <c:pt idx="130">
                  <c:v>1.9129999996948754E-2</c:v>
                </c:pt>
                <c:pt idx="131">
                  <c:v>1.3059999997494742E-2</c:v>
                </c:pt>
                <c:pt idx="132">
                  <c:v>-0.11237500000424916</c:v>
                </c:pt>
                <c:pt idx="133">
                  <c:v>1.3624999995954568E-2</c:v>
                </c:pt>
                <c:pt idx="134">
                  <c:v>0.18062499999723514</c:v>
                </c:pt>
                <c:pt idx="135">
                  <c:v>-2.1725000002334127E-2</c:v>
                </c:pt>
                <c:pt idx="136">
                  <c:v>-1.2400000003253808E-2</c:v>
                </c:pt>
                <c:pt idx="137">
                  <c:v>-0.16464500000074622</c:v>
                </c:pt>
                <c:pt idx="138">
                  <c:v>-0.1598550000016985</c:v>
                </c:pt>
                <c:pt idx="139">
                  <c:v>2.6039999997010455E-2</c:v>
                </c:pt>
                <c:pt idx="140">
                  <c:v>-2.3030000003927853E-2</c:v>
                </c:pt>
                <c:pt idx="141">
                  <c:v>0.20445499999914318</c:v>
                </c:pt>
                <c:pt idx="142">
                  <c:v>0.12924499999644468</c:v>
                </c:pt>
                <c:pt idx="143">
                  <c:v>5.8249999965482857E-3</c:v>
                </c:pt>
                <c:pt idx="144">
                  <c:v>-5.881000000226777E-2</c:v>
                </c:pt>
                <c:pt idx="145">
                  <c:v>-0.16909000000305241</c:v>
                </c:pt>
                <c:pt idx="146">
                  <c:v>-0.1073000000033062</c:v>
                </c:pt>
                <c:pt idx="147">
                  <c:v>9.7650000025168993E-3</c:v>
                </c:pt>
                <c:pt idx="148">
                  <c:v>4.7599999998055864E-2</c:v>
                </c:pt>
                <c:pt idx="149">
                  <c:v>6.8899999998393469E-2</c:v>
                </c:pt>
                <c:pt idx="150">
                  <c:v>0.21837999999843305</c:v>
                </c:pt>
                <c:pt idx="151">
                  <c:v>-0.13816000000224449</c:v>
                </c:pt>
                <c:pt idx="152">
                  <c:v>-0.10516000000643544</c:v>
                </c:pt>
                <c:pt idx="153">
                  <c:v>-0.14667500000359723</c:v>
                </c:pt>
                <c:pt idx="154">
                  <c:v>-0.12567500000295695</c:v>
                </c:pt>
                <c:pt idx="155">
                  <c:v>-9.2745000001741573E-2</c:v>
                </c:pt>
                <c:pt idx="156">
                  <c:v>-6.6885000000183936E-2</c:v>
                </c:pt>
                <c:pt idx="157">
                  <c:v>8.031999999366235E-2</c:v>
                </c:pt>
                <c:pt idx="158">
                  <c:v>0.13659499999630498</c:v>
                </c:pt>
                <c:pt idx="159">
                  <c:v>0.10438499999872874</c:v>
                </c:pt>
                <c:pt idx="160">
                  <c:v>0.16831500000262167</c:v>
                </c:pt>
                <c:pt idx="161">
                  <c:v>0.15972999999212334</c:v>
                </c:pt>
                <c:pt idx="162">
                  <c:v>0.1917299999986426</c:v>
                </c:pt>
                <c:pt idx="163">
                  <c:v>-0.16560000000026776</c:v>
                </c:pt>
                <c:pt idx="164">
                  <c:v>-0.12160000000585569</c:v>
                </c:pt>
                <c:pt idx="165">
                  <c:v>-0.1698099999994156</c:v>
                </c:pt>
                <c:pt idx="166">
                  <c:v>-0.11594999999942956</c:v>
                </c:pt>
                <c:pt idx="167">
                  <c:v>-9.0185000000928994E-2</c:v>
                </c:pt>
                <c:pt idx="168">
                  <c:v>0</c:v>
                </c:pt>
                <c:pt idx="169">
                  <c:v>9.6699999994598329E-3</c:v>
                </c:pt>
                <c:pt idx="170">
                  <c:v>-0.1154000000024098</c:v>
                </c:pt>
                <c:pt idx="171">
                  <c:v>-7.3400000001129229E-2</c:v>
                </c:pt>
                <c:pt idx="172">
                  <c:v>4.5460000001185108E-2</c:v>
                </c:pt>
                <c:pt idx="173">
                  <c:v>6.987499999377178E-2</c:v>
                </c:pt>
                <c:pt idx="174">
                  <c:v>9.187499999825377E-2</c:v>
                </c:pt>
                <c:pt idx="175">
                  <c:v>0.13549999999668216</c:v>
                </c:pt>
                <c:pt idx="176">
                  <c:v>0.15349999999307329</c:v>
                </c:pt>
                <c:pt idx="177">
                  <c:v>0.16793999999936204</c:v>
                </c:pt>
                <c:pt idx="178">
                  <c:v>-0.22796999999991385</c:v>
                </c:pt>
                <c:pt idx="179">
                  <c:v>-0.17018000000098255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97-46B5-84AF-EA1B43F9BA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Active!$D$21:$D$808</c:f>
                <c:numCache>
                  <c:formatCode>General</c:formatCode>
                  <c:ptCount val="788"/>
                  <c:pt idx="168">
                    <c:v>0</c:v>
                  </c:pt>
                  <c:pt idx="233">
                    <c:v>6.0000000000000001E-3</c:v>
                  </c:pt>
                  <c:pt idx="234">
                    <c:v>5.0000000000000001E-3</c:v>
                  </c:pt>
                  <c:pt idx="236">
                    <c:v>3.0000000000000001E-3</c:v>
                  </c:pt>
                  <c:pt idx="238">
                    <c:v>1E-3</c:v>
                  </c:pt>
                  <c:pt idx="239">
                    <c:v>4.0000000000000002E-4</c:v>
                  </c:pt>
                  <c:pt idx="240">
                    <c:v>2.9999999999999997E-4</c:v>
                  </c:pt>
                  <c:pt idx="241">
                    <c:v>4.0000000000000002E-4</c:v>
                  </c:pt>
                  <c:pt idx="242">
                    <c:v>7.9000000000000008E-3</c:v>
                  </c:pt>
                  <c:pt idx="243">
                    <c:v>4.3E-3</c:v>
                  </c:pt>
                  <c:pt idx="244">
                    <c:v>3.5000000000000001E-3</c:v>
                  </c:pt>
                </c:numCache>
              </c:numRef>
            </c:plus>
            <c:minus>
              <c:numRef>
                <c:f>Active!$D$21:$D$808</c:f>
                <c:numCache>
                  <c:formatCode>General</c:formatCode>
                  <c:ptCount val="788"/>
                  <c:pt idx="168">
                    <c:v>0</c:v>
                  </c:pt>
                  <c:pt idx="233">
                    <c:v>6.0000000000000001E-3</c:v>
                  </c:pt>
                  <c:pt idx="234">
                    <c:v>5.0000000000000001E-3</c:v>
                  </c:pt>
                  <c:pt idx="236">
                    <c:v>3.0000000000000001E-3</c:v>
                  </c:pt>
                  <c:pt idx="238">
                    <c:v>1E-3</c:v>
                  </c:pt>
                  <c:pt idx="239">
                    <c:v>4.0000000000000002E-4</c:v>
                  </c:pt>
                  <c:pt idx="240">
                    <c:v>2.9999999999999997E-4</c:v>
                  </c:pt>
                  <c:pt idx="241">
                    <c:v>4.0000000000000002E-4</c:v>
                  </c:pt>
                  <c:pt idx="242">
                    <c:v>7.9000000000000008E-3</c:v>
                  </c:pt>
                  <c:pt idx="243">
                    <c:v>4.3E-3</c:v>
                  </c:pt>
                  <c:pt idx="2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Active!$I$21:$I$808</c:f>
              <c:numCache>
                <c:formatCode>General</c:formatCode>
                <c:ptCount val="788"/>
                <c:pt idx="181">
                  <c:v>-1.0320000001229346E-2</c:v>
                </c:pt>
                <c:pt idx="182">
                  <c:v>-1.0320000001229346E-2</c:v>
                </c:pt>
                <c:pt idx="183">
                  <c:v>-0.24546000000555068</c:v>
                </c:pt>
                <c:pt idx="184">
                  <c:v>-0.16997500000434229</c:v>
                </c:pt>
                <c:pt idx="185">
                  <c:v>-0.16997500000434229</c:v>
                </c:pt>
                <c:pt idx="186">
                  <c:v>-0.11197500000707805</c:v>
                </c:pt>
                <c:pt idx="187">
                  <c:v>-0.13139499999670079</c:v>
                </c:pt>
                <c:pt idx="188">
                  <c:v>-0.10139499999786494</c:v>
                </c:pt>
                <c:pt idx="190">
                  <c:v>-1.719000000593951E-2</c:v>
                </c:pt>
                <c:pt idx="191">
                  <c:v>9.4085000004270114E-2</c:v>
                </c:pt>
                <c:pt idx="192">
                  <c:v>0.1640800000022864</c:v>
                </c:pt>
                <c:pt idx="193">
                  <c:v>0.19408000000112224</c:v>
                </c:pt>
                <c:pt idx="194">
                  <c:v>-4.2500000563450158E-4</c:v>
                </c:pt>
                <c:pt idx="195">
                  <c:v>3.3574999994016252E-2</c:v>
                </c:pt>
                <c:pt idx="196">
                  <c:v>2.1365000000514556E-2</c:v>
                </c:pt>
                <c:pt idx="197">
                  <c:v>2.1365000000514556E-2</c:v>
                </c:pt>
                <c:pt idx="198">
                  <c:v>2.0225000000209548E-2</c:v>
                </c:pt>
                <c:pt idx="199">
                  <c:v>2.0225000000209548E-2</c:v>
                </c:pt>
                <c:pt idx="200">
                  <c:v>5.363999999826774E-2</c:v>
                </c:pt>
                <c:pt idx="201">
                  <c:v>4.4569999998202547E-2</c:v>
                </c:pt>
                <c:pt idx="202">
                  <c:v>8.7569999996048864E-2</c:v>
                </c:pt>
                <c:pt idx="203">
                  <c:v>0.18805499999871245</c:v>
                </c:pt>
                <c:pt idx="204">
                  <c:v>-1.1155000000144355E-2</c:v>
                </c:pt>
                <c:pt idx="205">
                  <c:v>-1.2000000002444722E-2</c:v>
                </c:pt>
                <c:pt idx="206">
                  <c:v>8.365000001504086E-3</c:v>
                </c:pt>
                <c:pt idx="207">
                  <c:v>4.0365000000747386E-2</c:v>
                </c:pt>
                <c:pt idx="208">
                  <c:v>5.9365000000980217E-2</c:v>
                </c:pt>
                <c:pt idx="209">
                  <c:v>9.2295000002195593E-2</c:v>
                </c:pt>
                <c:pt idx="210">
                  <c:v>-1.478500000666827E-2</c:v>
                </c:pt>
                <c:pt idx="211">
                  <c:v>0.10856999999668915</c:v>
                </c:pt>
                <c:pt idx="212">
                  <c:v>0.12556999999651453</c:v>
                </c:pt>
                <c:pt idx="213">
                  <c:v>0.15356999999494292</c:v>
                </c:pt>
                <c:pt idx="214">
                  <c:v>0.14349999999831198</c:v>
                </c:pt>
                <c:pt idx="215">
                  <c:v>0.1574999999938882</c:v>
                </c:pt>
                <c:pt idx="216">
                  <c:v>0.20398500000010245</c:v>
                </c:pt>
                <c:pt idx="217">
                  <c:v>-1.3620000005175825E-2</c:v>
                </c:pt>
                <c:pt idx="218">
                  <c:v>0.15577499999926658</c:v>
                </c:pt>
                <c:pt idx="219">
                  <c:v>0.18477500000153668</c:v>
                </c:pt>
                <c:pt idx="220">
                  <c:v>0.20577500000217697</c:v>
                </c:pt>
                <c:pt idx="221">
                  <c:v>-1.6844999998284038E-2</c:v>
                </c:pt>
                <c:pt idx="222">
                  <c:v>-1.6055000000051223E-2</c:v>
                </c:pt>
                <c:pt idx="224">
                  <c:v>-4.885000002104789E-3</c:v>
                </c:pt>
                <c:pt idx="225">
                  <c:v>6.9900000016787089E-3</c:v>
                </c:pt>
                <c:pt idx="226">
                  <c:v>6.9199999998090789E-3</c:v>
                </c:pt>
                <c:pt idx="227">
                  <c:v>0.10491999999794643</c:v>
                </c:pt>
                <c:pt idx="228">
                  <c:v>-2.6070000007166527E-2</c:v>
                </c:pt>
                <c:pt idx="229">
                  <c:v>-1.2934999998833518E-2</c:v>
                </c:pt>
                <c:pt idx="230">
                  <c:v>-4.6004999996512197E-2</c:v>
                </c:pt>
                <c:pt idx="232">
                  <c:v>-5.9025000002293382E-2</c:v>
                </c:pt>
                <c:pt idx="235">
                  <c:v>-1.1515000005601905E-2</c:v>
                </c:pt>
                <c:pt idx="236">
                  <c:v>-6.6689999999653082E-2</c:v>
                </c:pt>
                <c:pt idx="237">
                  <c:v>-2.1167961596802343E-2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97-46B5-84AF-EA1B43F9BA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Active!$J$21:$J$808</c:f>
              <c:numCache>
                <c:formatCode>General</c:formatCode>
                <c:ptCount val="788"/>
                <c:pt idx="189">
                  <c:v>-1.8000000272877514E-4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97-46B5-84AF-EA1B43F9BA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Active!$K$21:$K$808</c:f>
              <c:numCache>
                <c:formatCode>General</c:formatCode>
                <c:ptCount val="788"/>
                <c:pt idx="238">
                  <c:v>-6.9935000094119459E-2</c:v>
                </c:pt>
                <c:pt idx="239">
                  <c:v>-7.0039999998698477E-2</c:v>
                </c:pt>
                <c:pt idx="240">
                  <c:v>-7.2149999999965075E-2</c:v>
                </c:pt>
                <c:pt idx="241">
                  <c:v>-8.0535000000963919E-2</c:v>
                </c:pt>
                <c:pt idx="242">
                  <c:v>-0.12339749999955529</c:v>
                </c:pt>
                <c:pt idx="243">
                  <c:v>-0.10642000000370899</c:v>
                </c:pt>
                <c:pt idx="244">
                  <c:v>-0.11151500000414671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97-46B5-84AF-EA1B43F9BA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MVS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Active!$L$21:$L$808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97-46B5-84AF-EA1B43F9BA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Active!$M$21:$M$808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97-46B5-84AF-EA1B43F9BA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Active!$N$21:$N$808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97-46B5-84AF-EA1B43F9BA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Active!$O$21:$O$808</c:f>
              <c:numCache>
                <c:formatCode>General</c:formatCode>
                <c:ptCount val="788"/>
                <c:pt idx="0">
                  <c:v>0.30729914881596698</c:v>
                </c:pt>
                <c:pt idx="1">
                  <c:v>0.2974884455694658</c:v>
                </c:pt>
                <c:pt idx="2">
                  <c:v>0.29724163542489973</c:v>
                </c:pt>
                <c:pt idx="3">
                  <c:v>0.2971182303526167</c:v>
                </c:pt>
                <c:pt idx="4">
                  <c:v>0.29569907202136181</c:v>
                </c:pt>
                <c:pt idx="5">
                  <c:v>0.29545226187679574</c:v>
                </c:pt>
                <c:pt idx="6">
                  <c:v>0.29520545173222967</c:v>
                </c:pt>
                <c:pt idx="7">
                  <c:v>0.29341607818412568</c:v>
                </c:pt>
                <c:pt idx="8">
                  <c:v>0.292737350286569</c:v>
                </c:pt>
                <c:pt idx="9">
                  <c:v>0.29261394521428596</c:v>
                </c:pt>
                <c:pt idx="10">
                  <c:v>0.29261394521428596</c:v>
                </c:pt>
                <c:pt idx="11">
                  <c:v>0.29094797673846501</c:v>
                </c:pt>
                <c:pt idx="12">
                  <c:v>0.29094797673846501</c:v>
                </c:pt>
                <c:pt idx="13">
                  <c:v>0.29094797673846501</c:v>
                </c:pt>
                <c:pt idx="14">
                  <c:v>0.29045435644933287</c:v>
                </c:pt>
                <c:pt idx="15">
                  <c:v>0.29045435644933287</c:v>
                </c:pt>
                <c:pt idx="16">
                  <c:v>0.29045435644933287</c:v>
                </c:pt>
                <c:pt idx="17">
                  <c:v>0.29020754630476681</c:v>
                </c:pt>
                <c:pt idx="18">
                  <c:v>0.29020754630476681</c:v>
                </c:pt>
                <c:pt idx="19">
                  <c:v>0.28829476768437978</c:v>
                </c:pt>
                <c:pt idx="20">
                  <c:v>0.28829476768437978</c:v>
                </c:pt>
                <c:pt idx="21">
                  <c:v>0.28829476768437978</c:v>
                </c:pt>
                <c:pt idx="22">
                  <c:v>0.28829476768437978</c:v>
                </c:pt>
                <c:pt idx="23">
                  <c:v>0.28792455246753068</c:v>
                </c:pt>
                <c:pt idx="24">
                  <c:v>0.28792455246753068</c:v>
                </c:pt>
                <c:pt idx="25">
                  <c:v>0.28780114739524765</c:v>
                </c:pt>
                <c:pt idx="26">
                  <c:v>0.28780114739524765</c:v>
                </c:pt>
                <c:pt idx="27">
                  <c:v>0.28780114739524765</c:v>
                </c:pt>
                <c:pt idx="28">
                  <c:v>0.28650539413627579</c:v>
                </c:pt>
                <c:pt idx="29">
                  <c:v>0.28576496370257759</c:v>
                </c:pt>
                <c:pt idx="30">
                  <c:v>0.28576496370257759</c:v>
                </c:pt>
                <c:pt idx="31">
                  <c:v>0.28576496370257759</c:v>
                </c:pt>
                <c:pt idx="32">
                  <c:v>0.28576496370257759</c:v>
                </c:pt>
                <c:pt idx="33">
                  <c:v>0.28101386841968079</c:v>
                </c:pt>
                <c:pt idx="34">
                  <c:v>0.27885427965472775</c:v>
                </c:pt>
                <c:pt idx="35">
                  <c:v>0.27885427965472775</c:v>
                </c:pt>
                <c:pt idx="36">
                  <c:v>0.27873087458244472</c:v>
                </c:pt>
                <c:pt idx="37">
                  <c:v>0.27848406443787865</c:v>
                </c:pt>
                <c:pt idx="38">
                  <c:v>0.27836065936559562</c:v>
                </c:pt>
                <c:pt idx="39">
                  <c:v>0.27694150103434068</c:v>
                </c:pt>
                <c:pt idx="40">
                  <c:v>0.27644788074520854</c:v>
                </c:pt>
                <c:pt idx="41">
                  <c:v>0.27607766552835944</c:v>
                </c:pt>
                <c:pt idx="42">
                  <c:v>0.27583085538379337</c:v>
                </c:pt>
                <c:pt idx="43">
                  <c:v>0.2735478615465573</c:v>
                </c:pt>
                <c:pt idx="44">
                  <c:v>0.27225210828758539</c:v>
                </c:pt>
                <c:pt idx="45">
                  <c:v>0.27200529814301933</c:v>
                </c:pt>
                <c:pt idx="46">
                  <c:v>0.27151167785388719</c:v>
                </c:pt>
                <c:pt idx="47">
                  <c:v>0.27126486770932112</c:v>
                </c:pt>
                <c:pt idx="48">
                  <c:v>0.26639036735414134</c:v>
                </c:pt>
                <c:pt idx="49">
                  <c:v>0.26484780395060337</c:v>
                </c:pt>
                <c:pt idx="50">
                  <c:v>0.26453929126989584</c:v>
                </c:pt>
                <c:pt idx="51">
                  <c:v>0.26447758873375427</c:v>
                </c:pt>
                <c:pt idx="52">
                  <c:v>0.26447758873375427</c:v>
                </c:pt>
                <c:pt idx="53">
                  <c:v>0.2642307785891882</c:v>
                </c:pt>
                <c:pt idx="54">
                  <c:v>0.2642307785891882</c:v>
                </c:pt>
                <c:pt idx="55">
                  <c:v>0.26398396844462213</c:v>
                </c:pt>
                <c:pt idx="56">
                  <c:v>0.2625648101133673</c:v>
                </c:pt>
                <c:pt idx="57">
                  <c:v>0.26244140504108426</c:v>
                </c:pt>
                <c:pt idx="58">
                  <c:v>0.2621945948965182</c:v>
                </c:pt>
                <c:pt idx="59">
                  <c:v>0.26194778475195213</c:v>
                </c:pt>
                <c:pt idx="60">
                  <c:v>0.26182437967966909</c:v>
                </c:pt>
                <c:pt idx="61">
                  <c:v>0.25978819598699898</c:v>
                </c:pt>
                <c:pt idx="62">
                  <c:v>0.25966479091471595</c:v>
                </c:pt>
                <c:pt idx="63">
                  <c:v>0.25966479091471595</c:v>
                </c:pt>
                <c:pt idx="64">
                  <c:v>0.25966479091471595</c:v>
                </c:pt>
                <c:pt idx="65">
                  <c:v>0.25787541736661201</c:v>
                </c:pt>
                <c:pt idx="66">
                  <c:v>0.25744349961362134</c:v>
                </c:pt>
                <c:pt idx="67">
                  <c:v>0.25503710070410224</c:v>
                </c:pt>
                <c:pt idx="68">
                  <c:v>0.24294340362036493</c:v>
                </c:pt>
                <c:pt idx="69">
                  <c:v>0.24090721992769487</c:v>
                </c:pt>
                <c:pt idx="70">
                  <c:v>0.23683485254235476</c:v>
                </c:pt>
                <c:pt idx="71">
                  <c:v>0.23023268117521248</c:v>
                </c:pt>
                <c:pt idx="72">
                  <c:v>0.22869011777167456</c:v>
                </c:pt>
                <c:pt idx="73">
                  <c:v>0.2262837188621554</c:v>
                </c:pt>
                <c:pt idx="74">
                  <c:v>0.20746444533899275</c:v>
                </c:pt>
                <c:pt idx="75">
                  <c:v>0.20740274280285123</c:v>
                </c:pt>
                <c:pt idx="76">
                  <c:v>0.20703252758600213</c:v>
                </c:pt>
                <c:pt idx="77">
                  <c:v>0.2069091225137191</c:v>
                </c:pt>
                <c:pt idx="78">
                  <c:v>0.20684741997757758</c:v>
                </c:pt>
                <c:pt idx="79">
                  <c:v>0.20258994498381294</c:v>
                </c:pt>
                <c:pt idx="80">
                  <c:v>0.19993673592972772</c:v>
                </c:pt>
                <c:pt idx="81">
                  <c:v>0.18796644391827344</c:v>
                </c:pt>
                <c:pt idx="82">
                  <c:v>0.18796644391827344</c:v>
                </c:pt>
                <c:pt idx="83">
                  <c:v>0.16223648634726093</c:v>
                </c:pt>
                <c:pt idx="84">
                  <c:v>0.16007689758230786</c:v>
                </c:pt>
                <c:pt idx="85">
                  <c:v>0.15976838490160028</c:v>
                </c:pt>
                <c:pt idx="86">
                  <c:v>0.15958327729317573</c:v>
                </c:pt>
                <c:pt idx="87">
                  <c:v>0.15773220120893022</c:v>
                </c:pt>
                <c:pt idx="88">
                  <c:v>0.15760879613664719</c:v>
                </c:pt>
                <c:pt idx="89">
                  <c:v>0.15748539106436416</c:v>
                </c:pt>
                <c:pt idx="90">
                  <c:v>0.15742368852822264</c:v>
                </c:pt>
                <c:pt idx="91">
                  <c:v>0.15532580229941106</c:v>
                </c:pt>
                <c:pt idx="92">
                  <c:v>0.15526409976326955</c:v>
                </c:pt>
                <c:pt idx="93">
                  <c:v>0.1547087769379959</c:v>
                </c:pt>
                <c:pt idx="94">
                  <c:v>0.1547087769379959</c:v>
                </c:pt>
                <c:pt idx="95">
                  <c:v>0.1547087769379959</c:v>
                </c:pt>
                <c:pt idx="96">
                  <c:v>0.15285770085375039</c:v>
                </c:pt>
                <c:pt idx="97">
                  <c:v>0.15242578310075977</c:v>
                </c:pt>
                <c:pt idx="98">
                  <c:v>0.14835341571541966</c:v>
                </c:pt>
                <c:pt idx="99">
                  <c:v>0.147798092890146</c:v>
                </c:pt>
                <c:pt idx="100">
                  <c:v>0.14773639035400449</c:v>
                </c:pt>
                <c:pt idx="101">
                  <c:v>0.14767468781786297</c:v>
                </c:pt>
                <c:pt idx="102">
                  <c:v>0.14748958020943842</c:v>
                </c:pt>
                <c:pt idx="103">
                  <c:v>0.14619382695046657</c:v>
                </c:pt>
                <c:pt idx="104">
                  <c:v>0.14570020666133443</c:v>
                </c:pt>
                <c:pt idx="105">
                  <c:v>0.14125762405914521</c:v>
                </c:pt>
                <c:pt idx="106">
                  <c:v>0.14107251645072066</c:v>
                </c:pt>
                <c:pt idx="107">
                  <c:v>0.13613631355939931</c:v>
                </c:pt>
                <c:pt idx="108">
                  <c:v>0.13613631355939931</c:v>
                </c:pt>
                <c:pt idx="109">
                  <c:v>0.13366821211373864</c:v>
                </c:pt>
                <c:pt idx="110">
                  <c:v>0.13360650957759712</c:v>
                </c:pt>
                <c:pt idx="111">
                  <c:v>0.12916392697540791</c:v>
                </c:pt>
                <c:pt idx="112">
                  <c:v>0.1265724204574642</c:v>
                </c:pt>
                <c:pt idx="113">
                  <c:v>0.12644901538518116</c:v>
                </c:pt>
                <c:pt idx="114">
                  <c:v>0.12478304690936022</c:v>
                </c:pt>
                <c:pt idx="115">
                  <c:v>0.12404261647566202</c:v>
                </c:pt>
                <c:pt idx="116">
                  <c:v>0.12404261647566202</c:v>
                </c:pt>
                <c:pt idx="117">
                  <c:v>0.12379580633109595</c:v>
                </c:pt>
                <c:pt idx="118">
                  <c:v>0.12188302771070894</c:v>
                </c:pt>
                <c:pt idx="119">
                  <c:v>0.11534255887970815</c:v>
                </c:pt>
                <c:pt idx="120">
                  <c:v>0.10762974186201855</c:v>
                </c:pt>
                <c:pt idx="121">
                  <c:v>0.10725952664516945</c:v>
                </c:pt>
                <c:pt idx="122">
                  <c:v>0.10713612157288642</c:v>
                </c:pt>
                <c:pt idx="123">
                  <c:v>0.10701271650060339</c:v>
                </c:pt>
                <c:pt idx="124">
                  <c:v>0.10287864657912175</c:v>
                </c:pt>
                <c:pt idx="125">
                  <c:v>0.10034884259731958</c:v>
                </c:pt>
                <c:pt idx="126">
                  <c:v>0.10022543752503654</c:v>
                </c:pt>
                <c:pt idx="127">
                  <c:v>9.9855222308187441E-2</c:v>
                </c:pt>
                <c:pt idx="128">
                  <c:v>9.8806279193781654E-2</c:v>
                </c:pt>
                <c:pt idx="129">
                  <c:v>9.7942443687800418E-2</c:v>
                </c:pt>
                <c:pt idx="130">
                  <c:v>9.769563354323435E-2</c:v>
                </c:pt>
                <c:pt idx="131">
                  <c:v>9.7572228470951317E-2</c:v>
                </c:pt>
                <c:pt idx="132">
                  <c:v>8.8872170874997436E-2</c:v>
                </c:pt>
                <c:pt idx="133">
                  <c:v>8.8872170874997436E-2</c:v>
                </c:pt>
                <c:pt idx="134">
                  <c:v>8.8872170874997436E-2</c:v>
                </c:pt>
                <c:pt idx="135">
                  <c:v>8.8255145513582267E-2</c:v>
                </c:pt>
                <c:pt idx="136">
                  <c:v>8.7946632832874683E-2</c:v>
                </c:pt>
                <c:pt idx="137">
                  <c:v>8.134446146573239E-2</c:v>
                </c:pt>
                <c:pt idx="138">
                  <c:v>8.0974246248883289E-2</c:v>
                </c:pt>
                <c:pt idx="139">
                  <c:v>7.4618885026307064E-2</c:v>
                </c:pt>
                <c:pt idx="140">
                  <c:v>7.449547995402403E-2</c:v>
                </c:pt>
                <c:pt idx="141">
                  <c:v>7.270610640592004E-2</c:v>
                </c:pt>
                <c:pt idx="142">
                  <c:v>7.2335891189070939E-2</c:v>
                </c:pt>
                <c:pt idx="143">
                  <c:v>7.1595460755372736E-2</c:v>
                </c:pt>
                <c:pt idx="144">
                  <c:v>6.7831606050740206E-2</c:v>
                </c:pt>
                <c:pt idx="145">
                  <c:v>6.7337985761608071E-2</c:v>
                </c:pt>
                <c:pt idx="146">
                  <c:v>6.696777054475897E-2</c:v>
                </c:pt>
                <c:pt idx="147">
                  <c:v>6.4437966562956778E-2</c:v>
                </c:pt>
                <c:pt idx="148">
                  <c:v>6.3265618376267957E-2</c:v>
                </c:pt>
                <c:pt idx="149">
                  <c:v>6.2031567653437619E-2</c:v>
                </c:pt>
                <c:pt idx="150">
                  <c:v>5.7588985051248417E-2</c:v>
                </c:pt>
                <c:pt idx="151">
                  <c:v>5.4874073461021675E-2</c:v>
                </c:pt>
                <c:pt idx="152">
                  <c:v>5.4874073461021675E-2</c:v>
                </c:pt>
                <c:pt idx="153">
                  <c:v>5.3084699912917685E-2</c:v>
                </c:pt>
                <c:pt idx="154">
                  <c:v>5.3084699912917685E-2</c:v>
                </c:pt>
                <c:pt idx="155">
                  <c:v>5.2961294840634651E-2</c:v>
                </c:pt>
                <c:pt idx="156">
                  <c:v>5.2714484696068584E-2</c:v>
                </c:pt>
                <c:pt idx="157">
                  <c:v>5.0431490858832459E-2</c:v>
                </c:pt>
                <c:pt idx="158">
                  <c:v>4.8271902093879375E-2</c:v>
                </c:pt>
                <c:pt idx="159">
                  <c:v>4.7901686877030274E-2</c:v>
                </c:pt>
                <c:pt idx="160">
                  <c:v>4.777828180474724E-2</c:v>
                </c:pt>
                <c:pt idx="161">
                  <c:v>4.5865503184360217E-2</c:v>
                </c:pt>
                <c:pt idx="162">
                  <c:v>4.5865503184360217E-2</c:v>
                </c:pt>
                <c:pt idx="163">
                  <c:v>4.3520806810982582E-2</c:v>
                </c:pt>
                <c:pt idx="164">
                  <c:v>4.3520806810982582E-2</c:v>
                </c:pt>
                <c:pt idx="165">
                  <c:v>4.3150591594133481E-2</c:v>
                </c:pt>
                <c:pt idx="166">
                  <c:v>4.2903781449567413E-2</c:v>
                </c:pt>
                <c:pt idx="167">
                  <c:v>4.1608028190595558E-2</c:v>
                </c:pt>
                <c:pt idx="168">
                  <c:v>4.1052705365321907E-2</c:v>
                </c:pt>
                <c:pt idx="169">
                  <c:v>3.8708008991944265E-2</c:v>
                </c:pt>
                <c:pt idx="170">
                  <c:v>3.8584603919661231E-2</c:v>
                </c:pt>
                <c:pt idx="171">
                  <c:v>3.8584603919661231E-2</c:v>
                </c:pt>
                <c:pt idx="172">
                  <c:v>3.8337793775095164E-2</c:v>
                </c:pt>
                <c:pt idx="173">
                  <c:v>3.6425015154708147E-2</c:v>
                </c:pt>
                <c:pt idx="174">
                  <c:v>3.6425015154708147E-2</c:v>
                </c:pt>
                <c:pt idx="175">
                  <c:v>3.4882451751170225E-2</c:v>
                </c:pt>
                <c:pt idx="176">
                  <c:v>3.4882451751170225E-2</c:v>
                </c:pt>
                <c:pt idx="177">
                  <c:v>3.3895211172905955E-2</c:v>
                </c:pt>
                <c:pt idx="178">
                  <c:v>3.2290945233226523E-2</c:v>
                </c:pt>
                <c:pt idx="179">
                  <c:v>3.1920730016377422E-2</c:v>
                </c:pt>
                <c:pt idx="180">
                  <c:v>3.1797324944094388E-2</c:v>
                </c:pt>
                <c:pt idx="181">
                  <c:v>3.1673919871811354E-2</c:v>
                </c:pt>
                <c:pt idx="182">
                  <c:v>3.1673919871811354E-2</c:v>
                </c:pt>
                <c:pt idx="183">
                  <c:v>3.1427109727245287E-2</c:v>
                </c:pt>
                <c:pt idx="184">
                  <c:v>2.9637736179141297E-2</c:v>
                </c:pt>
                <c:pt idx="185">
                  <c:v>2.9637736179141297E-2</c:v>
                </c:pt>
                <c:pt idx="186">
                  <c:v>2.9637736179141297E-2</c:v>
                </c:pt>
                <c:pt idx="187">
                  <c:v>2.8897305745443094E-2</c:v>
                </c:pt>
                <c:pt idx="188">
                  <c:v>2.8897305745443094E-2</c:v>
                </c:pt>
                <c:pt idx="189">
                  <c:v>2.6984527125056071E-2</c:v>
                </c:pt>
                <c:pt idx="190">
                  <c:v>2.661431190820697E-2</c:v>
                </c:pt>
                <c:pt idx="191">
                  <c:v>2.4454723143253882E-2</c:v>
                </c:pt>
                <c:pt idx="192">
                  <c:v>2.180151408916866E-2</c:v>
                </c:pt>
                <c:pt idx="193">
                  <c:v>2.180151408916866E-2</c:v>
                </c:pt>
                <c:pt idx="194">
                  <c:v>1.2978051420931756E-2</c:v>
                </c:pt>
                <c:pt idx="195">
                  <c:v>1.2978051420931756E-2</c:v>
                </c:pt>
                <c:pt idx="196">
                  <c:v>1.2607836204082654E-2</c:v>
                </c:pt>
                <c:pt idx="197">
                  <c:v>1.2607836204082654E-2</c:v>
                </c:pt>
                <c:pt idx="198">
                  <c:v>1.2361026059516587E-2</c:v>
                </c:pt>
                <c:pt idx="199">
                  <c:v>1.2361026059516587E-2</c:v>
                </c:pt>
                <c:pt idx="200">
                  <c:v>1.0448247439129567E-2</c:v>
                </c:pt>
                <c:pt idx="201">
                  <c:v>1.0324842366846533E-2</c:v>
                </c:pt>
                <c:pt idx="202">
                  <c:v>1.0324842366846533E-2</c:v>
                </c:pt>
                <c:pt idx="203">
                  <c:v>8.5354688187425434E-3</c:v>
                </c:pt>
                <c:pt idx="204">
                  <c:v>5.6971521562327737E-3</c:v>
                </c:pt>
                <c:pt idx="205">
                  <c:v>2.7971329575814802E-3</c:v>
                </c:pt>
                <c:pt idx="206">
                  <c:v>2.6732897577928794E-4</c:v>
                </c:pt>
                <c:pt idx="207">
                  <c:v>2.6732897577928794E-4</c:v>
                </c:pt>
                <c:pt idx="208">
                  <c:v>2.6732897577928794E-4</c:v>
                </c:pt>
                <c:pt idx="209">
                  <c:v>1.4392390349625417E-4</c:v>
                </c:pt>
                <c:pt idx="210">
                  <c:v>-1.5837471084662116E-3</c:v>
                </c:pt>
                <c:pt idx="211">
                  <c:v>-2.0156648614568298E-3</c:v>
                </c:pt>
                <c:pt idx="212">
                  <c:v>-2.0156648614568298E-3</c:v>
                </c:pt>
                <c:pt idx="213">
                  <c:v>-2.0156648614568298E-3</c:v>
                </c:pt>
                <c:pt idx="214">
                  <c:v>-2.1390699337398636E-3</c:v>
                </c:pt>
                <c:pt idx="215">
                  <c:v>-2.1390699337398636E-3</c:v>
                </c:pt>
                <c:pt idx="216">
                  <c:v>-3.9284434818438532E-3</c:v>
                </c:pt>
                <c:pt idx="217">
                  <c:v>-4.1135510902684039E-3</c:v>
                </c:pt>
                <c:pt idx="218">
                  <c:v>-4.2986586986929545E-3</c:v>
                </c:pt>
                <c:pt idx="219">
                  <c:v>-4.2986586986929545E-3</c:v>
                </c:pt>
                <c:pt idx="220">
                  <c:v>-4.2986586986929545E-3</c:v>
                </c:pt>
                <c:pt idx="221">
                  <c:v>-6.2731398552214948E-3</c:v>
                </c:pt>
                <c:pt idx="222">
                  <c:v>-6.6433550720705892E-3</c:v>
                </c:pt>
                <c:pt idx="223">
                  <c:v>-8.8029438370236801E-3</c:v>
                </c:pt>
                <c:pt idx="224">
                  <c:v>-1.1456152891108906E-2</c:v>
                </c:pt>
                <c:pt idx="225">
                  <c:v>-1.361574165606199E-2</c:v>
                </c:pt>
                <c:pt idx="226">
                  <c:v>-1.3739146728345024E-2</c:v>
                </c:pt>
                <c:pt idx="227">
                  <c:v>-1.3739146728345024E-2</c:v>
                </c:pt>
                <c:pt idx="228">
                  <c:v>-2.0773235848477942E-2</c:v>
                </c:pt>
                <c:pt idx="229">
                  <c:v>-2.31796347579971E-2</c:v>
                </c:pt>
                <c:pt idx="230">
                  <c:v>-2.3303039830280134E-2</c:v>
                </c:pt>
                <c:pt idx="231">
                  <c:v>-3.2928635468356754E-2</c:v>
                </c:pt>
                <c:pt idx="232">
                  <c:v>-3.3915876046621024E-2</c:v>
                </c:pt>
                <c:pt idx="233">
                  <c:v>-4.2184015889584273E-2</c:v>
                </c:pt>
                <c:pt idx="234">
                  <c:v>-4.4713819871386465E-2</c:v>
                </c:pt>
                <c:pt idx="235">
                  <c:v>-4.7120218780905623E-2</c:v>
                </c:pt>
                <c:pt idx="236">
                  <c:v>-6.5939492304068259E-2</c:v>
                </c:pt>
                <c:pt idx="237">
                  <c:v>-6.8345891213587404E-2</c:v>
                </c:pt>
                <c:pt idx="238">
                  <c:v>-6.8839511502719539E-2</c:v>
                </c:pt>
                <c:pt idx="239">
                  <c:v>-7.2726771279635102E-2</c:v>
                </c:pt>
                <c:pt idx="240">
                  <c:v>-7.3096986496484204E-2</c:v>
                </c:pt>
                <c:pt idx="241">
                  <c:v>-8.2414069453853239E-2</c:v>
                </c:pt>
                <c:pt idx="242">
                  <c:v>-8.7319421077103831E-2</c:v>
                </c:pt>
                <c:pt idx="243">
                  <c:v>-0.10407165963952564</c:v>
                </c:pt>
                <c:pt idx="244">
                  <c:v>-0.10635465347676176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97-46B5-84AF-EA1B43F9BA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Active!$U$21:$U$808</c:f>
              <c:numCache>
                <c:formatCode>General</c:formatCode>
                <c:ptCount val="788"/>
                <c:pt idx="0">
                  <c:v>0.14252500000293367</c:v>
                </c:pt>
                <c:pt idx="1">
                  <c:v>1.5459999987797346E-2</c:v>
                </c:pt>
                <c:pt idx="2">
                  <c:v>7.4319999992439989E-2</c:v>
                </c:pt>
                <c:pt idx="3">
                  <c:v>0.11924999998882413</c:v>
                </c:pt>
                <c:pt idx="4">
                  <c:v>4.794499999115942E-2</c:v>
                </c:pt>
                <c:pt idx="5">
                  <c:v>3.6804999988817144E-2</c:v>
                </c:pt>
                <c:pt idx="6">
                  <c:v>5.9665000000677537E-2</c:v>
                </c:pt>
                <c:pt idx="50">
                  <c:v>0.31676999999717737</c:v>
                </c:pt>
                <c:pt idx="132">
                  <c:v>-0.11237500000424916</c:v>
                </c:pt>
                <c:pt idx="133">
                  <c:v>1.3624999995954568E-2</c:v>
                </c:pt>
                <c:pt idx="134">
                  <c:v>0.18062499999723514</c:v>
                </c:pt>
                <c:pt idx="135">
                  <c:v>-2.1725000002334127E-2</c:v>
                </c:pt>
                <c:pt idx="137">
                  <c:v>-0.16464500000074622</c:v>
                </c:pt>
                <c:pt idx="138">
                  <c:v>-0.1598550000016985</c:v>
                </c:pt>
                <c:pt idx="139">
                  <c:v>2.6039999997010455E-2</c:v>
                </c:pt>
                <c:pt idx="140">
                  <c:v>-2.3030000003927853E-2</c:v>
                </c:pt>
                <c:pt idx="141">
                  <c:v>0.20445499999914318</c:v>
                </c:pt>
                <c:pt idx="142">
                  <c:v>0.12924499999644468</c:v>
                </c:pt>
                <c:pt idx="144">
                  <c:v>-5.881000000226777E-2</c:v>
                </c:pt>
                <c:pt idx="145">
                  <c:v>-0.16909000000305241</c:v>
                </c:pt>
                <c:pt idx="146">
                  <c:v>-0.1073000000033062</c:v>
                </c:pt>
                <c:pt idx="147">
                  <c:v>9.7650000025168993E-3</c:v>
                </c:pt>
                <c:pt idx="148">
                  <c:v>4.7599999998055864E-2</c:v>
                </c:pt>
                <c:pt idx="149">
                  <c:v>6.8899999998393469E-2</c:v>
                </c:pt>
                <c:pt idx="150">
                  <c:v>0.21837999999843305</c:v>
                </c:pt>
                <c:pt idx="151">
                  <c:v>-0.13816000000224449</c:v>
                </c:pt>
                <c:pt idx="152">
                  <c:v>-0.10516000000643544</c:v>
                </c:pt>
                <c:pt idx="153">
                  <c:v>-0.14667500000359723</c:v>
                </c:pt>
                <c:pt idx="154">
                  <c:v>-0.12567500000295695</c:v>
                </c:pt>
                <c:pt idx="155">
                  <c:v>-9.2745000001741573E-2</c:v>
                </c:pt>
                <c:pt idx="156">
                  <c:v>-6.6885000000183936E-2</c:v>
                </c:pt>
                <c:pt idx="157">
                  <c:v>8.031999999366235E-2</c:v>
                </c:pt>
                <c:pt idx="158">
                  <c:v>0.13659499999630498</c:v>
                </c:pt>
                <c:pt idx="159">
                  <c:v>0.10438499999872874</c:v>
                </c:pt>
                <c:pt idx="160">
                  <c:v>0.16831500000262167</c:v>
                </c:pt>
                <c:pt idx="161">
                  <c:v>0.15972999999212334</c:v>
                </c:pt>
                <c:pt idx="162">
                  <c:v>0.1917299999986426</c:v>
                </c:pt>
                <c:pt idx="163">
                  <c:v>-0.16560000000026776</c:v>
                </c:pt>
                <c:pt idx="164">
                  <c:v>-0.12160000000585569</c:v>
                </c:pt>
                <c:pt idx="165">
                  <c:v>-0.1698099999994156</c:v>
                </c:pt>
                <c:pt idx="166">
                  <c:v>-0.11594999999942956</c:v>
                </c:pt>
                <c:pt idx="167">
                  <c:v>-9.0185000000928994E-2</c:v>
                </c:pt>
                <c:pt idx="169">
                  <c:v>9.6699999994598329E-3</c:v>
                </c:pt>
                <c:pt idx="170">
                  <c:v>-0.1154000000024098</c:v>
                </c:pt>
                <c:pt idx="171">
                  <c:v>-7.3400000001129229E-2</c:v>
                </c:pt>
                <c:pt idx="172">
                  <c:v>4.5460000001185108E-2</c:v>
                </c:pt>
                <c:pt idx="173">
                  <c:v>6.987499999377178E-2</c:v>
                </c:pt>
                <c:pt idx="174">
                  <c:v>9.187499999825377E-2</c:v>
                </c:pt>
                <c:pt idx="175">
                  <c:v>0.13549999999668216</c:v>
                </c:pt>
                <c:pt idx="176">
                  <c:v>0.15349999999307329</c:v>
                </c:pt>
                <c:pt idx="177">
                  <c:v>0.16793999999936204</c:v>
                </c:pt>
                <c:pt idx="178">
                  <c:v>-0.22796999999991385</c:v>
                </c:pt>
                <c:pt idx="179">
                  <c:v>-0.17018000000098255</c:v>
                </c:pt>
                <c:pt idx="180">
                  <c:v>-0.23425000000133878</c:v>
                </c:pt>
                <c:pt idx="183">
                  <c:v>-0.24546000000555068</c:v>
                </c:pt>
                <c:pt idx="184">
                  <c:v>-0.16997500000434229</c:v>
                </c:pt>
                <c:pt idx="185">
                  <c:v>-0.16997500000434229</c:v>
                </c:pt>
                <c:pt idx="186">
                  <c:v>-0.11197500000707805</c:v>
                </c:pt>
                <c:pt idx="187">
                  <c:v>-0.13139499999670079</c:v>
                </c:pt>
                <c:pt idx="188">
                  <c:v>-0.10139499999786494</c:v>
                </c:pt>
                <c:pt idx="190">
                  <c:v>-1.719000000593951E-2</c:v>
                </c:pt>
                <c:pt idx="191">
                  <c:v>9.4085000004270114E-2</c:v>
                </c:pt>
                <c:pt idx="192">
                  <c:v>0.1640800000022864</c:v>
                </c:pt>
                <c:pt idx="193">
                  <c:v>0.19408000000112224</c:v>
                </c:pt>
                <c:pt idx="194">
                  <c:v>-4.2500000563450158E-4</c:v>
                </c:pt>
                <c:pt idx="195">
                  <c:v>3.3574999994016252E-2</c:v>
                </c:pt>
                <c:pt idx="200">
                  <c:v>5.363999999826774E-2</c:v>
                </c:pt>
                <c:pt idx="201">
                  <c:v>4.4569999998202547E-2</c:v>
                </c:pt>
                <c:pt idx="202">
                  <c:v>8.7569999996048864E-2</c:v>
                </c:pt>
                <c:pt idx="203">
                  <c:v>0.18805499999871245</c:v>
                </c:pt>
                <c:pt idx="207">
                  <c:v>4.0365000000747386E-2</c:v>
                </c:pt>
                <c:pt idx="208">
                  <c:v>5.9365000000980217E-2</c:v>
                </c:pt>
                <c:pt idx="209">
                  <c:v>9.2295000002195593E-2</c:v>
                </c:pt>
                <c:pt idx="211">
                  <c:v>0.10856999999668915</c:v>
                </c:pt>
                <c:pt idx="212">
                  <c:v>0.12556999999651453</c:v>
                </c:pt>
                <c:pt idx="213">
                  <c:v>0.15356999999494292</c:v>
                </c:pt>
                <c:pt idx="214">
                  <c:v>0.14349999999831198</c:v>
                </c:pt>
                <c:pt idx="215">
                  <c:v>0.1574999999938882</c:v>
                </c:pt>
                <c:pt idx="216">
                  <c:v>0.20398500000010245</c:v>
                </c:pt>
                <c:pt idx="218">
                  <c:v>0.15577499999926658</c:v>
                </c:pt>
                <c:pt idx="219">
                  <c:v>0.18477500000153668</c:v>
                </c:pt>
                <c:pt idx="220">
                  <c:v>0.20577500000217697</c:v>
                </c:pt>
                <c:pt idx="223">
                  <c:v>-2.1022800000064308</c:v>
                </c:pt>
                <c:pt idx="231">
                  <c:v>-0.60646500000439119</c:v>
                </c:pt>
                <c:pt idx="233">
                  <c:v>1.6892850000003818</c:v>
                </c:pt>
                <c:pt idx="234">
                  <c:v>-2.1336500000033993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97-46B5-84AF-EA1B43F9B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849872"/>
        <c:axId val="1"/>
      </c:scatterChart>
      <c:valAx>
        <c:axId val="711849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080033595800522"/>
              <c:y val="0.865890437164742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58601195258755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849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20016797900261"/>
          <c:y val="0.932945830750748"/>
          <c:w val="0.80320067191601052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9525</xdr:rowOff>
    </xdr:from>
    <xdr:to>
      <xdr:col>16</xdr:col>
      <xdr:colOff>695325</xdr:colOff>
      <xdr:row>18</xdr:row>
      <xdr:rowOff>85725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68CC46EA-0C77-14D4-EE30-7BF7DA8D3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752475</xdr:colOff>
      <xdr:row>0</xdr:row>
      <xdr:rowOff>0</xdr:rowOff>
    </xdr:from>
    <xdr:to>
      <xdr:col>25</xdr:col>
      <xdr:colOff>285750</xdr:colOff>
      <xdr:row>18</xdr:row>
      <xdr:rowOff>85725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582A371F-5158-5863-8F55-50B1F03D2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4211"/>
  <sheetViews>
    <sheetView tabSelected="1" workbookViewId="0">
      <pane xSplit="12" ySplit="21" topLeftCell="M246" activePane="bottomRight" state="frozen"/>
      <selection pane="topRight" activeCell="M1" sqref="M1"/>
      <selection pane="bottomLeft" activeCell="A22" sqref="A22"/>
      <selection pane="bottomRight" activeCell="E8" sqref="E8"/>
    </sheetView>
  </sheetViews>
  <sheetFormatPr defaultColWidth="10.28515625" defaultRowHeight="12.75"/>
  <cols>
    <col min="1" max="1" width="23" customWidth="1"/>
    <col min="2" max="2" width="5.140625" customWidth="1"/>
    <col min="3" max="3" width="13.85546875" customWidth="1"/>
    <col min="4" max="4" width="12" bestFit="1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42578125" customWidth="1"/>
    <col min="18" max="18" width="9.140625" customWidth="1"/>
    <col min="19" max="19" width="14.140625" customWidth="1"/>
  </cols>
  <sheetData>
    <row r="1" spans="1:6" ht="20.25">
      <c r="A1" s="1" t="s">
        <v>107</v>
      </c>
    </row>
    <row r="2" spans="1:6">
      <c r="A2" t="s">
        <v>24</v>
      </c>
      <c r="B2" s="8" t="s">
        <v>35</v>
      </c>
      <c r="D2" s="30" t="s">
        <v>115</v>
      </c>
    </row>
    <row r="3" spans="1:6" ht="13.5" thickBot="1"/>
    <row r="4" spans="1:6" ht="14.25" thickTop="1" thickBot="1">
      <c r="A4" s="5" t="s">
        <v>0</v>
      </c>
      <c r="C4" s="2">
        <v>36985.029000000002</v>
      </c>
      <c r="D4" s="3">
        <v>9.4845515999999996</v>
      </c>
    </row>
    <row r="5" spans="1:6" ht="13.5" thickTop="1">
      <c r="A5" s="16" t="s">
        <v>108</v>
      </c>
      <c r="B5" s="17"/>
      <c r="C5" s="18">
        <v>-9.5</v>
      </c>
      <c r="D5" s="17" t="s">
        <v>109</v>
      </c>
    </row>
    <row r="6" spans="1:6">
      <c r="A6" s="5" t="s">
        <v>1</v>
      </c>
    </row>
    <row r="7" spans="1:6">
      <c r="A7" t="s">
        <v>2</v>
      </c>
      <c r="C7">
        <v>36985.029000000002</v>
      </c>
    </row>
    <row r="8" spans="1:6">
      <c r="A8" t="s">
        <v>3</v>
      </c>
      <c r="C8">
        <v>9.4845349999999993</v>
      </c>
    </row>
    <row r="9" spans="1:6">
      <c r="A9" s="37" t="s">
        <v>118</v>
      </c>
      <c r="B9" s="38">
        <v>249</v>
      </c>
      <c r="C9" s="36" t="str">
        <f>"F"&amp;B9</f>
        <v>F249</v>
      </c>
      <c r="D9" s="10" t="str">
        <f>"G"&amp;B9</f>
        <v>G249</v>
      </c>
    </row>
    <row r="10" spans="1:6" ht="13.5" thickBot="1">
      <c r="A10" s="17"/>
      <c r="B10" s="17"/>
      <c r="C10" s="4" t="s">
        <v>20</v>
      </c>
      <c r="D10" s="4" t="s">
        <v>21</v>
      </c>
      <c r="E10" s="17"/>
    </row>
    <row r="11" spans="1:6">
      <c r="A11" s="17" t="s">
        <v>16</v>
      </c>
      <c r="B11" s="17"/>
      <c r="C11" s="35">
        <f ca="1">INTERCEPT(INDIRECT($D$9):G818,INDIRECT($C$9):F818)</f>
        <v>4.1052705365321907E-2</v>
      </c>
      <c r="D11" s="19"/>
      <c r="E11" s="17"/>
    </row>
    <row r="12" spans="1:6">
      <c r="A12" s="17" t="s">
        <v>17</v>
      </c>
      <c r="B12" s="17"/>
      <c r="C12" s="35">
        <f ca="1">SLOPE(INDIRECT($D$9):G818,INDIRECT($C$9):F818)</f>
        <v>-6.1702536141516816E-5</v>
      </c>
      <c r="D12" s="19"/>
      <c r="E12" s="17"/>
    </row>
    <row r="13" spans="1:6">
      <c r="A13" s="17" t="s">
        <v>19</v>
      </c>
      <c r="B13" s="17"/>
      <c r="C13" s="19" t="s">
        <v>14</v>
      </c>
    </row>
    <row r="14" spans="1:6">
      <c r="A14" s="17"/>
      <c r="B14" s="17"/>
      <c r="C14" s="17"/>
    </row>
    <row r="15" spans="1:6">
      <c r="A15" s="20" t="s">
        <v>18</v>
      </c>
      <c r="B15" s="17"/>
      <c r="C15" s="21">
        <f ca="1">(C7+C11)+(C8+C12)*INT(MAX(F21:F3359))</f>
        <v>59643.47676034653</v>
      </c>
      <c r="E15" s="22" t="s">
        <v>122</v>
      </c>
      <c r="F15" s="18">
        <v>1</v>
      </c>
    </row>
    <row r="16" spans="1:6">
      <c r="A16" s="24" t="s">
        <v>4</v>
      </c>
      <c r="B16" s="17"/>
      <c r="C16" s="25">
        <f ca="1">+C8+C12</f>
        <v>9.4844732974638575</v>
      </c>
      <c r="E16" s="22" t="s">
        <v>110</v>
      </c>
      <c r="F16" s="23">
        <f ca="1">NOW()+15018.5+$C$5/24</f>
        <v>60338.730845138889</v>
      </c>
    </row>
    <row r="17" spans="1:31" ht="13.5" thickBot="1">
      <c r="A17" s="22" t="s">
        <v>106</v>
      </c>
      <c r="B17" s="17"/>
      <c r="C17" s="17">
        <f>COUNT(C21:C2017)</f>
        <v>245</v>
      </c>
      <c r="E17" s="22" t="s">
        <v>123</v>
      </c>
      <c r="F17" s="23">
        <f ca="1">ROUND(2*(F16-$C$7)/$C$8,0)/2+F15</f>
        <v>2463.5</v>
      </c>
    </row>
    <row r="18" spans="1:31" ht="14.25" thickTop="1" thickBot="1">
      <c r="A18" s="24" t="s">
        <v>5</v>
      </c>
      <c r="B18" s="17"/>
      <c r="C18" s="27">
        <f ca="1">+C15</f>
        <v>59643.47676034653</v>
      </c>
      <c r="D18" s="28">
        <f ca="1">+C16</f>
        <v>9.4844732974638575</v>
      </c>
      <c r="E18" s="22" t="s">
        <v>111</v>
      </c>
      <c r="F18" s="10">
        <f ca="1">ROUND(2*(F16-$C$15)/$C$16,0)/2+F15</f>
        <v>74.5</v>
      </c>
    </row>
    <row r="19" spans="1:31" ht="13.5" thickTop="1">
      <c r="E19" s="22" t="s">
        <v>112</v>
      </c>
      <c r="F19" s="26">
        <f ca="1">+$C$15+$C$16*F18-15018.5-$C$5/24</f>
        <v>45331.965854340924</v>
      </c>
    </row>
    <row r="20" spans="1:3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134</v>
      </c>
      <c r="I20" s="7" t="s">
        <v>137</v>
      </c>
      <c r="J20" s="7" t="s">
        <v>131</v>
      </c>
      <c r="K20" s="7" t="s">
        <v>129</v>
      </c>
      <c r="L20" s="7" t="s">
        <v>103</v>
      </c>
      <c r="M20" s="7" t="s">
        <v>102</v>
      </c>
      <c r="N20" s="7" t="s">
        <v>25</v>
      </c>
      <c r="O20" s="7" t="s">
        <v>23</v>
      </c>
      <c r="P20" s="6" t="s">
        <v>22</v>
      </c>
      <c r="Q20" s="4" t="s">
        <v>15</v>
      </c>
      <c r="S20" s="11" t="s">
        <v>105</v>
      </c>
      <c r="U20" s="6" t="s">
        <v>121</v>
      </c>
      <c r="W20" s="19" t="s">
        <v>695</v>
      </c>
    </row>
    <row r="21" spans="1:31" ht="12.75" customHeight="1">
      <c r="A21" s="31" t="s">
        <v>38</v>
      </c>
      <c r="B21" s="40"/>
      <c r="C21" s="45">
        <v>-3940.5969999999943</v>
      </c>
      <c r="D21" s="12"/>
      <c r="E21">
        <f t="shared" ref="E21:E84" si="0">+(C21-C$7)/C$8</f>
        <v>-4314.9849729058933</v>
      </c>
      <c r="F21">
        <f t="shared" ref="F21:F84" si="1">ROUND(2*E21,0)/2</f>
        <v>-4315</v>
      </c>
      <c r="G21">
        <f t="shared" ref="G21:G84" si="2">+C21-(C$7+F21*C$8)</f>
        <v>0.14252500000293367</v>
      </c>
      <c r="O21">
        <f t="shared" ref="O21:O84" ca="1" si="3">+C$11+C$12*F21</f>
        <v>0.30729914881596698</v>
      </c>
      <c r="Q21" s="62" t="s">
        <v>119</v>
      </c>
      <c r="S21">
        <v>2396059.4029999999</v>
      </c>
      <c r="U21">
        <v>0.14252500000293367</v>
      </c>
      <c r="W21" s="60">
        <v>2396059.2471799999</v>
      </c>
      <c r="X21" s="10">
        <f>W21-2400000</f>
        <v>-3940.7528200000525</v>
      </c>
    </row>
    <row r="22" spans="1:31" ht="12.75" customHeight="1">
      <c r="A22" s="31" t="s">
        <v>39</v>
      </c>
      <c r="B22" s="40"/>
      <c r="C22" s="45">
        <v>-2432.6830000000045</v>
      </c>
      <c r="D22" s="12"/>
      <c r="E22">
        <f t="shared" si="0"/>
        <v>-4155.998369978076</v>
      </c>
      <c r="F22">
        <f t="shared" si="1"/>
        <v>-4156</v>
      </c>
      <c r="G22">
        <f t="shared" si="2"/>
        <v>1.5459999987797346E-2</v>
      </c>
      <c r="O22">
        <f t="shared" ca="1" si="3"/>
        <v>0.2974884455694658</v>
      </c>
      <c r="Q22" s="62" t="s">
        <v>696</v>
      </c>
      <c r="S22">
        <v>2397567.3169999998</v>
      </c>
      <c r="U22">
        <v>1.5459999987797346E-2</v>
      </c>
      <c r="W22" s="10">
        <f>C22+2400000</f>
        <v>2397567.3169999998</v>
      </c>
    </row>
    <row r="23" spans="1:31" ht="12.75" customHeight="1">
      <c r="A23" s="31" t="s">
        <v>39</v>
      </c>
      <c r="B23" s="40"/>
      <c r="C23" s="45">
        <v>-2394.6860000000015</v>
      </c>
      <c r="D23" s="12"/>
      <c r="E23">
        <f t="shared" si="0"/>
        <v>-4151.992164086063</v>
      </c>
      <c r="F23">
        <f t="shared" si="1"/>
        <v>-4152</v>
      </c>
      <c r="G23">
        <f t="shared" si="2"/>
        <v>7.4319999992439989E-2</v>
      </c>
      <c r="O23">
        <f t="shared" ca="1" si="3"/>
        <v>0.29724163542489973</v>
      </c>
      <c r="Q23" s="62">
        <f t="shared" ref="Q23:Q58" si="4">+C23-15018.5</f>
        <v>-17413.186000000002</v>
      </c>
      <c r="S23">
        <v>2397605.3139999998</v>
      </c>
      <c r="U23">
        <v>7.4319999992439989E-2</v>
      </c>
    </row>
    <row r="24" spans="1:31" ht="12.75" customHeight="1">
      <c r="A24" s="31" t="s">
        <v>39</v>
      </c>
      <c r="B24" s="40"/>
      <c r="C24" s="45">
        <v>-2375.6720000000059</v>
      </c>
      <c r="D24" s="12"/>
      <c r="E24">
        <f t="shared" si="0"/>
        <v>-4149.9874269007405</v>
      </c>
      <c r="F24">
        <f t="shared" si="1"/>
        <v>-4150</v>
      </c>
      <c r="G24">
        <f t="shared" si="2"/>
        <v>0.11924999998882413</v>
      </c>
      <c r="O24">
        <f t="shared" ca="1" si="3"/>
        <v>0.2971182303526167</v>
      </c>
      <c r="Q24" s="62">
        <f t="shared" si="4"/>
        <v>-17394.172000000006</v>
      </c>
      <c r="S24">
        <v>2397624.3280000002</v>
      </c>
      <c r="U24">
        <v>0.11924999998882413</v>
      </c>
      <c r="AA24">
        <v>12</v>
      </c>
      <c r="AC24" t="s">
        <v>26</v>
      </c>
      <c r="AE24" t="s">
        <v>28</v>
      </c>
    </row>
    <row r="25" spans="1:31" ht="12.75" customHeight="1">
      <c r="A25" s="31" t="s">
        <v>39</v>
      </c>
      <c r="B25" s="40"/>
      <c r="C25" s="45">
        <v>-2157.599000000002</v>
      </c>
      <c r="D25" s="12"/>
      <c r="E25">
        <f t="shared" si="0"/>
        <v>-4126.9949449287715</v>
      </c>
      <c r="F25">
        <f t="shared" si="1"/>
        <v>-4127</v>
      </c>
      <c r="G25">
        <f t="shared" si="2"/>
        <v>4.794499999115942E-2</v>
      </c>
      <c r="O25">
        <f t="shared" ca="1" si="3"/>
        <v>0.29569907202136181</v>
      </c>
      <c r="Q25" s="62">
        <f t="shared" si="4"/>
        <v>-17176.099000000002</v>
      </c>
      <c r="S25">
        <v>2397842.4010000001</v>
      </c>
      <c r="U25">
        <v>4.794499999115942E-2</v>
      </c>
      <c r="AA25">
        <v>7</v>
      </c>
      <c r="AC25" t="s">
        <v>26</v>
      </c>
      <c r="AE25" t="s">
        <v>28</v>
      </c>
    </row>
    <row r="26" spans="1:31" ht="12.75" customHeight="1">
      <c r="A26" s="31" t="s">
        <v>40</v>
      </c>
      <c r="B26" s="40"/>
      <c r="C26" s="45">
        <v>-2119.6720000000059</v>
      </c>
      <c r="D26" s="12"/>
      <c r="E26">
        <f t="shared" si="0"/>
        <v>-4122.9961194723846</v>
      </c>
      <c r="F26">
        <f t="shared" si="1"/>
        <v>-4123</v>
      </c>
      <c r="G26">
        <f t="shared" si="2"/>
        <v>3.6804999988817144E-2</v>
      </c>
      <c r="O26">
        <f t="shared" ca="1" si="3"/>
        <v>0.29545226187679574</v>
      </c>
      <c r="Q26" s="62">
        <f t="shared" si="4"/>
        <v>-17138.172000000006</v>
      </c>
      <c r="S26">
        <v>2397880.3280000002</v>
      </c>
      <c r="U26">
        <v>3.6804999988817144E-2</v>
      </c>
      <c r="AA26">
        <v>5</v>
      </c>
      <c r="AC26" t="s">
        <v>30</v>
      </c>
      <c r="AE26" t="s">
        <v>28</v>
      </c>
    </row>
    <row r="27" spans="1:31" ht="12.75" customHeight="1">
      <c r="A27" s="31" t="s">
        <v>41</v>
      </c>
      <c r="B27" s="40"/>
      <c r="C27" s="45">
        <v>-2081.7109999999957</v>
      </c>
      <c r="D27" s="12"/>
      <c r="E27">
        <f t="shared" si="0"/>
        <v>-4118.9937092329774</v>
      </c>
      <c r="F27">
        <f t="shared" si="1"/>
        <v>-4119</v>
      </c>
      <c r="G27">
        <f t="shared" si="2"/>
        <v>5.9665000000677537E-2</v>
      </c>
      <c r="O27">
        <f t="shared" ca="1" si="3"/>
        <v>0.29520545173222967</v>
      </c>
      <c r="Q27" s="62">
        <f t="shared" si="4"/>
        <v>-17100.210999999996</v>
      </c>
      <c r="S27">
        <v>2397918.2889999999</v>
      </c>
      <c r="U27">
        <v>5.9665000000677537E-2</v>
      </c>
      <c r="AA27">
        <v>12</v>
      </c>
      <c r="AC27" t="s">
        <v>26</v>
      </c>
      <c r="AE27" t="s">
        <v>28</v>
      </c>
    </row>
    <row r="28" spans="1:31" ht="12.75" customHeight="1">
      <c r="A28" s="31" t="s">
        <v>39</v>
      </c>
      <c r="B28" s="40"/>
      <c r="C28" s="45">
        <v>-1806.6659999999974</v>
      </c>
      <c r="D28" s="12"/>
      <c r="E28">
        <f t="shared" si="0"/>
        <v>-4089.9943961406652</v>
      </c>
      <c r="F28">
        <f t="shared" si="1"/>
        <v>-4090</v>
      </c>
      <c r="G28">
        <f t="shared" si="2"/>
        <v>5.3149999999732245E-2</v>
      </c>
      <c r="H28">
        <f t="shared" ref="H28:H59" si="5">+G28</f>
        <v>5.3149999999732245E-2</v>
      </c>
      <c r="O28">
        <f t="shared" ca="1" si="3"/>
        <v>0.29341607818412568</v>
      </c>
      <c r="Q28" s="62">
        <f t="shared" si="4"/>
        <v>-16825.165999999997</v>
      </c>
      <c r="S28">
        <v>2398193.3339999998</v>
      </c>
      <c r="AA28">
        <v>10</v>
      </c>
      <c r="AC28" t="s">
        <v>26</v>
      </c>
      <c r="AE28" t="s">
        <v>28</v>
      </c>
    </row>
    <row r="29" spans="1:31" ht="12.75" customHeight="1">
      <c r="A29" s="31" t="s">
        <v>39</v>
      </c>
      <c r="B29" s="40"/>
      <c r="C29" s="45">
        <v>-1702.403999999995</v>
      </c>
      <c r="D29" s="12"/>
      <c r="E29">
        <f t="shared" si="0"/>
        <v>-4079.0015535816992</v>
      </c>
      <c r="F29">
        <f t="shared" si="1"/>
        <v>-4079</v>
      </c>
      <c r="G29">
        <f t="shared" si="2"/>
        <v>-1.4734999997017439E-2</v>
      </c>
      <c r="H29">
        <f t="shared" si="5"/>
        <v>-1.4734999997017439E-2</v>
      </c>
      <c r="O29">
        <f t="shared" ca="1" si="3"/>
        <v>0.292737350286569</v>
      </c>
      <c r="Q29" s="62">
        <f t="shared" si="4"/>
        <v>-16720.903999999995</v>
      </c>
      <c r="S29">
        <v>2398297.5959999999</v>
      </c>
      <c r="AA29">
        <v>10</v>
      </c>
      <c r="AC29" t="s">
        <v>26</v>
      </c>
      <c r="AE29" t="s">
        <v>28</v>
      </c>
    </row>
    <row r="30" spans="1:31" ht="12.75" customHeight="1">
      <c r="A30" s="31" t="s">
        <v>39</v>
      </c>
      <c r="B30" s="40"/>
      <c r="C30" s="45">
        <v>-1683.4459999999963</v>
      </c>
      <c r="D30" s="12"/>
      <c r="E30">
        <f t="shared" si="0"/>
        <v>-4077.0027207448761</v>
      </c>
      <c r="F30">
        <f t="shared" si="1"/>
        <v>-4077</v>
      </c>
      <c r="G30">
        <f t="shared" si="2"/>
        <v>-2.5805000004766043E-2</v>
      </c>
      <c r="H30">
        <f t="shared" si="5"/>
        <v>-2.5805000004766043E-2</v>
      </c>
      <c r="O30">
        <f t="shared" ca="1" si="3"/>
        <v>0.29261394521428596</v>
      </c>
      <c r="Q30" s="62">
        <f t="shared" si="4"/>
        <v>-16701.945999999996</v>
      </c>
      <c r="S30">
        <v>2398316.554</v>
      </c>
    </row>
    <row r="31" spans="1:31" ht="12.75" customHeight="1">
      <c r="A31" s="31" t="s">
        <v>42</v>
      </c>
      <c r="B31" s="40"/>
      <c r="C31" s="45">
        <v>-1683.4330000000045</v>
      </c>
      <c r="D31" s="12"/>
      <c r="E31">
        <f t="shared" si="0"/>
        <v>-4077.0013500925465</v>
      </c>
      <c r="F31">
        <f t="shared" si="1"/>
        <v>-4077</v>
      </c>
      <c r="G31">
        <f t="shared" si="2"/>
        <v>-1.2805000013031531E-2</v>
      </c>
      <c r="H31">
        <f t="shared" si="5"/>
        <v>-1.2805000013031531E-2</v>
      </c>
      <c r="O31">
        <f t="shared" ca="1" si="3"/>
        <v>0.29261394521428596</v>
      </c>
      <c r="Q31" s="62">
        <f t="shared" si="4"/>
        <v>-16701.933000000005</v>
      </c>
      <c r="S31">
        <v>2398316.5669999998</v>
      </c>
    </row>
    <row r="32" spans="1:31" ht="12.75" customHeight="1">
      <c r="A32" s="31" t="s">
        <v>43</v>
      </c>
      <c r="B32" s="40"/>
      <c r="C32" s="45">
        <v>-1427.3479999999981</v>
      </c>
      <c r="D32" s="12"/>
      <c r="E32">
        <f t="shared" si="0"/>
        <v>-4050.0010807066456</v>
      </c>
      <c r="F32">
        <f t="shared" si="1"/>
        <v>-4050</v>
      </c>
      <c r="G32">
        <f t="shared" si="2"/>
        <v>-1.0250000006635673E-2</v>
      </c>
      <c r="H32">
        <f t="shared" si="5"/>
        <v>-1.0250000006635673E-2</v>
      </c>
      <c r="O32">
        <f t="shared" ca="1" si="3"/>
        <v>0.29094797673846501</v>
      </c>
      <c r="Q32" s="62">
        <f t="shared" si="4"/>
        <v>-16445.847999999998</v>
      </c>
      <c r="S32">
        <v>2398572.6519999998</v>
      </c>
    </row>
    <row r="33" spans="1:19" ht="12.75" customHeight="1">
      <c r="A33" s="31" t="s">
        <v>42</v>
      </c>
      <c r="B33" s="40"/>
      <c r="C33" s="45">
        <v>-1427.3439999999973</v>
      </c>
      <c r="D33" s="12"/>
      <c r="E33">
        <f t="shared" si="0"/>
        <v>-4050.0006589674667</v>
      </c>
      <c r="F33">
        <f t="shared" si="1"/>
        <v>-4050</v>
      </c>
      <c r="G33">
        <f t="shared" si="2"/>
        <v>-6.2500000058207661E-3</v>
      </c>
      <c r="H33">
        <f t="shared" si="5"/>
        <v>-6.2500000058207661E-3</v>
      </c>
      <c r="O33">
        <f t="shared" ca="1" si="3"/>
        <v>0.29094797673846501</v>
      </c>
      <c r="Q33" s="62">
        <f t="shared" si="4"/>
        <v>-16445.843999999997</v>
      </c>
      <c r="S33">
        <v>2398572.656</v>
      </c>
    </row>
    <row r="34" spans="1:19" ht="12.75" customHeight="1">
      <c r="A34" s="31" t="s">
        <v>44</v>
      </c>
      <c r="B34" s="19"/>
      <c r="C34" s="61">
        <v>-1427.3420000000006</v>
      </c>
      <c r="D34" s="12"/>
      <c r="E34">
        <f t="shared" si="0"/>
        <v>-4050.0004480978773</v>
      </c>
      <c r="F34">
        <f t="shared" si="1"/>
        <v>-4050</v>
      </c>
      <c r="G34">
        <f t="shared" si="2"/>
        <v>-4.2500000090512913E-3</v>
      </c>
      <c r="H34">
        <f t="shared" si="5"/>
        <v>-4.2500000090512913E-3</v>
      </c>
      <c r="O34">
        <f t="shared" ca="1" si="3"/>
        <v>0.29094797673846501</v>
      </c>
      <c r="Q34" s="62">
        <f t="shared" si="4"/>
        <v>-16445.842000000001</v>
      </c>
      <c r="S34">
        <v>2398572.6579999998</v>
      </c>
    </row>
    <row r="35" spans="1:19" ht="12.75" customHeight="1">
      <c r="A35" s="31" t="s">
        <v>43</v>
      </c>
      <c r="B35" s="40"/>
      <c r="C35" s="45">
        <v>-1351.4780000000028</v>
      </c>
      <c r="D35" s="12"/>
      <c r="E35">
        <f t="shared" si="0"/>
        <v>-4042.0017428371561</v>
      </c>
      <c r="F35">
        <f t="shared" si="1"/>
        <v>-4042</v>
      </c>
      <c r="G35">
        <f t="shared" si="2"/>
        <v>-1.6530000008060597E-2</v>
      </c>
      <c r="H35">
        <f t="shared" si="5"/>
        <v>-1.6530000008060597E-2</v>
      </c>
      <c r="O35">
        <f t="shared" ca="1" si="3"/>
        <v>0.29045435644933287</v>
      </c>
      <c r="Q35" s="62">
        <f t="shared" si="4"/>
        <v>-16369.978000000003</v>
      </c>
      <c r="S35">
        <v>2398648.5219999999</v>
      </c>
    </row>
    <row r="36" spans="1:19" ht="12.75" customHeight="1">
      <c r="A36" s="31" t="s">
        <v>42</v>
      </c>
      <c r="B36" s="40"/>
      <c r="C36" s="45">
        <v>-1351.4750000000058</v>
      </c>
      <c r="D36" s="12"/>
      <c r="E36">
        <f t="shared" si="0"/>
        <v>-4042.0014265327727</v>
      </c>
      <c r="F36">
        <f t="shared" si="1"/>
        <v>-4042</v>
      </c>
      <c r="G36">
        <f t="shared" si="2"/>
        <v>-1.3530000011087395E-2</v>
      </c>
      <c r="H36">
        <f t="shared" si="5"/>
        <v>-1.3530000011087395E-2</v>
      </c>
      <c r="O36">
        <f t="shared" ca="1" si="3"/>
        <v>0.29045435644933287</v>
      </c>
      <c r="Q36" s="62">
        <f t="shared" si="4"/>
        <v>-16369.975000000006</v>
      </c>
      <c r="S36">
        <v>2398648.5249999999</v>
      </c>
    </row>
    <row r="37" spans="1:19" ht="12.75" customHeight="1">
      <c r="A37" s="31" t="s">
        <v>44</v>
      </c>
      <c r="B37" s="19"/>
      <c r="C37" s="61">
        <v>-1351.4709999999995</v>
      </c>
      <c r="D37" s="12"/>
      <c r="E37">
        <f t="shared" si="0"/>
        <v>-4042.0010047935934</v>
      </c>
      <c r="F37">
        <f t="shared" si="1"/>
        <v>-4042</v>
      </c>
      <c r="G37">
        <f t="shared" si="2"/>
        <v>-9.5300000048155198E-3</v>
      </c>
      <c r="H37">
        <f t="shared" si="5"/>
        <v>-9.5300000048155198E-3</v>
      </c>
      <c r="O37">
        <f t="shared" ca="1" si="3"/>
        <v>0.29045435644933287</v>
      </c>
      <c r="Q37" s="62">
        <f t="shared" si="4"/>
        <v>-16369.971</v>
      </c>
      <c r="S37">
        <v>2398648.5290000001</v>
      </c>
    </row>
    <row r="38" spans="1:19" ht="12.75" customHeight="1">
      <c r="A38" s="31" t="s">
        <v>42</v>
      </c>
      <c r="B38" s="40"/>
      <c r="C38" s="45">
        <v>-1313.5460000000021</v>
      </c>
      <c r="D38" s="12"/>
      <c r="E38">
        <f t="shared" si="0"/>
        <v>-4038.0023902067951</v>
      </c>
      <c r="F38">
        <f t="shared" si="1"/>
        <v>-4038</v>
      </c>
      <c r="G38">
        <f t="shared" si="2"/>
        <v>-2.267000000574626E-2</v>
      </c>
      <c r="H38">
        <f t="shared" si="5"/>
        <v>-2.267000000574626E-2</v>
      </c>
      <c r="O38">
        <f t="shared" ca="1" si="3"/>
        <v>0.29020754630476681</v>
      </c>
      <c r="Q38" s="62">
        <f t="shared" si="4"/>
        <v>-16332.046000000002</v>
      </c>
      <c r="S38">
        <v>2398686.4539999999</v>
      </c>
    </row>
    <row r="39" spans="1:19" ht="12.75" customHeight="1">
      <c r="A39" s="31" t="s">
        <v>44</v>
      </c>
      <c r="B39" s="40"/>
      <c r="C39" s="45">
        <v>-1313.5390000000043</v>
      </c>
      <c r="D39" s="12"/>
      <c r="E39">
        <f t="shared" si="0"/>
        <v>-4038.0016521632328</v>
      </c>
      <c r="F39">
        <f t="shared" si="1"/>
        <v>-4038</v>
      </c>
      <c r="G39">
        <f t="shared" si="2"/>
        <v>-1.5670000007958151E-2</v>
      </c>
      <c r="H39">
        <f t="shared" si="5"/>
        <v>-1.5670000007958151E-2</v>
      </c>
      <c r="O39">
        <f t="shared" ca="1" si="3"/>
        <v>0.29020754630476681</v>
      </c>
      <c r="Q39" s="62">
        <f t="shared" si="4"/>
        <v>-16332.039000000004</v>
      </c>
      <c r="S39">
        <v>2398686.4610000001</v>
      </c>
    </row>
    <row r="40" spans="1:19" ht="12.75" customHeight="1">
      <c r="A40" s="31" t="s">
        <v>45</v>
      </c>
      <c r="B40" s="40"/>
      <c r="C40" s="45">
        <v>-1019.5420000000013</v>
      </c>
      <c r="D40" s="12"/>
      <c r="E40">
        <f t="shared" si="0"/>
        <v>-4007.0041388428644</v>
      </c>
      <c r="F40">
        <f t="shared" si="1"/>
        <v>-4007</v>
      </c>
      <c r="G40">
        <f t="shared" si="2"/>
        <v>-3.9255000003322493E-2</v>
      </c>
      <c r="H40">
        <f t="shared" si="5"/>
        <v>-3.9255000003322493E-2</v>
      </c>
      <c r="O40">
        <f t="shared" ca="1" si="3"/>
        <v>0.28829476768437978</v>
      </c>
      <c r="Q40" s="62">
        <f t="shared" si="4"/>
        <v>-16038.042000000001</v>
      </c>
      <c r="S40">
        <v>2398980.4580000001</v>
      </c>
    </row>
    <row r="41" spans="1:19" ht="12.75" customHeight="1">
      <c r="A41" s="31" t="s">
        <v>42</v>
      </c>
      <c r="B41" s="40"/>
      <c r="C41" s="45">
        <v>-1019.5380000000005</v>
      </c>
      <c r="D41" s="12"/>
      <c r="E41">
        <f t="shared" si="0"/>
        <v>-4007.0037171036856</v>
      </c>
      <c r="F41">
        <f t="shared" si="1"/>
        <v>-4007</v>
      </c>
      <c r="G41">
        <f t="shared" si="2"/>
        <v>-3.5255000002507586E-2</v>
      </c>
      <c r="H41">
        <f t="shared" si="5"/>
        <v>-3.5255000002507586E-2</v>
      </c>
      <c r="O41">
        <f t="shared" ca="1" si="3"/>
        <v>0.28829476768437978</v>
      </c>
      <c r="Q41" s="62">
        <f t="shared" si="4"/>
        <v>-16038.038</v>
      </c>
      <c r="S41">
        <v>2398980.4619999998</v>
      </c>
    </row>
    <row r="42" spans="1:19" ht="12.75" customHeight="1">
      <c r="A42" s="31" t="s">
        <v>46</v>
      </c>
      <c r="B42" s="40"/>
      <c r="C42" s="45">
        <v>-1019.5320000000065</v>
      </c>
      <c r="D42" s="12"/>
      <c r="E42">
        <f t="shared" si="0"/>
        <v>-4007.0030844949183</v>
      </c>
      <c r="F42">
        <f t="shared" si="1"/>
        <v>-4007</v>
      </c>
      <c r="G42">
        <f t="shared" si="2"/>
        <v>-2.9255000008561183E-2</v>
      </c>
      <c r="H42">
        <f t="shared" si="5"/>
        <v>-2.9255000008561183E-2</v>
      </c>
      <c r="O42">
        <f t="shared" ca="1" si="3"/>
        <v>0.28829476768437978</v>
      </c>
      <c r="Q42" s="62">
        <f t="shared" si="4"/>
        <v>-16038.032000000007</v>
      </c>
      <c r="S42">
        <v>2398980.4679999999</v>
      </c>
    </row>
    <row r="43" spans="1:19" ht="12.75" customHeight="1">
      <c r="A43" s="31" t="s">
        <v>47</v>
      </c>
      <c r="B43" s="40"/>
      <c r="C43" s="45">
        <v>-1019.5179999999964</v>
      </c>
      <c r="D43" s="12"/>
      <c r="E43">
        <f t="shared" si="0"/>
        <v>-4007.0016084077924</v>
      </c>
      <c r="F43">
        <f t="shared" si="1"/>
        <v>-4007</v>
      </c>
      <c r="G43">
        <f t="shared" si="2"/>
        <v>-1.525499999843305E-2</v>
      </c>
      <c r="H43">
        <f t="shared" si="5"/>
        <v>-1.525499999843305E-2</v>
      </c>
      <c r="O43">
        <f t="shared" ca="1" si="3"/>
        <v>0.28829476768437978</v>
      </c>
      <c r="Q43" s="62">
        <f t="shared" si="4"/>
        <v>-16038.017999999996</v>
      </c>
      <c r="S43">
        <v>2398980.4819999998</v>
      </c>
    </row>
    <row r="44" spans="1:19" ht="12.75" customHeight="1">
      <c r="A44" s="31" t="s">
        <v>48</v>
      </c>
      <c r="B44" s="40"/>
      <c r="C44" s="45">
        <v>-962.63099999999395</v>
      </c>
      <c r="D44" s="12"/>
      <c r="E44">
        <f t="shared" si="0"/>
        <v>-4001.0037392449917</v>
      </c>
      <c r="F44">
        <f t="shared" si="1"/>
        <v>-4001</v>
      </c>
      <c r="G44">
        <f t="shared" si="2"/>
        <v>-3.5465000000840519E-2</v>
      </c>
      <c r="H44">
        <f t="shared" si="5"/>
        <v>-3.5465000000840519E-2</v>
      </c>
      <c r="O44">
        <f t="shared" ca="1" si="3"/>
        <v>0.28792455246753068</v>
      </c>
      <c r="Q44" s="62">
        <f t="shared" si="4"/>
        <v>-15981.130999999994</v>
      </c>
      <c r="S44">
        <v>2399037.3689999999</v>
      </c>
    </row>
    <row r="45" spans="1:19" ht="12.75" customHeight="1">
      <c r="A45" s="31" t="s">
        <v>49</v>
      </c>
      <c r="B45" s="40"/>
      <c r="C45" s="45">
        <v>-962.62300000000687</v>
      </c>
      <c r="D45" s="12"/>
      <c r="E45">
        <f t="shared" si="0"/>
        <v>-4001.0028957666359</v>
      </c>
      <c r="F45">
        <f t="shared" si="1"/>
        <v>-4001</v>
      </c>
      <c r="G45">
        <f t="shared" si="2"/>
        <v>-2.7465000013762619E-2</v>
      </c>
      <c r="H45">
        <f t="shared" si="5"/>
        <v>-2.7465000013762619E-2</v>
      </c>
      <c r="O45">
        <f t="shared" ca="1" si="3"/>
        <v>0.28792455246753068</v>
      </c>
      <c r="Q45" s="62">
        <f t="shared" si="4"/>
        <v>-15981.123000000007</v>
      </c>
      <c r="S45">
        <v>2399037.3769999999</v>
      </c>
    </row>
    <row r="46" spans="1:19" ht="12.75" customHeight="1">
      <c r="A46" s="31" t="s">
        <v>42</v>
      </c>
      <c r="B46" s="40"/>
      <c r="C46" s="45">
        <v>-943.66400000000431</v>
      </c>
      <c r="D46" s="12"/>
      <c r="E46">
        <f t="shared" si="0"/>
        <v>-3999.0039574950179</v>
      </c>
      <c r="F46">
        <f t="shared" si="1"/>
        <v>-3999</v>
      </c>
      <c r="G46">
        <f t="shared" si="2"/>
        <v>-3.753500001039356E-2</v>
      </c>
      <c r="H46">
        <f t="shared" si="5"/>
        <v>-3.753500001039356E-2</v>
      </c>
      <c r="O46">
        <f t="shared" ca="1" si="3"/>
        <v>0.28780114739524765</v>
      </c>
      <c r="Q46" s="62">
        <f t="shared" si="4"/>
        <v>-15962.164000000004</v>
      </c>
      <c r="S46">
        <v>2399056.3360000001</v>
      </c>
    </row>
    <row r="47" spans="1:19" ht="12.75" customHeight="1">
      <c r="A47" s="31" t="s">
        <v>49</v>
      </c>
      <c r="B47" s="40"/>
      <c r="C47" s="45">
        <v>-943.66000000000349</v>
      </c>
      <c r="D47" s="12"/>
      <c r="E47">
        <f t="shared" si="0"/>
        <v>-3999.003535755839</v>
      </c>
      <c r="F47">
        <f t="shared" si="1"/>
        <v>-3999</v>
      </c>
      <c r="G47">
        <f t="shared" si="2"/>
        <v>-3.3535000009578653E-2</v>
      </c>
      <c r="H47">
        <f t="shared" si="5"/>
        <v>-3.3535000009578653E-2</v>
      </c>
      <c r="O47">
        <f t="shared" ca="1" si="3"/>
        <v>0.28780114739524765</v>
      </c>
      <c r="Q47" s="62">
        <f t="shared" si="4"/>
        <v>-15962.160000000003</v>
      </c>
      <c r="S47">
        <v>2399056.34</v>
      </c>
    </row>
    <row r="48" spans="1:19" ht="12.75" customHeight="1">
      <c r="A48" s="31" t="s">
        <v>47</v>
      </c>
      <c r="B48" s="40"/>
      <c r="C48" s="45">
        <v>-943.65200000000186</v>
      </c>
      <c r="D48" s="12"/>
      <c r="E48">
        <f t="shared" si="0"/>
        <v>-3999.0026922774819</v>
      </c>
      <c r="F48">
        <f t="shared" si="1"/>
        <v>-3999</v>
      </c>
      <c r="G48">
        <f t="shared" si="2"/>
        <v>-2.5535000007948838E-2</v>
      </c>
      <c r="H48">
        <f t="shared" si="5"/>
        <v>-2.5535000007948838E-2</v>
      </c>
      <c r="O48">
        <f t="shared" ca="1" si="3"/>
        <v>0.28780114739524765</v>
      </c>
      <c r="Q48" s="62">
        <f t="shared" si="4"/>
        <v>-15962.152000000002</v>
      </c>
      <c r="S48">
        <v>2399056.3480000002</v>
      </c>
    </row>
    <row r="49" spans="1:19" ht="12.75" customHeight="1">
      <c r="A49" s="31" t="s">
        <v>46</v>
      </c>
      <c r="B49" s="40"/>
      <c r="C49" s="45">
        <v>-744.4890000000014</v>
      </c>
      <c r="D49" s="12"/>
      <c r="E49">
        <f t="shared" si="0"/>
        <v>-3978.0039822721942</v>
      </c>
      <c r="F49">
        <f t="shared" si="1"/>
        <v>-3978</v>
      </c>
      <c r="G49">
        <f t="shared" si="2"/>
        <v>-3.7770000009913929E-2</v>
      </c>
      <c r="H49">
        <f t="shared" si="5"/>
        <v>-3.7770000009913929E-2</v>
      </c>
      <c r="O49">
        <f t="shared" ca="1" si="3"/>
        <v>0.28650539413627579</v>
      </c>
      <c r="Q49" s="62">
        <f t="shared" si="4"/>
        <v>-15762.989000000001</v>
      </c>
      <c r="S49">
        <v>2399255.5109999999</v>
      </c>
    </row>
    <row r="50" spans="1:19" ht="12.75" customHeight="1">
      <c r="A50" s="31" t="s">
        <v>42</v>
      </c>
      <c r="B50" s="40"/>
      <c r="C50" s="45">
        <v>-630.67900000000373</v>
      </c>
      <c r="D50" s="12"/>
      <c r="E50">
        <f t="shared" si="0"/>
        <v>-3966.004448293987</v>
      </c>
      <c r="F50">
        <f t="shared" si="1"/>
        <v>-3966</v>
      </c>
      <c r="G50">
        <f t="shared" si="2"/>
        <v>-4.2190000007394701E-2</v>
      </c>
      <c r="H50">
        <f t="shared" si="5"/>
        <v>-4.2190000007394701E-2</v>
      </c>
      <c r="O50">
        <f t="shared" ca="1" si="3"/>
        <v>0.28576496370257759</v>
      </c>
      <c r="Q50" s="62">
        <f t="shared" si="4"/>
        <v>-15649.179000000004</v>
      </c>
      <c r="S50">
        <v>2399369.321</v>
      </c>
    </row>
    <row r="51" spans="1:19" ht="12.75" customHeight="1">
      <c r="A51" s="31" t="s">
        <v>50</v>
      </c>
      <c r="B51" s="40"/>
      <c r="C51" s="45">
        <v>-630.67600000000675</v>
      </c>
      <c r="D51" s="12"/>
      <c r="E51">
        <f t="shared" si="0"/>
        <v>-3966.0041319896031</v>
      </c>
      <c r="F51">
        <f t="shared" si="1"/>
        <v>-3966</v>
      </c>
      <c r="G51">
        <f t="shared" si="2"/>
        <v>-3.91900000104215E-2</v>
      </c>
      <c r="H51">
        <f t="shared" si="5"/>
        <v>-3.91900000104215E-2</v>
      </c>
      <c r="O51">
        <f t="shared" ca="1" si="3"/>
        <v>0.28576496370257759</v>
      </c>
      <c r="Q51" s="62">
        <f t="shared" si="4"/>
        <v>-15649.176000000007</v>
      </c>
      <c r="S51">
        <v>2399369.324</v>
      </c>
    </row>
    <row r="52" spans="1:19" ht="12.75" customHeight="1">
      <c r="A52" s="31" t="s">
        <v>46</v>
      </c>
      <c r="B52" s="40"/>
      <c r="C52" s="45">
        <v>-630.66199999999662</v>
      </c>
      <c r="D52" s="12"/>
      <c r="E52">
        <f t="shared" si="0"/>
        <v>-3966.0026559024773</v>
      </c>
      <c r="F52">
        <f t="shared" si="1"/>
        <v>-3966</v>
      </c>
      <c r="G52">
        <f t="shared" si="2"/>
        <v>-2.5190000000293367E-2</v>
      </c>
      <c r="H52">
        <f t="shared" si="5"/>
        <v>-2.5190000000293367E-2</v>
      </c>
      <c r="O52">
        <f t="shared" ca="1" si="3"/>
        <v>0.28576496370257759</v>
      </c>
      <c r="Q52" s="62">
        <f t="shared" si="4"/>
        <v>-15649.161999999997</v>
      </c>
      <c r="S52">
        <v>2399369.338</v>
      </c>
    </row>
    <row r="53" spans="1:19" ht="12.75" customHeight="1">
      <c r="A53" s="31" t="s">
        <v>51</v>
      </c>
      <c r="B53" s="40"/>
      <c r="C53" s="45">
        <v>-630.63099999999395</v>
      </c>
      <c r="D53" s="12"/>
      <c r="E53">
        <f t="shared" si="0"/>
        <v>-3965.999387423843</v>
      </c>
      <c r="F53">
        <f t="shared" si="1"/>
        <v>-3966</v>
      </c>
      <c r="G53">
        <f t="shared" si="2"/>
        <v>5.8100000023841858E-3</v>
      </c>
      <c r="H53">
        <f t="shared" si="5"/>
        <v>5.8100000023841858E-3</v>
      </c>
      <c r="O53">
        <f t="shared" ca="1" si="3"/>
        <v>0.28576496370257759</v>
      </c>
      <c r="Q53" s="62">
        <f t="shared" si="4"/>
        <v>-15649.130999999994</v>
      </c>
      <c r="S53">
        <v>2399369.3689999999</v>
      </c>
    </row>
    <row r="54" spans="1:19" ht="12.75" customHeight="1">
      <c r="A54" s="31" t="s">
        <v>50</v>
      </c>
      <c r="B54" s="40"/>
      <c r="C54" s="45">
        <v>99.62</v>
      </c>
      <c r="D54" s="12"/>
      <c r="E54">
        <f t="shared" si="0"/>
        <v>-3889.0055232017176</v>
      </c>
      <c r="F54">
        <f t="shared" si="1"/>
        <v>-3889</v>
      </c>
      <c r="G54">
        <f t="shared" si="2"/>
        <v>-5.2385000005301663E-2</v>
      </c>
      <c r="H54">
        <f t="shared" si="5"/>
        <v>-5.2385000005301663E-2</v>
      </c>
      <c r="O54">
        <f t="shared" ca="1" si="3"/>
        <v>0.28101386841968079</v>
      </c>
      <c r="Q54" s="62">
        <f t="shared" si="4"/>
        <v>-14918.88</v>
      </c>
      <c r="S54">
        <v>2400099.62</v>
      </c>
    </row>
    <row r="55" spans="1:19" ht="12.75" customHeight="1">
      <c r="A55" s="31" t="s">
        <v>50</v>
      </c>
      <c r="B55" s="40"/>
      <c r="C55" s="45">
        <v>431.58199999999999</v>
      </c>
      <c r="D55" s="12"/>
      <c r="E55">
        <f t="shared" si="0"/>
        <v>-3854.0051779027654</v>
      </c>
      <c r="F55">
        <f t="shared" si="1"/>
        <v>-3854</v>
      </c>
      <c r="G55">
        <f t="shared" si="2"/>
        <v>-4.9110000002087872E-2</v>
      </c>
      <c r="H55">
        <f t="shared" si="5"/>
        <v>-4.9110000002087872E-2</v>
      </c>
      <c r="O55">
        <f t="shared" ca="1" si="3"/>
        <v>0.27885427965472775</v>
      </c>
      <c r="Q55" s="62">
        <f t="shared" si="4"/>
        <v>-14586.918</v>
      </c>
      <c r="S55">
        <v>2400431.5819999999</v>
      </c>
    </row>
    <row r="56" spans="1:19" ht="12.75" customHeight="1">
      <c r="A56" s="31" t="s">
        <v>52</v>
      </c>
      <c r="B56" s="40"/>
      <c r="C56" s="45">
        <v>431.589</v>
      </c>
      <c r="D56" s="12"/>
      <c r="E56">
        <f t="shared" si="0"/>
        <v>-3854.0044398592031</v>
      </c>
      <c r="F56">
        <f t="shared" si="1"/>
        <v>-3854</v>
      </c>
      <c r="G56">
        <f t="shared" si="2"/>
        <v>-4.211000000208287E-2</v>
      </c>
      <c r="H56">
        <f t="shared" si="5"/>
        <v>-4.211000000208287E-2</v>
      </c>
      <c r="O56">
        <f t="shared" ca="1" si="3"/>
        <v>0.27885427965472775</v>
      </c>
      <c r="Q56" s="62">
        <f t="shared" si="4"/>
        <v>-14586.911</v>
      </c>
      <c r="S56">
        <v>2400431.5890000002</v>
      </c>
    </row>
    <row r="57" spans="1:19" ht="12.75" customHeight="1">
      <c r="A57" s="31" t="s">
        <v>53</v>
      </c>
      <c r="B57" s="40"/>
      <c r="C57" s="45">
        <v>450.60700000000003</v>
      </c>
      <c r="D57" s="12"/>
      <c r="E57">
        <f t="shared" si="0"/>
        <v>-3851.9992809347009</v>
      </c>
      <c r="F57">
        <f t="shared" si="1"/>
        <v>-3852</v>
      </c>
      <c r="G57">
        <f t="shared" si="2"/>
        <v>6.8199999914781984E-3</v>
      </c>
      <c r="H57">
        <f t="shared" si="5"/>
        <v>6.8199999914781984E-3</v>
      </c>
      <c r="O57">
        <f t="shared" ca="1" si="3"/>
        <v>0.27873087458244472</v>
      </c>
      <c r="Q57" s="62">
        <f t="shared" si="4"/>
        <v>-14567.893</v>
      </c>
      <c r="S57">
        <v>2400450.6069999998</v>
      </c>
    </row>
    <row r="58" spans="1:19" ht="12.75" customHeight="1">
      <c r="A58" s="31" t="s">
        <v>50</v>
      </c>
      <c r="B58" s="40"/>
      <c r="C58" s="45">
        <v>488.46800000000002</v>
      </c>
      <c r="D58" s="12"/>
      <c r="E58">
        <f t="shared" si="0"/>
        <v>-3848.0074141747596</v>
      </c>
      <c r="F58">
        <f t="shared" si="1"/>
        <v>-3848</v>
      </c>
      <c r="G58">
        <f t="shared" si="2"/>
        <v>-7.0320000006915961E-2</v>
      </c>
      <c r="H58">
        <f t="shared" si="5"/>
        <v>-7.0320000006915961E-2</v>
      </c>
      <c r="O58">
        <f t="shared" ca="1" si="3"/>
        <v>0.27848406443787865</v>
      </c>
      <c r="Q58" s="62">
        <f t="shared" si="4"/>
        <v>-14530.031999999999</v>
      </c>
      <c r="S58">
        <v>2400488.4679999999</v>
      </c>
    </row>
    <row r="59" spans="1:19" ht="12.75" customHeight="1">
      <c r="A59" s="31" t="s">
        <v>50</v>
      </c>
      <c r="B59" s="40"/>
      <c r="C59" s="45">
        <v>507.43200000000002</v>
      </c>
      <c r="D59" s="12"/>
      <c r="E59">
        <f t="shared" si="0"/>
        <v>-3846.0079487291687</v>
      </c>
      <c r="F59">
        <f t="shared" si="1"/>
        <v>-3846</v>
      </c>
      <c r="G59">
        <f t="shared" si="2"/>
        <v>-7.5390000006109403E-2</v>
      </c>
      <c r="H59">
        <f t="shared" si="5"/>
        <v>-7.5390000006109403E-2</v>
      </c>
      <c r="O59">
        <f t="shared" ca="1" si="3"/>
        <v>0.27836065936559562</v>
      </c>
      <c r="Q59" s="62" t="s">
        <v>120</v>
      </c>
      <c r="S59">
        <v>2400507.432</v>
      </c>
    </row>
    <row r="60" spans="1:19" ht="12.75" customHeight="1">
      <c r="A60" s="31" t="s">
        <v>50</v>
      </c>
      <c r="B60" s="40"/>
      <c r="C60" s="45">
        <v>725.59400000000005</v>
      </c>
      <c r="D60" s="12"/>
      <c r="E60">
        <f t="shared" si="0"/>
        <v>-3823.0060830604775</v>
      </c>
      <c r="F60">
        <f t="shared" si="1"/>
        <v>-3823</v>
      </c>
      <c r="G60">
        <f t="shared" si="2"/>
        <v>-5.7695000007697672E-2</v>
      </c>
      <c r="H60">
        <f t="shared" ref="H60:H91" si="6">+G60</f>
        <v>-5.7695000007697672E-2</v>
      </c>
      <c r="O60">
        <f t="shared" ca="1" si="3"/>
        <v>0.27694150103434068</v>
      </c>
      <c r="Q60" s="62">
        <f t="shared" ref="Q60:Q123" si="7">+C60-15018.5</f>
        <v>-14292.905999999999</v>
      </c>
      <c r="S60">
        <v>2400725.594</v>
      </c>
    </row>
    <row r="61" spans="1:19" ht="12.75" customHeight="1">
      <c r="A61" s="31" t="s">
        <v>54</v>
      </c>
      <c r="B61" s="40"/>
      <c r="C61" s="45">
        <v>801.56200000000001</v>
      </c>
      <c r="D61" s="12"/>
      <c r="E61">
        <f t="shared" si="0"/>
        <v>-3814.996412581113</v>
      </c>
      <c r="F61">
        <f t="shared" si="1"/>
        <v>-3815</v>
      </c>
      <c r="G61">
        <f t="shared" si="2"/>
        <v>3.4024999995494909E-2</v>
      </c>
      <c r="H61">
        <f t="shared" si="6"/>
        <v>3.4024999995494909E-2</v>
      </c>
      <c r="O61">
        <f t="shared" ca="1" si="3"/>
        <v>0.27644788074520854</v>
      </c>
      <c r="Q61" s="62">
        <f t="shared" si="7"/>
        <v>-14216.938</v>
      </c>
      <c r="S61">
        <v>2400801.5619999999</v>
      </c>
    </row>
    <row r="62" spans="1:19" ht="12.75" customHeight="1">
      <c r="A62" s="31" t="s">
        <v>55</v>
      </c>
      <c r="B62" s="40"/>
      <c r="C62" s="45">
        <v>858.43899999999996</v>
      </c>
      <c r="D62" s="12"/>
      <c r="E62">
        <f t="shared" si="0"/>
        <v>-3808.9995977662593</v>
      </c>
      <c r="F62">
        <f t="shared" si="1"/>
        <v>-3809</v>
      </c>
      <c r="G62">
        <f t="shared" si="2"/>
        <v>3.8149999978713822E-3</v>
      </c>
      <c r="H62">
        <f t="shared" si="6"/>
        <v>3.8149999978713822E-3</v>
      </c>
      <c r="O62">
        <f t="shared" ca="1" si="3"/>
        <v>0.27607766552835944</v>
      </c>
      <c r="Q62" s="62">
        <f t="shared" si="7"/>
        <v>-14160.061</v>
      </c>
      <c r="S62">
        <v>2400858.4389999998</v>
      </c>
    </row>
    <row r="63" spans="1:19" ht="12.75" customHeight="1">
      <c r="A63" s="31" t="s">
        <v>50</v>
      </c>
      <c r="B63" s="40"/>
      <c r="C63" s="45">
        <v>896.33</v>
      </c>
      <c r="D63" s="12"/>
      <c r="E63">
        <f t="shared" si="0"/>
        <v>-3805.0045679624782</v>
      </c>
      <c r="F63">
        <f t="shared" si="1"/>
        <v>-3805</v>
      </c>
      <c r="G63">
        <f t="shared" si="2"/>
        <v>-4.3325000007712333E-2</v>
      </c>
      <c r="H63">
        <f t="shared" si="6"/>
        <v>-4.3325000007712333E-2</v>
      </c>
      <c r="O63">
        <f t="shared" ca="1" si="3"/>
        <v>0.27583085538379337</v>
      </c>
      <c r="Q63" s="62">
        <f t="shared" si="7"/>
        <v>-14122.17</v>
      </c>
      <c r="S63">
        <v>2400896.33</v>
      </c>
    </row>
    <row r="64" spans="1:19" ht="12.75" customHeight="1">
      <c r="A64" s="31" t="s">
        <v>56</v>
      </c>
      <c r="B64" s="40"/>
      <c r="C64" s="45">
        <v>1247.33</v>
      </c>
      <c r="D64" s="12"/>
      <c r="E64">
        <f t="shared" si="0"/>
        <v>-3767.996955043131</v>
      </c>
      <c r="F64">
        <f t="shared" si="1"/>
        <v>-3768</v>
      </c>
      <c r="G64">
        <f t="shared" si="2"/>
        <v>2.8879999996206607E-2</v>
      </c>
      <c r="H64">
        <f t="shared" si="6"/>
        <v>2.8879999996206607E-2</v>
      </c>
      <c r="O64">
        <f t="shared" ca="1" si="3"/>
        <v>0.2735478615465573</v>
      </c>
      <c r="Q64" s="62">
        <f t="shared" si="7"/>
        <v>-13771.17</v>
      </c>
      <c r="S64">
        <v>2401247.33</v>
      </c>
    </row>
    <row r="65" spans="1:21" ht="12.75" customHeight="1">
      <c r="A65" s="31" t="s">
        <v>50</v>
      </c>
      <c r="B65" s="40"/>
      <c r="C65" s="45">
        <v>1446.41</v>
      </c>
      <c r="D65" s="12"/>
      <c r="E65">
        <f t="shared" si="0"/>
        <v>-3747.0069961257987</v>
      </c>
      <c r="F65">
        <f t="shared" si="1"/>
        <v>-3747</v>
      </c>
      <c r="G65">
        <f t="shared" si="2"/>
        <v>-6.6355000006069531E-2</v>
      </c>
      <c r="H65">
        <f t="shared" si="6"/>
        <v>-6.6355000006069531E-2</v>
      </c>
      <c r="O65">
        <f t="shared" ca="1" si="3"/>
        <v>0.27225210828758539</v>
      </c>
      <c r="Q65" s="62">
        <f t="shared" si="7"/>
        <v>-13572.09</v>
      </c>
      <c r="S65">
        <v>2401446.41</v>
      </c>
    </row>
    <row r="66" spans="1:21" ht="12.75" customHeight="1">
      <c r="A66" s="31" t="s">
        <v>50</v>
      </c>
      <c r="B66" s="40"/>
      <c r="C66" s="45">
        <v>1484.3330000000001</v>
      </c>
      <c r="D66" s="12"/>
      <c r="E66">
        <f t="shared" si="0"/>
        <v>-3743.0085924085902</v>
      </c>
      <c r="F66">
        <f t="shared" si="1"/>
        <v>-3743</v>
      </c>
      <c r="G66">
        <f t="shared" si="2"/>
        <v>-8.1495000004451867E-2</v>
      </c>
      <c r="H66">
        <f t="shared" si="6"/>
        <v>-8.1495000004451867E-2</v>
      </c>
      <c r="O66">
        <f t="shared" ca="1" si="3"/>
        <v>0.27200529814301933</v>
      </c>
      <c r="Q66" s="62">
        <f t="shared" si="7"/>
        <v>-13534.166999999999</v>
      </c>
      <c r="S66">
        <v>2401484.3330000001</v>
      </c>
    </row>
    <row r="67" spans="1:21" ht="12.75" customHeight="1">
      <c r="A67" s="31" t="s">
        <v>50</v>
      </c>
      <c r="B67" s="40"/>
      <c r="C67" s="45">
        <v>1560.2529999999999</v>
      </c>
      <c r="D67" s="12"/>
      <c r="E67">
        <f t="shared" si="0"/>
        <v>-3735.0039827993683</v>
      </c>
      <c r="F67">
        <f t="shared" si="1"/>
        <v>-3735</v>
      </c>
      <c r="G67">
        <f t="shared" si="2"/>
        <v>-3.777500000865075E-2</v>
      </c>
      <c r="H67">
        <f t="shared" si="6"/>
        <v>-3.777500000865075E-2</v>
      </c>
      <c r="O67">
        <f t="shared" ca="1" si="3"/>
        <v>0.27151167785388719</v>
      </c>
      <c r="Q67" s="62">
        <f t="shared" si="7"/>
        <v>-13458.246999999999</v>
      </c>
      <c r="S67">
        <v>2401560.253</v>
      </c>
    </row>
    <row r="68" spans="1:21" ht="12.75" customHeight="1">
      <c r="A68" s="31" t="s">
        <v>50</v>
      </c>
      <c r="B68" s="40"/>
      <c r="C68" s="45">
        <v>1598.184</v>
      </c>
      <c r="D68" s="12"/>
      <c r="E68">
        <f t="shared" si="0"/>
        <v>-3731.0047356038017</v>
      </c>
      <c r="F68">
        <f t="shared" si="1"/>
        <v>-3731</v>
      </c>
      <c r="G68">
        <f t="shared" si="2"/>
        <v>-4.4915000006994887E-2</v>
      </c>
      <c r="H68">
        <f t="shared" si="6"/>
        <v>-4.4915000006994887E-2</v>
      </c>
      <c r="O68">
        <f t="shared" ca="1" si="3"/>
        <v>0.27126486770932112</v>
      </c>
      <c r="Q68" s="62">
        <f t="shared" si="7"/>
        <v>-13420.316000000001</v>
      </c>
      <c r="S68">
        <v>2401598.1839999999</v>
      </c>
    </row>
    <row r="69" spans="1:21" ht="12.75" customHeight="1">
      <c r="A69" s="31" t="s">
        <v>55</v>
      </c>
      <c r="B69" s="40"/>
      <c r="C69" s="45">
        <v>2347.4830000000002</v>
      </c>
      <c r="D69" s="12"/>
      <c r="E69">
        <f t="shared" si="0"/>
        <v>-3652.0025494133351</v>
      </c>
      <c r="F69">
        <f t="shared" si="1"/>
        <v>-3652</v>
      </c>
      <c r="G69">
        <f t="shared" si="2"/>
        <v>-2.4180000007618219E-2</v>
      </c>
      <c r="H69">
        <f t="shared" si="6"/>
        <v>-2.4180000007618219E-2</v>
      </c>
      <c r="O69">
        <f t="shared" ca="1" si="3"/>
        <v>0.26639036735414134</v>
      </c>
      <c r="Q69" s="62">
        <f t="shared" si="7"/>
        <v>-12671.017</v>
      </c>
      <c r="S69">
        <v>2402347.483</v>
      </c>
    </row>
    <row r="70" spans="1:21" ht="12.75" customHeight="1">
      <c r="A70" s="31" t="s">
        <v>57</v>
      </c>
      <c r="B70" s="40"/>
      <c r="C70" s="45">
        <v>2584.5859999999998</v>
      </c>
      <c r="D70" s="12"/>
      <c r="E70">
        <f t="shared" si="0"/>
        <v>-3627.0036432993293</v>
      </c>
      <c r="F70">
        <f t="shared" si="1"/>
        <v>-3627</v>
      </c>
      <c r="G70">
        <f t="shared" si="2"/>
        <v>-3.4555000001546432E-2</v>
      </c>
      <c r="H70">
        <f t="shared" si="6"/>
        <v>-3.4555000001546432E-2</v>
      </c>
      <c r="O70">
        <f t="shared" ca="1" si="3"/>
        <v>0.26484780395060337</v>
      </c>
      <c r="Q70" s="62">
        <f t="shared" si="7"/>
        <v>-12433.914000000001</v>
      </c>
      <c r="S70">
        <v>2402584.5860000001</v>
      </c>
    </row>
    <row r="71" spans="1:21" ht="12.75" customHeight="1">
      <c r="A71" s="31" t="s">
        <v>58</v>
      </c>
      <c r="B71" s="40"/>
      <c r="C71" s="45">
        <v>2632.36</v>
      </c>
      <c r="D71" s="12"/>
      <c r="E71">
        <f t="shared" si="0"/>
        <v>-3621.9666014201016</v>
      </c>
      <c r="F71">
        <f t="shared" si="1"/>
        <v>-3622</v>
      </c>
      <c r="G71">
        <f t="shared" si="2"/>
        <v>0.31676999999717737</v>
      </c>
      <c r="H71">
        <f t="shared" si="6"/>
        <v>0.31676999999717737</v>
      </c>
      <c r="O71">
        <f t="shared" ca="1" si="3"/>
        <v>0.26453929126989584</v>
      </c>
      <c r="Q71" s="62">
        <f t="shared" si="7"/>
        <v>-12386.14</v>
      </c>
      <c r="S71">
        <v>2402632.36</v>
      </c>
      <c r="U71">
        <v>0.31676999999717737</v>
      </c>
    </row>
    <row r="72" spans="1:21" ht="12.75" customHeight="1">
      <c r="A72" s="31" t="s">
        <v>59</v>
      </c>
      <c r="B72" s="40"/>
      <c r="C72" s="45">
        <v>2641.5129999999999</v>
      </c>
      <c r="D72" s="12"/>
      <c r="E72">
        <f t="shared" si="0"/>
        <v>-3621.0015567447435</v>
      </c>
      <c r="F72">
        <f t="shared" si="1"/>
        <v>-3621</v>
      </c>
      <c r="G72">
        <f t="shared" si="2"/>
        <v>-1.4765000006264017E-2</v>
      </c>
      <c r="H72">
        <f t="shared" si="6"/>
        <v>-1.4765000006264017E-2</v>
      </c>
      <c r="O72">
        <f t="shared" ca="1" si="3"/>
        <v>0.26447758873375427</v>
      </c>
      <c r="Q72" s="62">
        <f t="shared" si="7"/>
        <v>-12376.987000000001</v>
      </c>
      <c r="S72">
        <v>2402641.5129999998</v>
      </c>
    </row>
    <row r="73" spans="1:21" ht="12.75" customHeight="1">
      <c r="A73" s="31" t="s">
        <v>60</v>
      </c>
      <c r="B73" s="40"/>
      <c r="C73" s="45">
        <v>2641.55</v>
      </c>
      <c r="D73" s="12"/>
      <c r="E73">
        <f t="shared" si="0"/>
        <v>-3620.9976556573415</v>
      </c>
      <c r="F73">
        <f t="shared" si="1"/>
        <v>-3621</v>
      </c>
      <c r="G73">
        <f t="shared" si="2"/>
        <v>2.2234999993997917E-2</v>
      </c>
      <c r="H73">
        <f t="shared" si="6"/>
        <v>2.2234999993997917E-2</v>
      </c>
      <c r="O73">
        <f t="shared" ca="1" si="3"/>
        <v>0.26447758873375427</v>
      </c>
      <c r="Q73" s="62">
        <f t="shared" si="7"/>
        <v>-12376.95</v>
      </c>
      <c r="S73">
        <v>2402641.5499999998</v>
      </c>
    </row>
    <row r="74" spans="1:21" ht="12.75" customHeight="1">
      <c r="A74" s="31" t="s">
        <v>59</v>
      </c>
      <c r="B74" s="40"/>
      <c r="C74" s="45">
        <v>2679.444</v>
      </c>
      <c r="D74" s="12"/>
      <c r="E74">
        <f t="shared" si="0"/>
        <v>-3617.002309549177</v>
      </c>
      <c r="F74">
        <f t="shared" si="1"/>
        <v>-3617</v>
      </c>
      <c r="G74">
        <f t="shared" si="2"/>
        <v>-2.1905000004608155E-2</v>
      </c>
      <c r="H74">
        <f t="shared" si="6"/>
        <v>-2.1905000004608155E-2</v>
      </c>
      <c r="O74">
        <f t="shared" ca="1" si="3"/>
        <v>0.2642307785891882</v>
      </c>
      <c r="Q74" s="62">
        <f t="shared" si="7"/>
        <v>-12339.056</v>
      </c>
      <c r="S74">
        <v>2402679.4440000001</v>
      </c>
    </row>
    <row r="75" spans="1:21" ht="12.75" customHeight="1">
      <c r="A75" s="31" t="s">
        <v>57</v>
      </c>
      <c r="B75" s="40"/>
      <c r="C75" s="45">
        <v>2679.4540000000002</v>
      </c>
      <c r="D75" s="12"/>
      <c r="E75">
        <f t="shared" si="0"/>
        <v>-3617.0012552012308</v>
      </c>
      <c r="F75">
        <f t="shared" si="1"/>
        <v>-3617</v>
      </c>
      <c r="G75">
        <f t="shared" si="2"/>
        <v>-1.1905000004389876E-2</v>
      </c>
      <c r="H75">
        <f t="shared" si="6"/>
        <v>-1.1905000004389876E-2</v>
      </c>
      <c r="O75">
        <f t="shared" ca="1" si="3"/>
        <v>0.2642307785891882</v>
      </c>
      <c r="Q75" s="62">
        <f t="shared" si="7"/>
        <v>-12339.046</v>
      </c>
      <c r="S75">
        <v>2402679.4539999999</v>
      </c>
    </row>
    <row r="76" spans="1:21" ht="12.75" customHeight="1">
      <c r="A76" s="31" t="s">
        <v>57</v>
      </c>
      <c r="B76" s="40"/>
      <c r="C76" s="45">
        <v>2717.3870000000002</v>
      </c>
      <c r="D76" s="12"/>
      <c r="E76">
        <f t="shared" si="0"/>
        <v>-3613.0017971360749</v>
      </c>
      <c r="F76">
        <f t="shared" si="1"/>
        <v>-3613</v>
      </c>
      <c r="G76">
        <f t="shared" si="2"/>
        <v>-1.7045000002781308E-2</v>
      </c>
      <c r="H76">
        <f t="shared" si="6"/>
        <v>-1.7045000002781308E-2</v>
      </c>
      <c r="O76">
        <f t="shared" ca="1" si="3"/>
        <v>0.26398396844462213</v>
      </c>
      <c r="Q76" s="62">
        <f t="shared" si="7"/>
        <v>-12301.112999999999</v>
      </c>
      <c r="S76">
        <v>2402717.3870000001</v>
      </c>
    </row>
    <row r="77" spans="1:21" ht="12.75" customHeight="1">
      <c r="A77" s="31" t="s">
        <v>61</v>
      </c>
      <c r="B77" s="40"/>
      <c r="C77" s="45">
        <v>2935.5239999999999</v>
      </c>
      <c r="D77" s="12"/>
      <c r="E77">
        <f t="shared" si="0"/>
        <v>-3590.0025673372502</v>
      </c>
      <c r="F77">
        <f t="shared" si="1"/>
        <v>-3590</v>
      </c>
      <c r="G77">
        <f t="shared" si="2"/>
        <v>-2.4350000004687899E-2</v>
      </c>
      <c r="H77">
        <f t="shared" si="6"/>
        <v>-2.4350000004687899E-2</v>
      </c>
      <c r="O77">
        <f t="shared" ca="1" si="3"/>
        <v>0.2625648101133673</v>
      </c>
      <c r="Q77" s="62">
        <f t="shared" si="7"/>
        <v>-12082.976000000001</v>
      </c>
      <c r="S77">
        <v>2402935.5240000002</v>
      </c>
    </row>
    <row r="78" spans="1:21" ht="12.75" customHeight="1">
      <c r="A78" s="31" t="s">
        <v>61</v>
      </c>
      <c r="B78" s="40"/>
      <c r="C78" s="45">
        <v>2954.4989999999998</v>
      </c>
      <c r="D78" s="12"/>
      <c r="E78">
        <f t="shared" si="0"/>
        <v>-3588.0019421089173</v>
      </c>
      <c r="F78">
        <f t="shared" si="1"/>
        <v>-3588</v>
      </c>
      <c r="G78">
        <f t="shared" si="2"/>
        <v>-1.8420000003970927E-2</v>
      </c>
      <c r="H78">
        <f t="shared" si="6"/>
        <v>-1.8420000003970927E-2</v>
      </c>
      <c r="O78">
        <f t="shared" ca="1" si="3"/>
        <v>0.26244140504108426</v>
      </c>
      <c r="Q78" s="62">
        <f t="shared" si="7"/>
        <v>-12064.001</v>
      </c>
      <c r="S78">
        <v>2402954.4989999998</v>
      </c>
    </row>
    <row r="79" spans="1:21" ht="12.75" customHeight="1">
      <c r="A79" s="31" t="s">
        <v>62</v>
      </c>
      <c r="B79" s="40"/>
      <c r="C79" s="45">
        <v>2992.4430000000002</v>
      </c>
      <c r="D79" s="12"/>
      <c r="E79">
        <f t="shared" si="0"/>
        <v>-3584.0013242610212</v>
      </c>
      <c r="F79">
        <f t="shared" si="1"/>
        <v>-3584</v>
      </c>
      <c r="G79">
        <f t="shared" si="2"/>
        <v>-1.2560000001940352E-2</v>
      </c>
      <c r="H79">
        <f t="shared" si="6"/>
        <v>-1.2560000001940352E-2</v>
      </c>
      <c r="O79">
        <f t="shared" ca="1" si="3"/>
        <v>0.2621945948965182</v>
      </c>
      <c r="Q79" s="62">
        <f t="shared" si="7"/>
        <v>-12026.057000000001</v>
      </c>
      <c r="S79">
        <v>2402992.443</v>
      </c>
    </row>
    <row r="80" spans="1:21" ht="12.75" customHeight="1">
      <c r="A80" s="31" t="s">
        <v>61</v>
      </c>
      <c r="B80" s="40"/>
      <c r="C80" s="45">
        <v>3030.3780000000002</v>
      </c>
      <c r="D80" s="12"/>
      <c r="E80">
        <f t="shared" si="0"/>
        <v>-3580.0016553262767</v>
      </c>
      <c r="F80">
        <f t="shared" si="1"/>
        <v>-3580</v>
      </c>
      <c r="G80">
        <f t="shared" si="2"/>
        <v>-1.5700000007655035E-2</v>
      </c>
      <c r="H80">
        <f t="shared" si="6"/>
        <v>-1.5700000007655035E-2</v>
      </c>
      <c r="O80">
        <f t="shared" ca="1" si="3"/>
        <v>0.26194778475195213</v>
      </c>
      <c r="Q80" s="62">
        <f t="shared" si="7"/>
        <v>-11988.121999999999</v>
      </c>
      <c r="S80">
        <v>2403030.378</v>
      </c>
    </row>
    <row r="81" spans="1:19" ht="12.75" customHeight="1">
      <c r="A81" s="31" t="s">
        <v>61</v>
      </c>
      <c r="B81" s="40"/>
      <c r="C81" s="45">
        <v>3049.3530000000001</v>
      </c>
      <c r="D81" s="12"/>
      <c r="E81">
        <f t="shared" si="0"/>
        <v>-3578.0010300979438</v>
      </c>
      <c r="F81">
        <f t="shared" si="1"/>
        <v>-3578</v>
      </c>
      <c r="G81">
        <f t="shared" si="2"/>
        <v>-9.7700000069380621E-3</v>
      </c>
      <c r="H81">
        <f t="shared" si="6"/>
        <v>-9.7700000069380621E-3</v>
      </c>
      <c r="O81">
        <f t="shared" ca="1" si="3"/>
        <v>0.26182437967966909</v>
      </c>
      <c r="Q81" s="62">
        <f t="shared" si="7"/>
        <v>-11969.147000000001</v>
      </c>
      <c r="S81">
        <v>2403049.3530000001</v>
      </c>
    </row>
    <row r="82" spans="1:19" ht="12.75" customHeight="1">
      <c r="A82" s="31" t="s">
        <v>63</v>
      </c>
      <c r="B82" s="40"/>
      <c r="C82" s="45">
        <v>3362.36</v>
      </c>
      <c r="D82" s="12"/>
      <c r="E82">
        <f t="shared" si="0"/>
        <v>-3544.9992013314309</v>
      </c>
      <c r="F82">
        <f t="shared" si="1"/>
        <v>-3545</v>
      </c>
      <c r="G82">
        <f t="shared" si="2"/>
        <v>7.5749999955405656E-3</v>
      </c>
      <c r="H82">
        <f t="shared" si="6"/>
        <v>7.5749999955405656E-3</v>
      </c>
      <c r="O82">
        <f t="shared" ca="1" si="3"/>
        <v>0.25978819598699898</v>
      </c>
      <c r="Q82" s="62">
        <f t="shared" si="7"/>
        <v>-11656.14</v>
      </c>
      <c r="S82">
        <v>2403362.36</v>
      </c>
    </row>
    <row r="83" spans="1:19" ht="12.75" customHeight="1">
      <c r="A83" s="31" t="s">
        <v>50</v>
      </c>
      <c r="B83" s="40"/>
      <c r="C83" s="45">
        <v>3381.288</v>
      </c>
      <c r="D83" s="12"/>
      <c r="E83">
        <f t="shared" si="0"/>
        <v>-3543.0035315384471</v>
      </c>
      <c r="F83">
        <f t="shared" si="1"/>
        <v>-3543</v>
      </c>
      <c r="G83">
        <f t="shared" si="2"/>
        <v>-3.3495000003767927E-2</v>
      </c>
      <c r="H83">
        <f t="shared" si="6"/>
        <v>-3.3495000003767927E-2</v>
      </c>
      <c r="O83">
        <f t="shared" ca="1" si="3"/>
        <v>0.25966479091471595</v>
      </c>
      <c r="Q83" s="62">
        <f t="shared" si="7"/>
        <v>-11637.212</v>
      </c>
      <c r="S83">
        <v>2403381.2880000002</v>
      </c>
    </row>
    <row r="84" spans="1:19" ht="12.75" customHeight="1">
      <c r="A84" s="31" t="s">
        <v>63</v>
      </c>
      <c r="B84" s="40"/>
      <c r="C84" s="45">
        <v>3381.3069999999998</v>
      </c>
      <c r="D84" s="12"/>
      <c r="E84">
        <f t="shared" si="0"/>
        <v>-3543.0015282773488</v>
      </c>
      <c r="F84">
        <f t="shared" si="1"/>
        <v>-3543</v>
      </c>
      <c r="G84">
        <f t="shared" si="2"/>
        <v>-1.4495000003989844E-2</v>
      </c>
      <c r="H84">
        <f t="shared" si="6"/>
        <v>-1.4495000003989844E-2</v>
      </c>
      <c r="O84">
        <f t="shared" ca="1" si="3"/>
        <v>0.25966479091471595</v>
      </c>
      <c r="Q84" s="62">
        <f t="shared" si="7"/>
        <v>-11637.192999999999</v>
      </c>
      <c r="S84">
        <v>2403381.307</v>
      </c>
    </row>
    <row r="85" spans="1:19" ht="12.75" customHeight="1">
      <c r="A85" s="31" t="s">
        <v>64</v>
      </c>
      <c r="B85" s="40"/>
      <c r="C85" s="45">
        <v>3381.3069999999998</v>
      </c>
      <c r="D85" s="12"/>
      <c r="E85">
        <f t="shared" ref="E85:E148" si="8">+(C85-C$7)/C$8</f>
        <v>-3543.0015282773488</v>
      </c>
      <c r="F85">
        <f t="shared" ref="F85:F148" si="9">ROUND(2*E85,0)/2</f>
        <v>-3543</v>
      </c>
      <c r="G85">
        <f t="shared" ref="G85:G148" si="10">+C85-(C$7+F85*C$8)</f>
        <v>-1.4495000003989844E-2</v>
      </c>
      <c r="H85">
        <f t="shared" si="6"/>
        <v>-1.4495000003989844E-2</v>
      </c>
      <c r="O85">
        <f t="shared" ref="O85:O148" ca="1" si="11">+C$11+C$12*F85</f>
        <v>0.25966479091471595</v>
      </c>
      <c r="Q85" s="62">
        <f t="shared" si="7"/>
        <v>-11637.192999999999</v>
      </c>
      <c r="S85">
        <v>2403381.307</v>
      </c>
    </row>
    <row r="86" spans="1:19" ht="12.75" customHeight="1">
      <c r="A86" s="31" t="s">
        <v>50</v>
      </c>
      <c r="B86" s="40"/>
      <c r="C86" s="45">
        <v>3656.3519999999999</v>
      </c>
      <c r="D86" s="12"/>
      <c r="E86">
        <f t="shared" si="8"/>
        <v>-3514.0022151850362</v>
      </c>
      <c r="F86">
        <f t="shared" si="9"/>
        <v>-3514</v>
      </c>
      <c r="G86">
        <f t="shared" si="10"/>
        <v>-2.1010000003116147E-2</v>
      </c>
      <c r="H86">
        <f t="shared" si="6"/>
        <v>-2.1010000003116147E-2</v>
      </c>
      <c r="O86">
        <f t="shared" ca="1" si="11"/>
        <v>0.25787541736661201</v>
      </c>
      <c r="Q86" s="62">
        <f t="shared" si="7"/>
        <v>-11362.148000000001</v>
      </c>
      <c r="S86">
        <v>2403656.352</v>
      </c>
    </row>
    <row r="87" spans="1:19" ht="12.75" customHeight="1">
      <c r="A87" s="31" t="s">
        <v>50</v>
      </c>
      <c r="B87" s="40"/>
      <c r="C87" s="45">
        <v>3722.69</v>
      </c>
      <c r="D87" s="12"/>
      <c r="E87">
        <f t="shared" si="8"/>
        <v>-3507.0078817780736</v>
      </c>
      <c r="F87">
        <f t="shared" si="9"/>
        <v>-3507</v>
      </c>
      <c r="G87">
        <f t="shared" si="10"/>
        <v>-7.4755000003733585E-2</v>
      </c>
      <c r="H87">
        <f t="shared" si="6"/>
        <v>-7.4755000003733585E-2</v>
      </c>
      <c r="O87">
        <f t="shared" ca="1" si="11"/>
        <v>0.25744349961362134</v>
      </c>
      <c r="Q87" s="62">
        <f t="shared" si="7"/>
        <v>-11295.81</v>
      </c>
      <c r="S87">
        <v>2403722.69</v>
      </c>
    </row>
    <row r="88" spans="1:19" ht="12.75" customHeight="1">
      <c r="A88" s="31" t="s">
        <v>65</v>
      </c>
      <c r="B88" s="40"/>
      <c r="C88" s="45">
        <v>4092.6379999999999</v>
      </c>
      <c r="D88" s="12"/>
      <c r="E88">
        <f t="shared" si="8"/>
        <v>-3468.00249036985</v>
      </c>
      <c r="F88">
        <f t="shared" si="9"/>
        <v>-3468</v>
      </c>
      <c r="G88">
        <f t="shared" si="10"/>
        <v>-2.3620000006303599E-2</v>
      </c>
      <c r="H88">
        <f t="shared" si="6"/>
        <v>-2.3620000006303599E-2</v>
      </c>
      <c r="O88">
        <f t="shared" ca="1" si="11"/>
        <v>0.25503710070410224</v>
      </c>
      <c r="Q88" s="62">
        <f t="shared" si="7"/>
        <v>-10925.862000000001</v>
      </c>
      <c r="S88">
        <v>2404092.6379999998</v>
      </c>
    </row>
    <row r="89" spans="1:19" ht="12.75" customHeight="1">
      <c r="A89" s="31" t="s">
        <v>66</v>
      </c>
      <c r="B89" s="40"/>
      <c r="C89" s="45">
        <v>5951.625</v>
      </c>
      <c r="D89" s="12"/>
      <c r="E89">
        <f t="shared" si="8"/>
        <v>-3272.000577782675</v>
      </c>
      <c r="F89">
        <f t="shared" si="9"/>
        <v>-3272</v>
      </c>
      <c r="G89">
        <f t="shared" si="10"/>
        <v>-5.4800000034447294E-3</v>
      </c>
      <c r="H89">
        <f t="shared" si="6"/>
        <v>-5.4800000034447294E-3</v>
      </c>
      <c r="O89">
        <f t="shared" ca="1" si="11"/>
        <v>0.24294340362036493</v>
      </c>
      <c r="Q89" s="62">
        <f t="shared" si="7"/>
        <v>-9066.875</v>
      </c>
      <c r="S89">
        <v>2405951.625</v>
      </c>
    </row>
    <row r="90" spans="1:19" ht="12.75" customHeight="1">
      <c r="A90" s="31" t="s">
        <v>50</v>
      </c>
      <c r="B90" s="40"/>
      <c r="C90" s="45">
        <v>6264.6350000000002</v>
      </c>
      <c r="D90" s="12"/>
      <c r="E90">
        <f t="shared" si="8"/>
        <v>-3238.9984327117777</v>
      </c>
      <c r="F90">
        <f t="shared" si="9"/>
        <v>-3239</v>
      </c>
      <c r="G90">
        <f t="shared" si="10"/>
        <v>1.4864999995552353E-2</v>
      </c>
      <c r="H90">
        <f t="shared" si="6"/>
        <v>1.4864999995552353E-2</v>
      </c>
      <c r="O90">
        <f t="shared" ca="1" si="11"/>
        <v>0.24090721992769487</v>
      </c>
      <c r="Q90" s="62">
        <f t="shared" si="7"/>
        <v>-8753.8649999999998</v>
      </c>
      <c r="S90">
        <v>2406264.6349999998</v>
      </c>
    </row>
    <row r="91" spans="1:19" ht="12.75" customHeight="1">
      <c r="A91" s="31" t="s">
        <v>50</v>
      </c>
      <c r="B91" s="40"/>
      <c r="C91" s="45">
        <v>6890.6559999999999</v>
      </c>
      <c r="D91" s="12"/>
      <c r="E91">
        <f t="shared" si="8"/>
        <v>-3172.9940371351895</v>
      </c>
      <c r="F91">
        <f t="shared" si="9"/>
        <v>-3173</v>
      </c>
      <c r="G91">
        <f t="shared" si="10"/>
        <v>5.6554999996478728E-2</v>
      </c>
      <c r="H91">
        <f t="shared" si="6"/>
        <v>5.6554999996478728E-2</v>
      </c>
      <c r="O91">
        <f t="shared" ca="1" si="11"/>
        <v>0.23683485254235476</v>
      </c>
      <c r="Q91" s="62">
        <f t="shared" si="7"/>
        <v>-8127.8440000000001</v>
      </c>
      <c r="S91">
        <v>2406890.656</v>
      </c>
    </row>
    <row r="92" spans="1:19" ht="12.75" customHeight="1">
      <c r="A92" s="31" t="s">
        <v>67</v>
      </c>
      <c r="B92" s="40"/>
      <c r="C92" s="45">
        <v>7905.4639999999999</v>
      </c>
      <c r="D92" s="12"/>
      <c r="E92">
        <f t="shared" si="8"/>
        <v>-3065.997964054116</v>
      </c>
      <c r="F92">
        <f t="shared" si="9"/>
        <v>-3066</v>
      </c>
      <c r="G92">
        <f t="shared" si="10"/>
        <v>1.9309999996039551E-2</v>
      </c>
      <c r="H92">
        <f t="shared" ref="H92:H123" si="12">+G92</f>
        <v>1.9309999996039551E-2</v>
      </c>
      <c r="O92">
        <f t="shared" ca="1" si="11"/>
        <v>0.23023268117521248</v>
      </c>
      <c r="Q92" s="62">
        <f t="shared" si="7"/>
        <v>-7113.0360000000001</v>
      </c>
      <c r="S92">
        <v>2407905.4640000002</v>
      </c>
    </row>
    <row r="93" spans="1:19" ht="12.75" customHeight="1">
      <c r="A93" s="31" t="s">
        <v>50</v>
      </c>
      <c r="B93" s="40"/>
      <c r="C93" s="45">
        <v>8142.5730000000003</v>
      </c>
      <c r="D93" s="12"/>
      <c r="E93">
        <f t="shared" si="8"/>
        <v>-3040.9984253313423</v>
      </c>
      <c r="F93">
        <f t="shared" si="9"/>
        <v>-3041</v>
      </c>
      <c r="G93">
        <f t="shared" si="10"/>
        <v>1.4934999995602993E-2</v>
      </c>
      <c r="H93">
        <f t="shared" si="12"/>
        <v>1.4934999995602993E-2</v>
      </c>
      <c r="O93">
        <f t="shared" ca="1" si="11"/>
        <v>0.22869011777167456</v>
      </c>
      <c r="Q93" s="62">
        <f t="shared" si="7"/>
        <v>-6875.9269999999997</v>
      </c>
      <c r="S93">
        <v>2408142.5729999999</v>
      </c>
    </row>
    <row r="94" spans="1:19" ht="12.75" customHeight="1">
      <c r="A94" s="31" t="s">
        <v>50</v>
      </c>
      <c r="B94" s="40"/>
      <c r="C94" s="45">
        <v>8512.4789999999994</v>
      </c>
      <c r="D94" s="12"/>
      <c r="E94">
        <f t="shared" si="8"/>
        <v>-3001.9974621844935</v>
      </c>
      <c r="F94">
        <f t="shared" si="9"/>
        <v>-3002</v>
      </c>
      <c r="G94">
        <f t="shared" si="10"/>
        <v>2.4069999995845137E-2</v>
      </c>
      <c r="H94">
        <f t="shared" si="12"/>
        <v>2.4069999995845137E-2</v>
      </c>
      <c r="O94">
        <f t="shared" ca="1" si="11"/>
        <v>0.2262837188621554</v>
      </c>
      <c r="Q94" s="62">
        <f t="shared" si="7"/>
        <v>-6506.0210000000006</v>
      </c>
      <c r="S94">
        <v>2408512.4789999998</v>
      </c>
    </row>
    <row r="95" spans="1:19" ht="12.75" customHeight="1">
      <c r="A95" s="31" t="s">
        <v>68</v>
      </c>
      <c r="B95" s="40"/>
      <c r="C95" s="45">
        <v>11405.21</v>
      </c>
      <c r="D95" s="12"/>
      <c r="E95">
        <f t="shared" si="8"/>
        <v>-2697.0029632449041</v>
      </c>
      <c r="F95">
        <f t="shared" si="9"/>
        <v>-2697</v>
      </c>
      <c r="G95">
        <f t="shared" si="10"/>
        <v>-2.8105000004870817E-2</v>
      </c>
      <c r="H95">
        <f t="shared" si="12"/>
        <v>-2.8105000004870817E-2</v>
      </c>
      <c r="O95">
        <f t="shared" ca="1" si="11"/>
        <v>0.20746444533899275</v>
      </c>
      <c r="Q95" s="62">
        <f t="shared" si="7"/>
        <v>-3613.2900000000009</v>
      </c>
      <c r="S95">
        <v>2411405.21</v>
      </c>
    </row>
    <row r="96" spans="1:19" ht="12.75" customHeight="1">
      <c r="A96" s="31" t="s">
        <v>68</v>
      </c>
      <c r="B96" s="40"/>
      <c r="C96" s="45">
        <v>11414.708000000001</v>
      </c>
      <c r="D96" s="12"/>
      <c r="E96">
        <f t="shared" si="8"/>
        <v>-2696.0015435653941</v>
      </c>
      <c r="F96">
        <f t="shared" si="9"/>
        <v>-2696</v>
      </c>
      <c r="G96">
        <f t="shared" si="10"/>
        <v>-1.464000000305532E-2</v>
      </c>
      <c r="H96">
        <f t="shared" si="12"/>
        <v>-1.464000000305532E-2</v>
      </c>
      <c r="O96">
        <f t="shared" ca="1" si="11"/>
        <v>0.20740274280285123</v>
      </c>
      <c r="Q96" s="62">
        <f t="shared" si="7"/>
        <v>-3603.7919999999995</v>
      </c>
      <c r="S96">
        <v>2411414.7080000001</v>
      </c>
    </row>
    <row r="97" spans="1:19" ht="12.75" customHeight="1">
      <c r="A97" s="31" t="s">
        <v>68</v>
      </c>
      <c r="B97" s="40"/>
      <c r="C97" s="45">
        <v>11471.611999999999</v>
      </c>
      <c r="D97" s="12"/>
      <c r="E97">
        <f t="shared" si="8"/>
        <v>-2690.0018820110845</v>
      </c>
      <c r="F97">
        <f t="shared" si="9"/>
        <v>-2690</v>
      </c>
      <c r="G97">
        <f t="shared" si="10"/>
        <v>-1.7850000005637412E-2</v>
      </c>
      <c r="H97">
        <f t="shared" si="12"/>
        <v>-1.7850000005637412E-2</v>
      </c>
      <c r="O97">
        <f t="shared" ca="1" si="11"/>
        <v>0.20703252758600213</v>
      </c>
      <c r="Q97" s="62">
        <f t="shared" si="7"/>
        <v>-3546.8880000000008</v>
      </c>
      <c r="S97">
        <v>2411471.6120000002</v>
      </c>
    </row>
    <row r="98" spans="1:19" ht="12.75" customHeight="1">
      <c r="A98" s="31" t="s">
        <v>68</v>
      </c>
      <c r="B98" s="40"/>
      <c r="C98" s="45">
        <v>11490.602999999999</v>
      </c>
      <c r="D98" s="12"/>
      <c r="E98">
        <f t="shared" si="8"/>
        <v>-2687.9995698260382</v>
      </c>
      <c r="F98">
        <f t="shared" si="9"/>
        <v>-2688</v>
      </c>
      <c r="G98">
        <f t="shared" si="10"/>
        <v>4.0799999951559585E-3</v>
      </c>
      <c r="H98">
        <f t="shared" si="12"/>
        <v>4.0799999951559585E-3</v>
      </c>
      <c r="O98">
        <f t="shared" ca="1" si="11"/>
        <v>0.2069091225137191</v>
      </c>
      <c r="Q98" s="62">
        <f t="shared" si="7"/>
        <v>-3527.8970000000008</v>
      </c>
      <c r="S98">
        <v>2411490.6030000001</v>
      </c>
    </row>
    <row r="99" spans="1:19" ht="12.75" customHeight="1">
      <c r="A99" s="31" t="s">
        <v>68</v>
      </c>
      <c r="B99" s="40"/>
      <c r="C99" s="45">
        <v>11500.085999999999</v>
      </c>
      <c r="D99" s="12"/>
      <c r="E99">
        <f t="shared" si="8"/>
        <v>-2686.999731668448</v>
      </c>
      <c r="F99">
        <f t="shared" si="9"/>
        <v>-2687</v>
      </c>
      <c r="G99">
        <f t="shared" si="10"/>
        <v>2.5449999957345426E-3</v>
      </c>
      <c r="H99">
        <f t="shared" si="12"/>
        <v>2.5449999957345426E-3</v>
      </c>
      <c r="O99">
        <f t="shared" ca="1" si="11"/>
        <v>0.20684741997757758</v>
      </c>
      <c r="Q99" s="62">
        <f t="shared" si="7"/>
        <v>-3518.4140000000007</v>
      </c>
      <c r="S99">
        <v>2411500.0860000001</v>
      </c>
    </row>
    <row r="100" spans="1:19" ht="12.75" customHeight="1">
      <c r="A100" s="31" t="s">
        <v>69</v>
      </c>
      <c r="B100" s="40"/>
      <c r="C100" s="45">
        <v>12154.55</v>
      </c>
      <c r="D100" s="12"/>
      <c r="E100">
        <f t="shared" si="8"/>
        <v>-2617.9964542278567</v>
      </c>
      <c r="F100">
        <f t="shared" si="9"/>
        <v>-2618</v>
      </c>
      <c r="G100">
        <f t="shared" si="10"/>
        <v>3.3629999994445825E-2</v>
      </c>
      <c r="H100">
        <f t="shared" si="12"/>
        <v>3.3629999994445825E-2</v>
      </c>
      <c r="O100">
        <f t="shared" ca="1" si="11"/>
        <v>0.20258994498381294</v>
      </c>
      <c r="Q100" s="62">
        <f t="shared" si="7"/>
        <v>-2863.9500000000007</v>
      </c>
      <c r="S100">
        <v>2412154.5499999998</v>
      </c>
    </row>
    <row r="101" spans="1:19" ht="12.75" customHeight="1">
      <c r="A101" s="31" t="s">
        <v>50</v>
      </c>
      <c r="B101" s="40"/>
      <c r="C101" s="45">
        <v>12562.384</v>
      </c>
      <c r="D101" s="12"/>
      <c r="E101">
        <f t="shared" si="8"/>
        <v>-2574.9965601898252</v>
      </c>
      <c r="F101">
        <f t="shared" si="9"/>
        <v>-2575</v>
      </c>
      <c r="G101">
        <f t="shared" si="10"/>
        <v>3.2624999994368409E-2</v>
      </c>
      <c r="H101">
        <f t="shared" si="12"/>
        <v>3.2624999994368409E-2</v>
      </c>
      <c r="O101">
        <f t="shared" ca="1" si="11"/>
        <v>0.19993673592972772</v>
      </c>
      <c r="Q101" s="62">
        <f t="shared" si="7"/>
        <v>-2456.116</v>
      </c>
      <c r="S101">
        <v>2412562.3840000001</v>
      </c>
    </row>
    <row r="102" spans="1:19" ht="12.75" customHeight="1">
      <c r="A102" s="31" t="s">
        <v>70</v>
      </c>
      <c r="B102" s="40"/>
      <c r="C102" s="45">
        <v>14402.371999999999</v>
      </c>
      <c r="D102" s="12"/>
      <c r="E102">
        <f t="shared" si="8"/>
        <v>-2380.9978032660542</v>
      </c>
      <c r="F102">
        <f t="shared" si="9"/>
        <v>-2381</v>
      </c>
      <c r="G102">
        <f t="shared" si="10"/>
        <v>2.0834999995713588E-2</v>
      </c>
      <c r="H102">
        <f t="shared" si="12"/>
        <v>2.0834999995713588E-2</v>
      </c>
      <c r="O102">
        <f t="shared" ca="1" si="11"/>
        <v>0.18796644391827344</v>
      </c>
      <c r="Q102" s="62">
        <f t="shared" si="7"/>
        <v>-616.12800000000061</v>
      </c>
      <c r="S102">
        <v>2414402.372</v>
      </c>
    </row>
    <row r="103" spans="1:19" ht="12.75" customHeight="1">
      <c r="A103" s="31" t="s">
        <v>71</v>
      </c>
      <c r="B103" s="40"/>
      <c r="C103" s="45">
        <v>14402.401</v>
      </c>
      <c r="D103" s="12"/>
      <c r="E103">
        <f t="shared" si="8"/>
        <v>-2380.9947456570098</v>
      </c>
      <c r="F103">
        <f t="shared" si="9"/>
        <v>-2381</v>
      </c>
      <c r="G103">
        <f t="shared" si="10"/>
        <v>4.9834999996164697E-2</v>
      </c>
      <c r="H103">
        <f t="shared" si="12"/>
        <v>4.9834999996164697E-2</v>
      </c>
      <c r="O103">
        <f t="shared" ca="1" si="11"/>
        <v>0.18796644391827344</v>
      </c>
      <c r="Q103" s="62">
        <f t="shared" si="7"/>
        <v>-616.09900000000016</v>
      </c>
      <c r="S103">
        <v>2414402.4010000001</v>
      </c>
    </row>
    <row r="104" spans="1:19" ht="12.75" customHeight="1">
      <c r="A104" s="31" t="s">
        <v>72</v>
      </c>
      <c r="B104" s="40"/>
      <c r="C104" s="45">
        <v>18357.427</v>
      </c>
      <c r="D104" s="12"/>
      <c r="E104">
        <f t="shared" si="8"/>
        <v>-1963.997391543181</v>
      </c>
      <c r="F104">
        <f t="shared" si="9"/>
        <v>-1964</v>
      </c>
      <c r="G104">
        <f t="shared" si="10"/>
        <v>2.4739999997109408E-2</v>
      </c>
      <c r="H104">
        <f t="shared" si="12"/>
        <v>2.4739999997109408E-2</v>
      </c>
      <c r="O104">
        <f t="shared" ca="1" si="11"/>
        <v>0.16223648634726093</v>
      </c>
      <c r="Q104" s="62">
        <f t="shared" si="7"/>
        <v>3338.9269999999997</v>
      </c>
      <c r="S104">
        <v>2418357.4270000001</v>
      </c>
    </row>
    <row r="105" spans="1:19" ht="12.75" customHeight="1">
      <c r="A105" s="31" t="s">
        <v>72</v>
      </c>
      <c r="B105" s="40"/>
      <c r="C105" s="45">
        <v>18689.388999999999</v>
      </c>
      <c r="D105" s="12"/>
      <c r="E105">
        <f t="shared" si="8"/>
        <v>-1928.9970462442286</v>
      </c>
      <c r="F105">
        <f t="shared" si="9"/>
        <v>-1929</v>
      </c>
      <c r="G105">
        <f t="shared" si="10"/>
        <v>2.8014999996230472E-2</v>
      </c>
      <c r="H105">
        <f t="shared" si="12"/>
        <v>2.8014999996230472E-2</v>
      </c>
      <c r="O105">
        <f t="shared" ca="1" si="11"/>
        <v>0.16007689758230786</v>
      </c>
      <c r="Q105" s="62">
        <f t="shared" si="7"/>
        <v>3670.8889999999992</v>
      </c>
      <c r="S105">
        <v>2418689.389</v>
      </c>
    </row>
    <row r="106" spans="1:19" ht="12.75" customHeight="1">
      <c r="A106" s="31" t="s">
        <v>72</v>
      </c>
      <c r="B106" s="40"/>
      <c r="C106" s="45">
        <v>18736.794000000002</v>
      </c>
      <c r="D106" s="12"/>
      <c r="E106">
        <f t="shared" si="8"/>
        <v>-1923.9989098042236</v>
      </c>
      <c r="F106">
        <f t="shared" si="9"/>
        <v>-1924</v>
      </c>
      <c r="G106">
        <f t="shared" si="10"/>
        <v>1.0339999997086124E-2</v>
      </c>
      <c r="H106">
        <f t="shared" si="12"/>
        <v>1.0339999997086124E-2</v>
      </c>
      <c r="O106">
        <f t="shared" ca="1" si="11"/>
        <v>0.15976838490160028</v>
      </c>
      <c r="Q106" s="62">
        <f t="shared" si="7"/>
        <v>3718.2940000000017</v>
      </c>
      <c r="S106">
        <v>2418736.7940000002</v>
      </c>
    </row>
    <row r="107" spans="1:19" ht="12.75" customHeight="1">
      <c r="A107" s="31" t="s">
        <v>72</v>
      </c>
      <c r="B107" s="40"/>
      <c r="C107" s="45">
        <v>18765.258000000002</v>
      </c>
      <c r="D107" s="12"/>
      <c r="E107">
        <f t="shared" si="8"/>
        <v>-1920.9978138095332</v>
      </c>
      <c r="F107">
        <f t="shared" si="9"/>
        <v>-1921</v>
      </c>
      <c r="G107">
        <f t="shared" si="10"/>
        <v>2.07349999982398E-2</v>
      </c>
      <c r="H107">
        <f t="shared" si="12"/>
        <v>2.07349999982398E-2</v>
      </c>
      <c r="O107">
        <f t="shared" ca="1" si="11"/>
        <v>0.15958327729317573</v>
      </c>
      <c r="Q107" s="62">
        <f t="shared" si="7"/>
        <v>3746.7580000000016</v>
      </c>
      <c r="S107">
        <v>2418765.2579999999</v>
      </c>
    </row>
    <row r="108" spans="1:19" ht="12.75" customHeight="1">
      <c r="A108" s="31" t="s">
        <v>72</v>
      </c>
      <c r="B108" s="40"/>
      <c r="C108" s="45">
        <v>19049.810000000001</v>
      </c>
      <c r="D108" s="12"/>
      <c r="E108">
        <f t="shared" si="8"/>
        <v>-1890.9961321245587</v>
      </c>
      <c r="F108">
        <f t="shared" si="9"/>
        <v>-1891</v>
      </c>
      <c r="G108">
        <f t="shared" si="10"/>
        <v>3.6684999999124557E-2</v>
      </c>
      <c r="H108">
        <f t="shared" si="12"/>
        <v>3.6684999999124557E-2</v>
      </c>
      <c r="O108">
        <f t="shared" ca="1" si="11"/>
        <v>0.15773220120893022</v>
      </c>
      <c r="Q108" s="62">
        <f t="shared" si="7"/>
        <v>4031.3100000000013</v>
      </c>
      <c r="S108">
        <v>2419049.81</v>
      </c>
    </row>
    <row r="109" spans="1:19" ht="12.75" customHeight="1">
      <c r="A109" s="31" t="s">
        <v>72</v>
      </c>
      <c r="B109" s="40"/>
      <c r="C109" s="45">
        <v>19068.75</v>
      </c>
      <c r="D109" s="12"/>
      <c r="E109">
        <f t="shared" si="8"/>
        <v>-1888.9991971140391</v>
      </c>
      <c r="F109">
        <f t="shared" si="9"/>
        <v>-1889</v>
      </c>
      <c r="G109">
        <f t="shared" si="10"/>
        <v>7.6149999949848279E-3</v>
      </c>
      <c r="H109">
        <f t="shared" si="12"/>
        <v>7.6149999949848279E-3</v>
      </c>
      <c r="O109">
        <f t="shared" ca="1" si="11"/>
        <v>0.15760879613664719</v>
      </c>
      <c r="Q109" s="62">
        <f t="shared" si="7"/>
        <v>4050.25</v>
      </c>
      <c r="S109">
        <v>2419068.75</v>
      </c>
    </row>
    <row r="110" spans="1:19" ht="12.75" customHeight="1">
      <c r="A110" s="31" t="s">
        <v>72</v>
      </c>
      <c r="B110" s="40"/>
      <c r="C110" s="45">
        <v>19087.732</v>
      </c>
      <c r="D110" s="12"/>
      <c r="E110">
        <f t="shared" si="8"/>
        <v>-1886.9978338421445</v>
      </c>
      <c r="F110">
        <f t="shared" si="9"/>
        <v>-1887</v>
      </c>
      <c r="G110">
        <f t="shared" si="10"/>
        <v>2.0544999995763646E-2</v>
      </c>
      <c r="H110">
        <f t="shared" si="12"/>
        <v>2.0544999995763646E-2</v>
      </c>
      <c r="O110">
        <f t="shared" ca="1" si="11"/>
        <v>0.15748539106436416</v>
      </c>
      <c r="Q110" s="62">
        <f t="shared" si="7"/>
        <v>4069.232</v>
      </c>
      <c r="S110">
        <v>2419087.7319999998</v>
      </c>
    </row>
    <row r="111" spans="1:19" ht="12.75" customHeight="1">
      <c r="A111" s="31" t="s">
        <v>72</v>
      </c>
      <c r="B111" s="40"/>
      <c r="C111" s="45">
        <v>19097.235000000001</v>
      </c>
      <c r="D111" s="12"/>
      <c r="E111">
        <f t="shared" si="8"/>
        <v>-1885.9958869886614</v>
      </c>
      <c r="F111">
        <f t="shared" si="9"/>
        <v>-1886</v>
      </c>
      <c r="G111">
        <f t="shared" si="10"/>
        <v>3.9009999996778788E-2</v>
      </c>
      <c r="H111">
        <f t="shared" si="12"/>
        <v>3.9009999996778788E-2</v>
      </c>
      <c r="O111">
        <f t="shared" ca="1" si="11"/>
        <v>0.15742368852822264</v>
      </c>
      <c r="Q111" s="62">
        <f t="shared" si="7"/>
        <v>4078.7350000000006</v>
      </c>
      <c r="S111">
        <v>2419097.2349999999</v>
      </c>
    </row>
    <row r="112" spans="1:19" ht="12.75" customHeight="1">
      <c r="A112" s="31" t="s">
        <v>72</v>
      </c>
      <c r="B112" s="40"/>
      <c r="C112" s="45">
        <v>19419.71</v>
      </c>
      <c r="D112" s="12"/>
      <c r="E112">
        <f t="shared" si="8"/>
        <v>-1851.9958015864779</v>
      </c>
      <c r="F112">
        <f t="shared" si="9"/>
        <v>-1852</v>
      </c>
      <c r="G112">
        <f t="shared" si="10"/>
        <v>3.9819999994506361E-2</v>
      </c>
      <c r="H112">
        <f t="shared" si="12"/>
        <v>3.9819999994506361E-2</v>
      </c>
      <c r="O112">
        <f t="shared" ca="1" si="11"/>
        <v>0.15532580229941106</v>
      </c>
      <c r="Q112" s="62">
        <f t="shared" si="7"/>
        <v>4401.2099999999991</v>
      </c>
      <c r="S112">
        <v>2419419.71</v>
      </c>
    </row>
    <row r="113" spans="1:19" ht="12.75" customHeight="1">
      <c r="A113" s="31" t="s">
        <v>72</v>
      </c>
      <c r="B113" s="40"/>
      <c r="C113" s="45">
        <v>19429.186000000002</v>
      </c>
      <c r="D113" s="12"/>
      <c r="E113">
        <f t="shared" si="8"/>
        <v>-1850.9967014724498</v>
      </c>
      <c r="F113">
        <f t="shared" si="9"/>
        <v>-1851</v>
      </c>
      <c r="G113">
        <f t="shared" si="10"/>
        <v>3.1284999997296836E-2</v>
      </c>
      <c r="H113">
        <f t="shared" si="12"/>
        <v>3.1284999997296836E-2</v>
      </c>
      <c r="O113">
        <f t="shared" ca="1" si="11"/>
        <v>0.15526409976326955</v>
      </c>
      <c r="Q113" s="62">
        <f t="shared" si="7"/>
        <v>4410.6860000000015</v>
      </c>
      <c r="S113">
        <v>2419429.1860000002</v>
      </c>
    </row>
    <row r="114" spans="1:19" ht="12.75" customHeight="1">
      <c r="A114" s="31" t="s">
        <v>73</v>
      </c>
      <c r="B114" s="40"/>
      <c r="C114" s="45">
        <v>19514.509999999998</v>
      </c>
      <c r="D114" s="12"/>
      <c r="E114">
        <f t="shared" si="8"/>
        <v>-1842.0005830544148</v>
      </c>
      <c r="F114">
        <f t="shared" si="9"/>
        <v>-1842</v>
      </c>
      <c r="G114">
        <f t="shared" si="10"/>
        <v>-5.5300000058196019E-3</v>
      </c>
      <c r="H114">
        <f t="shared" si="12"/>
        <v>-5.5300000058196019E-3</v>
      </c>
      <c r="O114">
        <f t="shared" ca="1" si="11"/>
        <v>0.1547087769379959</v>
      </c>
      <c r="Q114" s="62">
        <f t="shared" si="7"/>
        <v>4496.0099999999984</v>
      </c>
      <c r="S114">
        <v>2419514.5099999998</v>
      </c>
    </row>
    <row r="115" spans="1:19" ht="12.75" customHeight="1">
      <c r="A115" s="31" t="s">
        <v>50</v>
      </c>
      <c r="B115" s="40"/>
      <c r="C115" s="45">
        <v>19514.521000000001</v>
      </c>
      <c r="D115" s="12"/>
      <c r="E115">
        <f t="shared" si="8"/>
        <v>-1841.9994232716735</v>
      </c>
      <c r="F115">
        <f t="shared" si="9"/>
        <v>-1842</v>
      </c>
      <c r="G115">
        <f t="shared" si="10"/>
        <v>5.469999996421393E-3</v>
      </c>
      <c r="H115">
        <f t="shared" si="12"/>
        <v>5.469999996421393E-3</v>
      </c>
      <c r="O115">
        <f t="shared" ca="1" si="11"/>
        <v>0.1547087769379959</v>
      </c>
      <c r="Q115" s="62">
        <f t="shared" si="7"/>
        <v>4496.0210000000006</v>
      </c>
      <c r="S115">
        <v>2419514.5210000002</v>
      </c>
    </row>
    <row r="116" spans="1:19" ht="12.75" customHeight="1">
      <c r="A116" s="31" t="s">
        <v>72</v>
      </c>
      <c r="B116" s="40"/>
      <c r="C116" s="45">
        <v>19514.546999999999</v>
      </c>
      <c r="D116" s="12"/>
      <c r="E116">
        <f t="shared" si="8"/>
        <v>-1841.996681967013</v>
      </c>
      <c r="F116">
        <f t="shared" si="9"/>
        <v>-1842</v>
      </c>
      <c r="G116">
        <f t="shared" si="10"/>
        <v>3.1469999994442333E-2</v>
      </c>
      <c r="H116">
        <f t="shared" si="12"/>
        <v>3.1469999994442333E-2</v>
      </c>
      <c r="O116">
        <f t="shared" ca="1" si="11"/>
        <v>0.1547087769379959</v>
      </c>
      <c r="Q116" s="62">
        <f t="shared" si="7"/>
        <v>4496.0469999999987</v>
      </c>
      <c r="S116">
        <v>2419514.5469999998</v>
      </c>
    </row>
    <row r="117" spans="1:19" ht="12.75" customHeight="1">
      <c r="A117" s="31" t="s">
        <v>72</v>
      </c>
      <c r="B117" s="40"/>
      <c r="C117" s="45">
        <v>19799.105</v>
      </c>
      <c r="D117" s="12"/>
      <c r="E117">
        <f t="shared" si="8"/>
        <v>-1811.9943676732707</v>
      </c>
      <c r="F117">
        <f t="shared" si="9"/>
        <v>-1812</v>
      </c>
      <c r="G117">
        <f t="shared" si="10"/>
        <v>5.341999999654945E-2</v>
      </c>
      <c r="H117">
        <f t="shared" si="12"/>
        <v>5.341999999654945E-2</v>
      </c>
      <c r="O117">
        <f t="shared" ca="1" si="11"/>
        <v>0.15285770085375039</v>
      </c>
      <c r="Q117" s="62">
        <f t="shared" si="7"/>
        <v>4780.6049999999996</v>
      </c>
      <c r="S117">
        <v>2419799.105</v>
      </c>
    </row>
    <row r="118" spans="1:19" ht="12.75" customHeight="1">
      <c r="A118" s="31" t="s">
        <v>72</v>
      </c>
      <c r="B118" s="40"/>
      <c r="C118" s="45">
        <v>19865.48</v>
      </c>
      <c r="D118" s="12"/>
      <c r="E118">
        <f t="shared" si="8"/>
        <v>-1804.996133178907</v>
      </c>
      <c r="F118">
        <f t="shared" si="9"/>
        <v>-1805</v>
      </c>
      <c r="G118">
        <f t="shared" si="10"/>
        <v>3.6674999995739199E-2</v>
      </c>
      <c r="H118">
        <f t="shared" si="12"/>
        <v>3.6674999995739199E-2</v>
      </c>
      <c r="O118">
        <f t="shared" ca="1" si="11"/>
        <v>0.15242578310075977</v>
      </c>
      <c r="Q118" s="62">
        <f t="shared" si="7"/>
        <v>4846.9799999999996</v>
      </c>
      <c r="S118">
        <v>2419865.48</v>
      </c>
    </row>
    <row r="119" spans="1:19" ht="12.75" customHeight="1">
      <c r="A119" s="31" t="s">
        <v>72</v>
      </c>
      <c r="B119" s="40"/>
      <c r="C119" s="45">
        <v>20491.456999999999</v>
      </c>
      <c r="D119" s="12"/>
      <c r="E119">
        <f t="shared" si="8"/>
        <v>-1738.9963767332827</v>
      </c>
      <c r="F119">
        <f t="shared" si="9"/>
        <v>-1739</v>
      </c>
      <c r="G119">
        <f t="shared" si="10"/>
        <v>3.4364999995887047E-2</v>
      </c>
      <c r="H119">
        <f t="shared" si="12"/>
        <v>3.4364999995887047E-2</v>
      </c>
      <c r="O119">
        <f t="shared" ca="1" si="11"/>
        <v>0.14835341571541966</v>
      </c>
      <c r="Q119" s="62">
        <f t="shared" si="7"/>
        <v>5472.9569999999985</v>
      </c>
      <c r="S119">
        <v>2420491.4569999999</v>
      </c>
    </row>
    <row r="120" spans="1:19" ht="12.75" customHeight="1">
      <c r="A120" s="31" t="s">
        <v>72</v>
      </c>
      <c r="B120" s="40"/>
      <c r="C120" s="45">
        <v>20576.810000000001</v>
      </c>
      <c r="D120" s="12"/>
      <c r="E120">
        <f t="shared" si="8"/>
        <v>-1729.9972007062024</v>
      </c>
      <c r="F120">
        <f t="shared" si="9"/>
        <v>-1730</v>
      </c>
      <c r="G120">
        <f t="shared" si="10"/>
        <v>2.6549999998678686E-2</v>
      </c>
      <c r="H120">
        <f t="shared" si="12"/>
        <v>2.6549999998678686E-2</v>
      </c>
      <c r="O120">
        <f t="shared" ca="1" si="11"/>
        <v>0.147798092890146</v>
      </c>
      <c r="Q120" s="62">
        <f t="shared" si="7"/>
        <v>5558.3100000000013</v>
      </c>
      <c r="S120">
        <v>2420576.81</v>
      </c>
    </row>
    <row r="121" spans="1:19" ht="12.75" customHeight="1">
      <c r="A121" s="31" t="s">
        <v>72</v>
      </c>
      <c r="B121" s="40"/>
      <c r="C121" s="45">
        <v>20586.306</v>
      </c>
      <c r="D121" s="12"/>
      <c r="E121">
        <f t="shared" si="8"/>
        <v>-1728.995991896282</v>
      </c>
      <c r="F121">
        <f t="shared" si="9"/>
        <v>-1729</v>
      </c>
      <c r="G121">
        <f t="shared" si="10"/>
        <v>3.801499999826774E-2</v>
      </c>
      <c r="H121">
        <f t="shared" si="12"/>
        <v>3.801499999826774E-2</v>
      </c>
      <c r="O121">
        <f t="shared" ca="1" si="11"/>
        <v>0.14773639035400449</v>
      </c>
      <c r="Q121" s="62">
        <f t="shared" si="7"/>
        <v>5567.8060000000005</v>
      </c>
      <c r="S121">
        <v>2420586.3059999999</v>
      </c>
    </row>
    <row r="122" spans="1:19" ht="12.75" customHeight="1">
      <c r="A122" s="31" t="s">
        <v>72</v>
      </c>
      <c r="B122" s="40"/>
      <c r="C122" s="45">
        <v>20595.758999999998</v>
      </c>
      <c r="D122" s="12"/>
      <c r="E122">
        <f t="shared" si="8"/>
        <v>-1727.9993167825312</v>
      </c>
      <c r="F122">
        <f t="shared" si="9"/>
        <v>-1728</v>
      </c>
      <c r="G122">
        <f t="shared" si="10"/>
        <v>6.4799999963724986E-3</v>
      </c>
      <c r="H122">
        <f t="shared" si="12"/>
        <v>6.4799999963724986E-3</v>
      </c>
      <c r="O122">
        <f t="shared" ca="1" si="11"/>
        <v>0.14767468781786297</v>
      </c>
      <c r="Q122" s="62">
        <f t="shared" si="7"/>
        <v>5577.2589999999982</v>
      </c>
      <c r="S122">
        <v>2420595.7590000001</v>
      </c>
    </row>
    <row r="123" spans="1:19" ht="12.75" customHeight="1">
      <c r="A123" s="31" t="s">
        <v>72</v>
      </c>
      <c r="B123" s="40"/>
      <c r="C123" s="45">
        <v>20624.238000000001</v>
      </c>
      <c r="D123" s="12"/>
      <c r="E123">
        <f t="shared" si="8"/>
        <v>-1724.996639265921</v>
      </c>
      <c r="F123">
        <f t="shared" si="9"/>
        <v>-1725</v>
      </c>
      <c r="G123">
        <f t="shared" si="10"/>
        <v>3.1874999996944098E-2</v>
      </c>
      <c r="H123">
        <f t="shared" si="12"/>
        <v>3.1874999996944098E-2</v>
      </c>
      <c r="O123">
        <f t="shared" ca="1" si="11"/>
        <v>0.14748958020943842</v>
      </c>
      <c r="Q123" s="62">
        <f t="shared" si="7"/>
        <v>5605.7380000000012</v>
      </c>
      <c r="S123">
        <v>2420624.2379999999</v>
      </c>
    </row>
    <row r="124" spans="1:19" ht="12.75" customHeight="1">
      <c r="A124" s="31" t="s">
        <v>72</v>
      </c>
      <c r="B124" s="40"/>
      <c r="C124" s="45">
        <v>20823.403999999999</v>
      </c>
      <c r="D124" s="12"/>
      <c r="E124">
        <f t="shared" si="8"/>
        <v>-1703.9976129562499</v>
      </c>
      <c r="F124">
        <f t="shared" si="9"/>
        <v>-1704</v>
      </c>
      <c r="G124">
        <f t="shared" si="10"/>
        <v>2.2639999995590188E-2</v>
      </c>
      <c r="H124">
        <f t="shared" ref="H124:H155" si="13">+G124</f>
        <v>2.2639999995590188E-2</v>
      </c>
      <c r="O124">
        <f t="shared" ca="1" si="11"/>
        <v>0.14619382695046657</v>
      </c>
      <c r="Q124" s="62">
        <f t="shared" ref="Q124:Q187" si="14">+C124-15018.5</f>
        <v>5804.9039999999986</v>
      </c>
      <c r="S124">
        <v>2420823.4040000001</v>
      </c>
    </row>
    <row r="125" spans="1:19" ht="12.75" customHeight="1">
      <c r="A125" s="31" t="s">
        <v>72</v>
      </c>
      <c r="B125" s="40"/>
      <c r="C125" s="45">
        <v>20899.292000000001</v>
      </c>
      <c r="D125" s="12"/>
      <c r="E125">
        <f t="shared" si="8"/>
        <v>-1695.9963772604563</v>
      </c>
      <c r="F125">
        <f t="shared" si="9"/>
        <v>-1696</v>
      </c>
      <c r="G125">
        <f t="shared" si="10"/>
        <v>3.4359999997832347E-2</v>
      </c>
      <c r="H125">
        <f t="shared" si="13"/>
        <v>3.4359999997832347E-2</v>
      </c>
      <c r="O125">
        <f t="shared" ca="1" si="11"/>
        <v>0.14570020666133443</v>
      </c>
      <c r="Q125" s="62">
        <f t="shared" si="14"/>
        <v>5880.7920000000013</v>
      </c>
      <c r="S125">
        <v>2420899.2919999999</v>
      </c>
    </row>
    <row r="126" spans="1:19" ht="12.75" customHeight="1">
      <c r="A126" s="31" t="s">
        <v>72</v>
      </c>
      <c r="B126" s="40"/>
      <c r="C126" s="45">
        <v>21582.173999999999</v>
      </c>
      <c r="D126" s="12"/>
      <c r="E126">
        <f t="shared" si="8"/>
        <v>-1623.9968538257283</v>
      </c>
      <c r="F126">
        <f t="shared" si="9"/>
        <v>-1624</v>
      </c>
      <c r="G126">
        <f t="shared" si="10"/>
        <v>2.9839999995601829E-2</v>
      </c>
      <c r="H126">
        <f t="shared" si="13"/>
        <v>2.9839999995601829E-2</v>
      </c>
      <c r="O126">
        <f t="shared" ca="1" si="11"/>
        <v>0.14125762405914521</v>
      </c>
      <c r="Q126" s="62">
        <f t="shared" si="14"/>
        <v>6563.6739999999991</v>
      </c>
      <c r="S126">
        <v>2421582.1740000001</v>
      </c>
    </row>
    <row r="127" spans="1:19" ht="12.75" customHeight="1">
      <c r="A127" s="31" t="s">
        <v>72</v>
      </c>
      <c r="B127" s="40"/>
      <c r="C127" s="45">
        <v>21610.626</v>
      </c>
      <c r="D127" s="12"/>
      <c r="E127">
        <f t="shared" si="8"/>
        <v>-1620.9970230485737</v>
      </c>
      <c r="F127">
        <f t="shared" si="9"/>
        <v>-1621</v>
      </c>
      <c r="G127">
        <f t="shared" si="10"/>
        <v>2.8234999994310783E-2</v>
      </c>
      <c r="H127">
        <f t="shared" si="13"/>
        <v>2.8234999994310783E-2</v>
      </c>
      <c r="O127">
        <f t="shared" ca="1" si="11"/>
        <v>0.14107251645072066</v>
      </c>
      <c r="Q127" s="62">
        <f t="shared" si="14"/>
        <v>6592.1260000000002</v>
      </c>
      <c r="S127">
        <v>2421610.6260000002</v>
      </c>
    </row>
    <row r="128" spans="1:19" ht="12.75" customHeight="1">
      <c r="A128" s="31" t="s">
        <v>74</v>
      </c>
      <c r="B128" s="40"/>
      <c r="C128" s="45">
        <v>22369.379000000001</v>
      </c>
      <c r="D128" s="12"/>
      <c r="E128">
        <f t="shared" si="8"/>
        <v>-1540.998056309561</v>
      </c>
      <c r="F128">
        <f t="shared" si="9"/>
        <v>-1541</v>
      </c>
      <c r="G128">
        <f t="shared" si="10"/>
        <v>1.8434999998135027E-2</v>
      </c>
      <c r="H128">
        <f t="shared" si="13"/>
        <v>1.8434999998135027E-2</v>
      </c>
      <c r="O128">
        <f t="shared" ca="1" si="11"/>
        <v>0.13613631355939931</v>
      </c>
      <c r="Q128" s="62">
        <f t="shared" si="14"/>
        <v>7350.8790000000008</v>
      </c>
      <c r="S128">
        <v>2422369.3790000002</v>
      </c>
    </row>
    <row r="129" spans="1:19" ht="12.75" customHeight="1">
      <c r="A129" s="31" t="s">
        <v>72</v>
      </c>
      <c r="B129" s="40"/>
      <c r="C129" s="45">
        <v>22369.381000000001</v>
      </c>
      <c r="D129" s="12"/>
      <c r="E129">
        <f t="shared" si="8"/>
        <v>-1540.9978454399718</v>
      </c>
      <c r="F129">
        <f t="shared" si="9"/>
        <v>-1541</v>
      </c>
      <c r="G129">
        <f t="shared" si="10"/>
        <v>2.043499999854248E-2</v>
      </c>
      <c r="H129">
        <f t="shared" si="13"/>
        <v>2.043499999854248E-2</v>
      </c>
      <c r="O129">
        <f t="shared" ca="1" si="11"/>
        <v>0.13613631355939931</v>
      </c>
      <c r="Q129" s="62">
        <f t="shared" si="14"/>
        <v>7350.8810000000012</v>
      </c>
      <c r="S129">
        <v>2422369.3810000001</v>
      </c>
    </row>
    <row r="130" spans="1:19" ht="12.75" customHeight="1">
      <c r="A130" s="31" t="s">
        <v>74</v>
      </c>
      <c r="B130" s="40"/>
      <c r="C130" s="45">
        <v>22748.725999999999</v>
      </c>
      <c r="D130" s="12"/>
      <c r="E130">
        <f t="shared" si="8"/>
        <v>-1501.0016832664969</v>
      </c>
      <c r="F130">
        <f t="shared" si="9"/>
        <v>-1501</v>
      </c>
      <c r="G130">
        <f t="shared" si="10"/>
        <v>-1.5965000002324814E-2</v>
      </c>
      <c r="H130">
        <f t="shared" si="13"/>
        <v>-1.5965000002324814E-2</v>
      </c>
      <c r="O130">
        <f t="shared" ca="1" si="11"/>
        <v>0.13366821211373864</v>
      </c>
      <c r="Q130" s="62">
        <f t="shared" si="14"/>
        <v>7730.2259999999987</v>
      </c>
      <c r="S130">
        <v>2422748.7259999998</v>
      </c>
    </row>
    <row r="131" spans="1:19" ht="12.75" customHeight="1">
      <c r="A131" s="31" t="s">
        <v>74</v>
      </c>
      <c r="B131" s="40"/>
      <c r="C131" s="45">
        <v>22758.234</v>
      </c>
      <c r="D131" s="12"/>
      <c r="E131">
        <f t="shared" si="8"/>
        <v>-1499.9992092390405</v>
      </c>
      <c r="F131">
        <f t="shared" si="9"/>
        <v>-1500</v>
      </c>
      <c r="G131">
        <f t="shared" si="10"/>
        <v>7.4999999960709829E-3</v>
      </c>
      <c r="H131">
        <f t="shared" si="13"/>
        <v>7.4999999960709829E-3</v>
      </c>
      <c r="O131">
        <f t="shared" ca="1" si="11"/>
        <v>0.13360650957759712</v>
      </c>
      <c r="Q131" s="62">
        <f t="shared" si="14"/>
        <v>7739.7340000000004</v>
      </c>
      <c r="S131">
        <v>2422758.2340000002</v>
      </c>
    </row>
    <row r="132" spans="1:19" ht="12.75" customHeight="1">
      <c r="A132" s="31" t="s">
        <v>74</v>
      </c>
      <c r="B132" s="40"/>
      <c r="C132" s="45">
        <v>23441.101999999999</v>
      </c>
      <c r="D132" s="12"/>
      <c r="E132">
        <f t="shared" si="8"/>
        <v>-1428.0011618914375</v>
      </c>
      <c r="F132">
        <f t="shared" si="9"/>
        <v>-1428</v>
      </c>
      <c r="G132">
        <f t="shared" si="10"/>
        <v>-1.1020000005373731E-2</v>
      </c>
      <c r="H132">
        <f t="shared" si="13"/>
        <v>-1.1020000005373731E-2</v>
      </c>
      <c r="O132">
        <f t="shared" ca="1" si="11"/>
        <v>0.12916392697540791</v>
      </c>
      <c r="Q132" s="62">
        <f t="shared" si="14"/>
        <v>8422.601999999999</v>
      </c>
      <c r="S132">
        <v>2423441.102</v>
      </c>
    </row>
    <row r="133" spans="1:19" ht="12.75" customHeight="1">
      <c r="A133" s="31" t="s">
        <v>74</v>
      </c>
      <c r="B133" s="40"/>
      <c r="C133" s="45">
        <v>23839.448</v>
      </c>
      <c r="D133" s="12"/>
      <c r="E133">
        <f t="shared" si="8"/>
        <v>-1386.0016331849693</v>
      </c>
      <c r="F133">
        <f t="shared" si="9"/>
        <v>-1386</v>
      </c>
      <c r="G133">
        <f t="shared" si="10"/>
        <v>-1.5490000001591397E-2</v>
      </c>
      <c r="H133">
        <f t="shared" si="13"/>
        <v>-1.5490000001591397E-2</v>
      </c>
      <c r="O133">
        <f t="shared" ca="1" si="11"/>
        <v>0.1265724204574642</v>
      </c>
      <c r="Q133" s="62">
        <f t="shared" si="14"/>
        <v>8820.9480000000003</v>
      </c>
      <c r="S133">
        <v>2423839.4479999999</v>
      </c>
    </row>
    <row r="134" spans="1:19" ht="12.75" customHeight="1">
      <c r="A134" s="31" t="s">
        <v>75</v>
      </c>
      <c r="B134" s="40"/>
      <c r="C134" s="45">
        <v>23858.45</v>
      </c>
      <c r="D134" s="12"/>
      <c r="E134">
        <f t="shared" si="8"/>
        <v>-1383.9981612171816</v>
      </c>
      <c r="F134">
        <f t="shared" si="9"/>
        <v>-1384</v>
      </c>
      <c r="G134">
        <f t="shared" si="10"/>
        <v>1.7439999999623979E-2</v>
      </c>
      <c r="H134">
        <f t="shared" si="13"/>
        <v>1.7439999999623979E-2</v>
      </c>
      <c r="O134">
        <f t="shared" ca="1" si="11"/>
        <v>0.12644901538518116</v>
      </c>
      <c r="Q134" s="62">
        <f t="shared" si="14"/>
        <v>8839.9500000000007</v>
      </c>
      <c r="S134">
        <v>2423858.4500000002</v>
      </c>
    </row>
    <row r="135" spans="1:19" ht="12.75" customHeight="1">
      <c r="A135" s="31" t="s">
        <v>76</v>
      </c>
      <c r="B135" s="40"/>
      <c r="C135" s="45">
        <v>24114.543000000001</v>
      </c>
      <c r="D135" s="12"/>
      <c r="E135">
        <f t="shared" si="8"/>
        <v>-1356.9970483529241</v>
      </c>
      <c r="F135">
        <f t="shared" si="9"/>
        <v>-1357</v>
      </c>
      <c r="G135">
        <f t="shared" si="10"/>
        <v>2.7995000000373693E-2</v>
      </c>
      <c r="H135">
        <f t="shared" si="13"/>
        <v>2.7995000000373693E-2</v>
      </c>
      <c r="O135">
        <f t="shared" ca="1" si="11"/>
        <v>0.12478304690936022</v>
      </c>
      <c r="Q135" s="62">
        <f t="shared" si="14"/>
        <v>9096.0430000000015</v>
      </c>
      <c r="S135">
        <v>2424114.5430000001</v>
      </c>
    </row>
    <row r="136" spans="1:19" ht="12.75" customHeight="1">
      <c r="A136" s="31" t="s">
        <v>74</v>
      </c>
      <c r="B136" s="40"/>
      <c r="C136" s="45">
        <v>24228.307000000001</v>
      </c>
      <c r="D136" s="12"/>
      <c r="E136">
        <f t="shared" si="8"/>
        <v>-1345.0023643752702</v>
      </c>
      <c r="F136">
        <f t="shared" si="9"/>
        <v>-1345</v>
      </c>
      <c r="G136">
        <f t="shared" si="10"/>
        <v>-2.2425000002840534E-2</v>
      </c>
      <c r="H136">
        <f t="shared" si="13"/>
        <v>-2.2425000002840534E-2</v>
      </c>
      <c r="O136">
        <f t="shared" ca="1" si="11"/>
        <v>0.12404261647566202</v>
      </c>
      <c r="Q136" s="62">
        <f t="shared" si="14"/>
        <v>9209.8070000000007</v>
      </c>
      <c r="S136">
        <v>2424228.307</v>
      </c>
    </row>
    <row r="137" spans="1:19" ht="12.75" customHeight="1">
      <c r="A137" s="31" t="s">
        <v>77</v>
      </c>
      <c r="B137" s="40"/>
      <c r="C137" s="45">
        <v>24228.350999999999</v>
      </c>
      <c r="D137" s="12"/>
      <c r="E137">
        <f t="shared" si="8"/>
        <v>-1344.9977252443061</v>
      </c>
      <c r="F137">
        <f t="shared" si="9"/>
        <v>-1345</v>
      </c>
      <c r="G137">
        <f t="shared" si="10"/>
        <v>2.157499999520951E-2</v>
      </c>
      <c r="H137">
        <f t="shared" si="13"/>
        <v>2.157499999520951E-2</v>
      </c>
      <c r="O137">
        <f t="shared" ca="1" si="11"/>
        <v>0.12404261647566202</v>
      </c>
      <c r="Q137" s="62">
        <f t="shared" si="14"/>
        <v>9209.8509999999987</v>
      </c>
      <c r="S137">
        <v>2424228.3509999998</v>
      </c>
    </row>
    <row r="138" spans="1:19" ht="12.75" customHeight="1">
      <c r="A138" s="31" t="s">
        <v>74</v>
      </c>
      <c r="B138" s="40"/>
      <c r="C138" s="45">
        <v>24266.249</v>
      </c>
      <c r="D138" s="12"/>
      <c r="E138">
        <f t="shared" si="8"/>
        <v>-1341.0019573969628</v>
      </c>
      <c r="F138">
        <f t="shared" si="9"/>
        <v>-1341</v>
      </c>
      <c r="G138">
        <f t="shared" si="10"/>
        <v>-1.8565000002126908E-2</v>
      </c>
      <c r="H138">
        <f t="shared" si="13"/>
        <v>-1.8565000002126908E-2</v>
      </c>
      <c r="O138">
        <f t="shared" ca="1" si="11"/>
        <v>0.12379580633109595</v>
      </c>
      <c r="Q138" s="62">
        <f t="shared" si="14"/>
        <v>9247.7489999999998</v>
      </c>
      <c r="S138">
        <v>2424266.2489999998</v>
      </c>
    </row>
    <row r="139" spans="1:19" ht="12.75" customHeight="1">
      <c r="A139" s="31" t="s">
        <v>74</v>
      </c>
      <c r="B139" s="40"/>
      <c r="C139" s="45">
        <v>24560.325000000001</v>
      </c>
      <c r="D139" s="12"/>
      <c r="E139">
        <f t="shared" si="8"/>
        <v>-1309.9961147278177</v>
      </c>
      <c r="F139">
        <f t="shared" si="9"/>
        <v>-1310</v>
      </c>
      <c r="G139">
        <f t="shared" si="10"/>
        <v>3.6849999996775296E-2</v>
      </c>
      <c r="H139">
        <f t="shared" si="13"/>
        <v>3.6849999996775296E-2</v>
      </c>
      <c r="O139">
        <f t="shared" ca="1" si="11"/>
        <v>0.12188302771070894</v>
      </c>
      <c r="Q139" s="62">
        <f t="shared" si="14"/>
        <v>9541.8250000000007</v>
      </c>
      <c r="S139">
        <v>2424560.3250000002</v>
      </c>
    </row>
    <row r="140" spans="1:19" ht="12.75" customHeight="1">
      <c r="A140" s="31" t="s">
        <v>78</v>
      </c>
      <c r="B140" s="40"/>
      <c r="C140" s="45">
        <v>25565.631000000001</v>
      </c>
      <c r="D140" s="12"/>
      <c r="E140">
        <f t="shared" si="8"/>
        <v>-1204.0018830654326</v>
      </c>
      <c r="F140">
        <f t="shared" si="9"/>
        <v>-1204</v>
      </c>
      <c r="G140">
        <f t="shared" si="10"/>
        <v>-1.7859999999927823E-2</v>
      </c>
      <c r="H140">
        <f t="shared" si="13"/>
        <v>-1.7859999999927823E-2</v>
      </c>
      <c r="O140">
        <f t="shared" ca="1" si="11"/>
        <v>0.11534255887970815</v>
      </c>
      <c r="Q140" s="62">
        <f t="shared" si="14"/>
        <v>10547.131000000001</v>
      </c>
      <c r="S140">
        <v>2425565.6310000001</v>
      </c>
    </row>
    <row r="141" spans="1:19" ht="12.75" customHeight="1">
      <c r="A141" s="31" t="s">
        <v>79</v>
      </c>
      <c r="B141" s="40"/>
      <c r="C141" s="45">
        <v>26751.251</v>
      </c>
      <c r="D141" s="12"/>
      <c r="E141">
        <f t="shared" si="8"/>
        <v>-1078.9962818419672</v>
      </c>
      <c r="F141">
        <f t="shared" si="9"/>
        <v>-1079</v>
      </c>
      <c r="G141">
        <f t="shared" si="10"/>
        <v>3.5264999994979007E-2</v>
      </c>
      <c r="H141">
        <f t="shared" si="13"/>
        <v>3.5264999994979007E-2</v>
      </c>
      <c r="O141">
        <f t="shared" ca="1" si="11"/>
        <v>0.10762974186201855</v>
      </c>
      <c r="Q141" s="62">
        <f t="shared" si="14"/>
        <v>11732.751</v>
      </c>
      <c r="S141">
        <v>2426751.2510000002</v>
      </c>
    </row>
    <row r="142" spans="1:19" ht="12.75" customHeight="1">
      <c r="A142" s="31" t="s">
        <v>79</v>
      </c>
      <c r="B142" s="40"/>
      <c r="C142" s="45">
        <v>26808.145</v>
      </c>
      <c r="D142" s="12"/>
      <c r="E142">
        <f t="shared" si="8"/>
        <v>-1072.9976746356044</v>
      </c>
      <c r="F142">
        <f t="shared" si="9"/>
        <v>-1073</v>
      </c>
      <c r="G142">
        <f t="shared" si="10"/>
        <v>2.2054999997635605E-2</v>
      </c>
      <c r="H142">
        <f t="shared" si="13"/>
        <v>2.2054999997635605E-2</v>
      </c>
      <c r="O142">
        <f t="shared" ca="1" si="11"/>
        <v>0.10725952664516945</v>
      </c>
      <c r="Q142" s="62">
        <f t="shared" si="14"/>
        <v>11789.645</v>
      </c>
      <c r="S142">
        <v>2426808.145</v>
      </c>
    </row>
    <row r="143" spans="1:19" ht="12.75" customHeight="1">
      <c r="A143" s="31" t="s">
        <v>79</v>
      </c>
      <c r="B143" s="40"/>
      <c r="C143" s="45">
        <v>26827.117999999999</v>
      </c>
      <c r="D143" s="12"/>
      <c r="E143">
        <f t="shared" si="8"/>
        <v>-1070.9972602768617</v>
      </c>
      <c r="F143">
        <f t="shared" si="9"/>
        <v>-1071</v>
      </c>
      <c r="G143">
        <f t="shared" si="10"/>
        <v>2.5984999996580882E-2</v>
      </c>
      <c r="H143">
        <f t="shared" si="13"/>
        <v>2.5984999996580882E-2</v>
      </c>
      <c r="O143">
        <f t="shared" ca="1" si="11"/>
        <v>0.10713612157288642</v>
      </c>
      <c r="Q143" s="62">
        <f t="shared" si="14"/>
        <v>11808.617999999999</v>
      </c>
      <c r="S143">
        <v>2426827.1179999998</v>
      </c>
    </row>
    <row r="144" spans="1:19" ht="12.75" customHeight="1">
      <c r="A144" s="31" t="s">
        <v>79</v>
      </c>
      <c r="B144" s="40"/>
      <c r="C144" s="45">
        <v>26846.074000000001</v>
      </c>
      <c r="D144" s="12"/>
      <c r="E144">
        <f t="shared" si="8"/>
        <v>-1068.9986383096275</v>
      </c>
      <c r="F144">
        <f t="shared" si="9"/>
        <v>-1069</v>
      </c>
      <c r="G144">
        <f t="shared" si="10"/>
        <v>1.2914999999338761E-2</v>
      </c>
      <c r="H144">
        <f t="shared" si="13"/>
        <v>1.2914999999338761E-2</v>
      </c>
      <c r="O144">
        <f t="shared" ca="1" si="11"/>
        <v>0.10701271650060339</v>
      </c>
      <c r="Q144" s="62">
        <f t="shared" si="14"/>
        <v>11827.574000000001</v>
      </c>
      <c r="S144">
        <v>2426846.074</v>
      </c>
    </row>
    <row r="145" spans="1:21" ht="12.75" customHeight="1">
      <c r="A145" s="31" t="s">
        <v>80</v>
      </c>
      <c r="B145" s="40"/>
      <c r="C145" s="45">
        <v>27481.545999999998</v>
      </c>
      <c r="D145" s="12"/>
      <c r="E145">
        <f t="shared" si="8"/>
        <v>-1001.9977784888773</v>
      </c>
      <c r="F145">
        <f t="shared" si="9"/>
        <v>-1002</v>
      </c>
      <c r="G145">
        <f t="shared" si="10"/>
        <v>2.1069999995233957E-2</v>
      </c>
      <c r="H145">
        <f t="shared" si="13"/>
        <v>2.1069999995233957E-2</v>
      </c>
      <c r="O145">
        <f t="shared" ca="1" si="11"/>
        <v>0.10287864657912175</v>
      </c>
      <c r="Q145" s="62">
        <f t="shared" si="14"/>
        <v>12463.045999999998</v>
      </c>
      <c r="S145">
        <v>2427481.5460000001</v>
      </c>
    </row>
    <row r="146" spans="1:21" ht="12.75" customHeight="1">
      <c r="A146" s="31" t="s">
        <v>80</v>
      </c>
      <c r="B146" s="40"/>
      <c r="C146" s="45">
        <v>27870.388999999999</v>
      </c>
      <c r="D146" s="12"/>
      <c r="E146">
        <f t="shared" si="8"/>
        <v>-961.00019663589239</v>
      </c>
      <c r="F146">
        <f t="shared" si="9"/>
        <v>-961</v>
      </c>
      <c r="G146">
        <f t="shared" si="10"/>
        <v>-1.8650000019988511E-3</v>
      </c>
      <c r="H146">
        <f t="shared" si="13"/>
        <v>-1.8650000019988511E-3</v>
      </c>
      <c r="O146">
        <f t="shared" ca="1" si="11"/>
        <v>0.10034884259731958</v>
      </c>
      <c r="Q146" s="62">
        <f t="shared" si="14"/>
        <v>12851.888999999999</v>
      </c>
      <c r="S146">
        <v>2427870.389</v>
      </c>
    </row>
    <row r="147" spans="1:21" ht="12.75" customHeight="1">
      <c r="A147" s="31" t="s">
        <v>81</v>
      </c>
      <c r="B147" s="40"/>
      <c r="C147" s="45">
        <v>27889.377</v>
      </c>
      <c r="D147" s="12"/>
      <c r="E147">
        <f t="shared" si="8"/>
        <v>-958.99820075522973</v>
      </c>
      <c r="F147">
        <f t="shared" si="9"/>
        <v>-959</v>
      </c>
      <c r="G147">
        <f t="shared" si="10"/>
        <v>1.7065000000002328E-2</v>
      </c>
      <c r="H147">
        <f t="shared" si="13"/>
        <v>1.7065000000002328E-2</v>
      </c>
      <c r="O147">
        <f t="shared" ca="1" si="11"/>
        <v>0.10022543752503654</v>
      </c>
      <c r="Q147" s="62">
        <f t="shared" si="14"/>
        <v>12870.877</v>
      </c>
      <c r="S147">
        <v>2427889.3769999999</v>
      </c>
    </row>
    <row r="148" spans="1:21" ht="12.75" customHeight="1">
      <c r="A148" s="31" t="s">
        <v>80</v>
      </c>
      <c r="B148" s="40"/>
      <c r="C148" s="45">
        <v>27946.288</v>
      </c>
      <c r="D148" s="12"/>
      <c r="E148">
        <f t="shared" si="8"/>
        <v>-952.99780115735803</v>
      </c>
      <c r="F148">
        <f t="shared" si="9"/>
        <v>-953</v>
      </c>
      <c r="G148">
        <f t="shared" si="10"/>
        <v>2.0854999995208345E-2</v>
      </c>
      <c r="H148">
        <f t="shared" si="13"/>
        <v>2.0854999995208345E-2</v>
      </c>
      <c r="O148">
        <f t="shared" ca="1" si="11"/>
        <v>9.9855222308187441E-2</v>
      </c>
      <c r="Q148" s="62">
        <f t="shared" si="14"/>
        <v>12927.788</v>
      </c>
      <c r="S148">
        <v>2427946.2880000002</v>
      </c>
    </row>
    <row r="149" spans="1:21" ht="12.75" customHeight="1">
      <c r="A149" s="31" t="s">
        <v>80</v>
      </c>
      <c r="B149" s="40"/>
      <c r="C149" s="45">
        <v>28107.563999999998</v>
      </c>
      <c r="D149" s="12"/>
      <c r="E149">
        <f t="shared" ref="E149:E212" si="15">+(C149-C$7)/C$8</f>
        <v>-935.99369921667267</v>
      </c>
      <c r="F149">
        <f t="shared" ref="F149:F212" si="16">ROUND(2*E149,0)/2</f>
        <v>-936</v>
      </c>
      <c r="G149">
        <f t="shared" ref="G149:G212" si="17">+C149-(C$7+F149*C$8)</f>
        <v>5.9759999996458646E-2</v>
      </c>
      <c r="H149">
        <f t="shared" si="13"/>
        <v>5.9759999996458646E-2</v>
      </c>
      <c r="O149">
        <f t="shared" ref="O149:O212" ca="1" si="18">+C$11+C$12*F149</f>
        <v>9.8806279193781654E-2</v>
      </c>
      <c r="Q149" s="62">
        <f t="shared" si="14"/>
        <v>13089.063999999998</v>
      </c>
      <c r="S149">
        <v>2428107.5639999998</v>
      </c>
    </row>
    <row r="150" spans="1:21" ht="12.75" customHeight="1">
      <c r="A150" s="31" t="s">
        <v>82</v>
      </c>
      <c r="B150" s="40"/>
      <c r="C150" s="45">
        <v>28240.34</v>
      </c>
      <c r="D150" s="12"/>
      <c r="E150">
        <f t="shared" si="15"/>
        <v>-921.99448892328439</v>
      </c>
      <c r="F150">
        <f t="shared" si="16"/>
        <v>-922</v>
      </c>
      <c r="G150">
        <f t="shared" si="17"/>
        <v>5.2269999996497063E-2</v>
      </c>
      <c r="H150">
        <f t="shared" si="13"/>
        <v>5.2269999996497063E-2</v>
      </c>
      <c r="O150">
        <f t="shared" ca="1" si="18"/>
        <v>9.7942443687800418E-2</v>
      </c>
      <c r="Q150" s="62">
        <f t="shared" si="14"/>
        <v>13221.84</v>
      </c>
      <c r="S150">
        <v>2428240.34</v>
      </c>
    </row>
    <row r="151" spans="1:21" ht="12.75" customHeight="1">
      <c r="A151" s="31" t="s">
        <v>80</v>
      </c>
      <c r="B151" s="40"/>
      <c r="C151" s="45">
        <v>28278.244999999999</v>
      </c>
      <c r="D151" s="12"/>
      <c r="E151">
        <f t="shared" si="15"/>
        <v>-917.9979830323789</v>
      </c>
      <c r="F151">
        <f t="shared" si="16"/>
        <v>-918</v>
      </c>
      <c r="G151">
        <f t="shared" si="17"/>
        <v>1.9129999996948754E-2</v>
      </c>
      <c r="H151">
        <f t="shared" si="13"/>
        <v>1.9129999996948754E-2</v>
      </c>
      <c r="O151">
        <f t="shared" ca="1" si="18"/>
        <v>9.769563354323435E-2</v>
      </c>
      <c r="Q151" s="62">
        <f t="shared" si="14"/>
        <v>13259.744999999999</v>
      </c>
      <c r="S151">
        <v>2428278.2450000001</v>
      </c>
    </row>
    <row r="152" spans="1:21" ht="12.75" customHeight="1">
      <c r="A152" s="31" t="s">
        <v>80</v>
      </c>
      <c r="B152" s="40"/>
      <c r="C152" s="45">
        <v>28297.207999999999</v>
      </c>
      <c r="D152" s="12"/>
      <c r="E152">
        <f t="shared" si="15"/>
        <v>-915.99862302158238</v>
      </c>
      <c r="F152">
        <f t="shared" si="16"/>
        <v>-916</v>
      </c>
      <c r="G152">
        <f t="shared" si="17"/>
        <v>1.3059999997494742E-2</v>
      </c>
      <c r="H152">
        <f t="shared" si="13"/>
        <v>1.3059999997494742E-2</v>
      </c>
      <c r="O152">
        <f t="shared" ca="1" si="18"/>
        <v>9.7572228470951317E-2</v>
      </c>
      <c r="Q152" s="62">
        <f t="shared" si="14"/>
        <v>13278.707999999999</v>
      </c>
      <c r="S152">
        <v>2428297.2080000001</v>
      </c>
    </row>
    <row r="153" spans="1:21" ht="12.75" customHeight="1">
      <c r="A153" s="31" t="s">
        <v>83</v>
      </c>
      <c r="B153" s="40"/>
      <c r="C153" s="45">
        <v>29634.401999999998</v>
      </c>
      <c r="D153" s="12"/>
      <c r="E153">
        <f t="shared" si="15"/>
        <v>-775.01184823504843</v>
      </c>
      <c r="F153">
        <f t="shared" si="16"/>
        <v>-775</v>
      </c>
      <c r="G153">
        <f t="shared" si="17"/>
        <v>-0.11237500000424916</v>
      </c>
      <c r="H153">
        <f t="shared" si="13"/>
        <v>-0.11237500000424916</v>
      </c>
      <c r="O153">
        <f t="shared" ca="1" si="18"/>
        <v>8.8872170874997436E-2</v>
      </c>
      <c r="Q153" s="62">
        <f t="shared" si="14"/>
        <v>14615.901999999998</v>
      </c>
      <c r="S153">
        <v>2429634.4019999998</v>
      </c>
      <c r="U153">
        <v>-0.11237500000424916</v>
      </c>
    </row>
    <row r="154" spans="1:21" ht="12.75" customHeight="1">
      <c r="A154" s="31" t="s">
        <v>83</v>
      </c>
      <c r="B154" s="40"/>
      <c r="C154" s="45">
        <v>29634.527999999998</v>
      </c>
      <c r="D154" s="12"/>
      <c r="E154">
        <f t="shared" si="15"/>
        <v>-774.99856345092348</v>
      </c>
      <c r="F154">
        <f t="shared" si="16"/>
        <v>-775</v>
      </c>
      <c r="G154">
        <f t="shared" si="17"/>
        <v>1.3624999995954568E-2</v>
      </c>
      <c r="H154">
        <f t="shared" si="13"/>
        <v>1.3624999995954568E-2</v>
      </c>
      <c r="O154">
        <f t="shared" ca="1" si="18"/>
        <v>8.8872170874997436E-2</v>
      </c>
      <c r="Q154" s="62">
        <f t="shared" si="14"/>
        <v>14616.027999999998</v>
      </c>
      <c r="S154">
        <v>2429634.5279999999</v>
      </c>
      <c r="U154">
        <v>1.3624999995954568E-2</v>
      </c>
    </row>
    <row r="155" spans="1:21" ht="12.75" customHeight="1">
      <c r="A155" s="31" t="s">
        <v>83</v>
      </c>
      <c r="B155" s="40"/>
      <c r="C155" s="45">
        <v>29634.695</v>
      </c>
      <c r="D155" s="12"/>
      <c r="E155">
        <f t="shared" si="15"/>
        <v>-774.98095584021814</v>
      </c>
      <c r="F155">
        <f t="shared" si="16"/>
        <v>-775</v>
      </c>
      <c r="G155">
        <f t="shared" si="17"/>
        <v>0.18062499999723514</v>
      </c>
      <c r="H155">
        <f t="shared" si="13"/>
        <v>0.18062499999723514</v>
      </c>
      <c r="O155">
        <f t="shared" ca="1" si="18"/>
        <v>8.8872170874997436E-2</v>
      </c>
      <c r="Q155" s="62">
        <f t="shared" si="14"/>
        <v>14616.195</v>
      </c>
      <c r="S155">
        <v>2429634.6949999998</v>
      </c>
      <c r="U155">
        <v>0.18062499999723514</v>
      </c>
    </row>
    <row r="156" spans="1:21" ht="12.75" customHeight="1">
      <c r="A156" s="31" t="s">
        <v>83</v>
      </c>
      <c r="B156" s="40"/>
      <c r="C156" s="45">
        <v>29729.338</v>
      </c>
      <c r="D156" s="12"/>
      <c r="E156">
        <f t="shared" si="15"/>
        <v>-765.00229057091394</v>
      </c>
      <c r="F156">
        <f t="shared" si="16"/>
        <v>-765</v>
      </c>
      <c r="G156">
        <f t="shared" si="17"/>
        <v>-2.1725000002334127E-2</v>
      </c>
      <c r="H156">
        <f t="shared" ref="H156:H187" si="19">+G156</f>
        <v>-2.1725000002334127E-2</v>
      </c>
      <c r="O156">
        <f t="shared" ca="1" si="18"/>
        <v>8.8255145513582267E-2</v>
      </c>
      <c r="Q156" s="62">
        <f t="shared" si="14"/>
        <v>14710.838</v>
      </c>
      <c r="S156">
        <v>2429729.338</v>
      </c>
      <c r="U156">
        <v>-2.1725000002334127E-2</v>
      </c>
    </row>
    <row r="157" spans="1:21" ht="12.75" customHeight="1">
      <c r="A157" s="31" t="s">
        <v>84</v>
      </c>
      <c r="B157" s="40"/>
      <c r="C157" s="45">
        <v>29776.77</v>
      </c>
      <c r="D157" s="12"/>
      <c r="E157">
        <f t="shared" si="15"/>
        <v>-760.00130739145379</v>
      </c>
      <c r="F157">
        <f t="shared" si="16"/>
        <v>-760</v>
      </c>
      <c r="G157">
        <f t="shared" si="17"/>
        <v>-1.2400000003253808E-2</v>
      </c>
      <c r="H157">
        <f t="shared" si="19"/>
        <v>-1.2400000003253808E-2</v>
      </c>
      <c r="O157">
        <f t="shared" ca="1" si="18"/>
        <v>8.7946632832874683E-2</v>
      </c>
      <c r="Q157" s="62">
        <f t="shared" si="14"/>
        <v>14758.27</v>
      </c>
      <c r="S157">
        <v>2429776.77</v>
      </c>
    </row>
    <row r="158" spans="1:21" ht="12.75" customHeight="1">
      <c r="A158" s="31" t="s">
        <v>83</v>
      </c>
      <c r="B158" s="40"/>
      <c r="C158" s="12">
        <v>30791.463</v>
      </c>
      <c r="D158" s="12"/>
      <c r="E158">
        <f t="shared" si="15"/>
        <v>-653.01735931176415</v>
      </c>
      <c r="F158">
        <f t="shared" si="16"/>
        <v>-653</v>
      </c>
      <c r="G158">
        <f t="shared" si="17"/>
        <v>-0.16464500000074622</v>
      </c>
      <c r="H158">
        <f t="shared" si="19"/>
        <v>-0.16464500000074622</v>
      </c>
      <c r="O158">
        <f t="shared" ca="1" si="18"/>
        <v>8.134446146573239E-2</v>
      </c>
      <c r="Q158" s="62">
        <f t="shared" si="14"/>
        <v>15772.963</v>
      </c>
      <c r="S158">
        <v>2430791.463</v>
      </c>
      <c r="U158">
        <v>-0.16464500000074622</v>
      </c>
    </row>
    <row r="159" spans="1:21" ht="12.75" customHeight="1">
      <c r="A159" s="31" t="s">
        <v>83</v>
      </c>
      <c r="B159" s="40"/>
      <c r="C159" s="12">
        <v>30848.375</v>
      </c>
      <c r="D159" s="12"/>
      <c r="E159">
        <f t="shared" si="15"/>
        <v>-647.01685427909774</v>
      </c>
      <c r="F159">
        <f t="shared" si="16"/>
        <v>-647</v>
      </c>
      <c r="G159">
        <f t="shared" si="17"/>
        <v>-0.1598550000016985</v>
      </c>
      <c r="H159">
        <f t="shared" si="19"/>
        <v>-0.1598550000016985</v>
      </c>
      <c r="O159">
        <f t="shared" ca="1" si="18"/>
        <v>8.0974246248883289E-2</v>
      </c>
      <c r="Q159" s="62">
        <f t="shared" si="14"/>
        <v>15829.875</v>
      </c>
      <c r="S159">
        <v>2430848.375</v>
      </c>
      <c r="U159">
        <v>-0.1598550000016985</v>
      </c>
    </row>
    <row r="160" spans="1:21" ht="12.75" customHeight="1">
      <c r="A160" s="31" t="s">
        <v>83</v>
      </c>
      <c r="B160" s="40"/>
      <c r="C160" s="12">
        <v>31825.468000000001</v>
      </c>
      <c r="D160" s="12"/>
      <c r="E160">
        <f t="shared" si="15"/>
        <v>-543.99725447794776</v>
      </c>
      <c r="F160">
        <f t="shared" si="16"/>
        <v>-544</v>
      </c>
      <c r="G160">
        <f t="shared" si="17"/>
        <v>2.6039999997010455E-2</v>
      </c>
      <c r="H160">
        <f t="shared" si="19"/>
        <v>2.6039999997010455E-2</v>
      </c>
      <c r="O160">
        <f t="shared" ca="1" si="18"/>
        <v>7.4618885026307064E-2</v>
      </c>
      <c r="Q160" s="62">
        <f t="shared" si="14"/>
        <v>16806.968000000001</v>
      </c>
      <c r="S160">
        <v>2431825.4679999999</v>
      </c>
      <c r="U160">
        <v>2.6039999997010455E-2</v>
      </c>
    </row>
    <row r="161" spans="1:21" ht="12.75" customHeight="1">
      <c r="A161" s="31" t="s">
        <v>83</v>
      </c>
      <c r="B161" s="40"/>
      <c r="C161" s="12">
        <v>31844.387999999999</v>
      </c>
      <c r="D161" s="12"/>
      <c r="E161">
        <f t="shared" si="15"/>
        <v>-542.00242816332104</v>
      </c>
      <c r="F161">
        <f t="shared" si="16"/>
        <v>-542</v>
      </c>
      <c r="G161">
        <f t="shared" si="17"/>
        <v>-2.3030000003927853E-2</v>
      </c>
      <c r="H161">
        <f t="shared" si="19"/>
        <v>-2.3030000003927853E-2</v>
      </c>
      <c r="O161">
        <f t="shared" ca="1" si="18"/>
        <v>7.449547995402403E-2</v>
      </c>
      <c r="Q161" s="62">
        <f t="shared" si="14"/>
        <v>16825.887999999999</v>
      </c>
      <c r="S161">
        <v>2431844.3879999998</v>
      </c>
      <c r="U161">
        <v>-2.3030000003927853E-2</v>
      </c>
    </row>
    <row r="162" spans="1:21" ht="12.75" customHeight="1">
      <c r="A162" s="31" t="s">
        <v>83</v>
      </c>
      <c r="B162" s="40"/>
      <c r="C162" s="12">
        <v>32119.667000000001</v>
      </c>
      <c r="D162" s="12"/>
      <c r="E162">
        <f t="shared" si="15"/>
        <v>-512.97844332906163</v>
      </c>
      <c r="F162">
        <f t="shared" si="16"/>
        <v>-513</v>
      </c>
      <c r="G162">
        <f t="shared" si="17"/>
        <v>0.20445499999914318</v>
      </c>
      <c r="H162">
        <f t="shared" si="19"/>
        <v>0.20445499999914318</v>
      </c>
      <c r="O162">
        <f t="shared" ca="1" si="18"/>
        <v>7.270610640592004E-2</v>
      </c>
      <c r="Q162" s="62">
        <f t="shared" si="14"/>
        <v>17101.167000000001</v>
      </c>
      <c r="S162">
        <v>2432119.6669999999</v>
      </c>
      <c r="U162">
        <v>0.20445499999914318</v>
      </c>
    </row>
    <row r="163" spans="1:21" ht="12.75" customHeight="1">
      <c r="A163" s="31" t="s">
        <v>83</v>
      </c>
      <c r="B163" s="40"/>
      <c r="C163" s="12">
        <v>32176.499</v>
      </c>
      <c r="D163" s="12"/>
      <c r="E163">
        <f t="shared" si="15"/>
        <v>-506.98637307996677</v>
      </c>
      <c r="F163">
        <f t="shared" si="16"/>
        <v>-507</v>
      </c>
      <c r="G163">
        <f t="shared" si="17"/>
        <v>0.12924499999644468</v>
      </c>
      <c r="H163">
        <f t="shared" si="19"/>
        <v>0.12924499999644468</v>
      </c>
      <c r="O163">
        <f t="shared" ca="1" si="18"/>
        <v>7.2335891189070939E-2</v>
      </c>
      <c r="Q163" s="62">
        <f t="shared" si="14"/>
        <v>17157.999</v>
      </c>
      <c r="S163">
        <v>2432176.4989999998</v>
      </c>
      <c r="U163">
        <v>0.12924499999644468</v>
      </c>
    </row>
    <row r="164" spans="1:21" ht="12.75" customHeight="1">
      <c r="A164" s="31" t="s">
        <v>84</v>
      </c>
      <c r="B164" s="40"/>
      <c r="C164" s="12">
        <v>32290.19</v>
      </c>
      <c r="D164" s="12"/>
      <c r="E164">
        <f t="shared" si="15"/>
        <v>-494.9993858423216</v>
      </c>
      <c r="F164">
        <f t="shared" si="16"/>
        <v>-495</v>
      </c>
      <c r="G164">
        <f t="shared" si="17"/>
        <v>5.8249999965482857E-3</v>
      </c>
      <c r="H164">
        <f t="shared" si="19"/>
        <v>5.8249999965482857E-3</v>
      </c>
      <c r="O164">
        <f t="shared" ca="1" si="18"/>
        <v>7.1595460755372736E-2</v>
      </c>
      <c r="Q164" s="62">
        <f t="shared" si="14"/>
        <v>17271.689999999999</v>
      </c>
      <c r="S164">
        <v>2432290.19</v>
      </c>
    </row>
    <row r="165" spans="1:21" ht="12.75" customHeight="1">
      <c r="A165" s="31" t="s">
        <v>83</v>
      </c>
      <c r="B165" s="40"/>
      <c r="C165" s="12">
        <v>32868.682000000001</v>
      </c>
      <c r="D165" s="12"/>
      <c r="E165">
        <f t="shared" si="15"/>
        <v>-434.00620062027309</v>
      </c>
      <c r="F165">
        <f t="shared" si="16"/>
        <v>-434</v>
      </c>
      <c r="G165">
        <f t="shared" si="17"/>
        <v>-5.881000000226777E-2</v>
      </c>
      <c r="H165">
        <f t="shared" si="19"/>
        <v>-5.881000000226777E-2</v>
      </c>
      <c r="O165">
        <f t="shared" ca="1" si="18"/>
        <v>6.7831606050740206E-2</v>
      </c>
      <c r="Q165" s="62">
        <f t="shared" si="14"/>
        <v>17850.182000000001</v>
      </c>
      <c r="S165">
        <v>2432868.682</v>
      </c>
      <c r="U165">
        <v>-5.881000000226777E-2</v>
      </c>
    </row>
    <row r="166" spans="1:21" ht="12.75" customHeight="1">
      <c r="A166" s="31" t="s">
        <v>83</v>
      </c>
      <c r="B166" s="40"/>
      <c r="C166" s="12">
        <v>32944.447999999997</v>
      </c>
      <c r="D166" s="12"/>
      <c r="E166">
        <f t="shared" si="15"/>
        <v>-426.01782796942666</v>
      </c>
      <c r="F166">
        <f t="shared" si="16"/>
        <v>-426</v>
      </c>
      <c r="G166">
        <f t="shared" si="17"/>
        <v>-0.16909000000305241</v>
      </c>
      <c r="H166">
        <f t="shared" si="19"/>
        <v>-0.16909000000305241</v>
      </c>
      <c r="O166">
        <f t="shared" ca="1" si="18"/>
        <v>6.7337985761608071E-2</v>
      </c>
      <c r="Q166" s="62">
        <f t="shared" si="14"/>
        <v>17925.947999999997</v>
      </c>
      <c r="S166">
        <v>2432944.4479999999</v>
      </c>
      <c r="U166">
        <v>-0.16909000000305241</v>
      </c>
    </row>
    <row r="167" spans="1:21" ht="12.75" customHeight="1">
      <c r="A167" s="31" t="s">
        <v>83</v>
      </c>
      <c r="B167" s="40"/>
      <c r="C167" s="12">
        <v>33001.417000000001</v>
      </c>
      <c r="D167" s="12"/>
      <c r="E167">
        <f t="shared" si="15"/>
        <v>-420.01131315346521</v>
      </c>
      <c r="F167">
        <f t="shared" si="16"/>
        <v>-420</v>
      </c>
      <c r="G167">
        <f t="shared" si="17"/>
        <v>-0.1073000000033062</v>
      </c>
      <c r="H167">
        <f t="shared" si="19"/>
        <v>-0.1073000000033062</v>
      </c>
      <c r="O167">
        <f t="shared" ca="1" si="18"/>
        <v>6.696777054475897E-2</v>
      </c>
      <c r="Q167" s="62">
        <f t="shared" si="14"/>
        <v>17982.917000000001</v>
      </c>
      <c r="S167">
        <v>2433001.4169999999</v>
      </c>
      <c r="U167">
        <v>-0.1073000000033062</v>
      </c>
    </row>
    <row r="168" spans="1:21" ht="12.75" customHeight="1">
      <c r="A168" s="31" t="s">
        <v>83</v>
      </c>
      <c r="B168" s="40"/>
      <c r="C168" s="12">
        <v>33390.400000000001</v>
      </c>
      <c r="D168" s="12"/>
      <c r="E168">
        <f t="shared" si="15"/>
        <v>-378.99897042923044</v>
      </c>
      <c r="F168">
        <f t="shared" si="16"/>
        <v>-379</v>
      </c>
      <c r="G168">
        <f t="shared" si="17"/>
        <v>9.7650000025168993E-3</v>
      </c>
      <c r="H168">
        <f t="shared" si="19"/>
        <v>9.7650000025168993E-3</v>
      </c>
      <c r="O168">
        <f t="shared" ca="1" si="18"/>
        <v>6.4437966562956778E-2</v>
      </c>
      <c r="Q168" s="62">
        <f t="shared" si="14"/>
        <v>18371.900000000001</v>
      </c>
      <c r="S168">
        <v>2433390.4</v>
      </c>
      <c r="U168">
        <v>9.7650000025168993E-3</v>
      </c>
    </row>
    <row r="169" spans="1:21" ht="12.75" customHeight="1">
      <c r="A169" s="31" t="s">
        <v>83</v>
      </c>
      <c r="B169" s="40"/>
      <c r="C169" s="12">
        <v>33570.644</v>
      </c>
      <c r="D169" s="12"/>
      <c r="E169">
        <f t="shared" si="15"/>
        <v>-359.99498130377526</v>
      </c>
      <c r="F169">
        <f t="shared" si="16"/>
        <v>-360</v>
      </c>
      <c r="G169">
        <f t="shared" si="17"/>
        <v>4.7599999998055864E-2</v>
      </c>
      <c r="H169">
        <f t="shared" si="19"/>
        <v>4.7599999998055864E-2</v>
      </c>
      <c r="O169">
        <f t="shared" ca="1" si="18"/>
        <v>6.3265618376267957E-2</v>
      </c>
      <c r="Q169" s="62">
        <f t="shared" si="14"/>
        <v>18552.144</v>
      </c>
      <c r="S169">
        <v>2433570.6439999999</v>
      </c>
      <c r="U169">
        <v>4.7599999998055864E-2</v>
      </c>
    </row>
    <row r="170" spans="1:21" ht="12.75" customHeight="1">
      <c r="A170" s="31" t="s">
        <v>83</v>
      </c>
      <c r="B170" s="40"/>
      <c r="C170" s="12">
        <v>33760.356</v>
      </c>
      <c r="D170" s="12"/>
      <c r="E170">
        <f t="shared" si="15"/>
        <v>-339.99273554264943</v>
      </c>
      <c r="F170">
        <f t="shared" si="16"/>
        <v>-340</v>
      </c>
      <c r="G170">
        <f t="shared" si="17"/>
        <v>6.8899999998393469E-2</v>
      </c>
      <c r="H170">
        <f t="shared" si="19"/>
        <v>6.8899999998393469E-2</v>
      </c>
      <c r="O170">
        <f t="shared" ca="1" si="18"/>
        <v>6.2031567653437619E-2</v>
      </c>
      <c r="Q170" s="62">
        <f t="shared" si="14"/>
        <v>18741.856</v>
      </c>
      <c r="S170">
        <v>2433760.3560000001</v>
      </c>
      <c r="U170">
        <v>6.8899999998393469E-2</v>
      </c>
    </row>
    <row r="171" spans="1:21" ht="12.75" customHeight="1">
      <c r="A171" s="31" t="s">
        <v>83</v>
      </c>
      <c r="B171" s="40"/>
      <c r="C171" s="12">
        <v>34443.392</v>
      </c>
      <c r="D171" s="12"/>
      <c r="E171">
        <f t="shared" si="15"/>
        <v>-267.97697514954638</v>
      </c>
      <c r="F171">
        <f t="shared" si="16"/>
        <v>-268</v>
      </c>
      <c r="G171">
        <f t="shared" si="17"/>
        <v>0.21837999999843305</v>
      </c>
      <c r="H171">
        <f t="shared" si="19"/>
        <v>0.21837999999843305</v>
      </c>
      <c r="O171">
        <f t="shared" ca="1" si="18"/>
        <v>5.7588985051248417E-2</v>
      </c>
      <c r="Q171" s="62">
        <f t="shared" si="14"/>
        <v>19424.892</v>
      </c>
      <c r="S171">
        <v>2434443.392</v>
      </c>
      <c r="U171">
        <v>0.21837999999843305</v>
      </c>
    </row>
    <row r="172" spans="1:21" ht="12.75" customHeight="1">
      <c r="A172" s="31" t="s">
        <v>83</v>
      </c>
      <c r="B172" s="40"/>
      <c r="C172" s="12">
        <v>34860.355000000003</v>
      </c>
      <c r="D172" s="12"/>
      <c r="E172">
        <f t="shared" si="15"/>
        <v>-224.01456687122766</v>
      </c>
      <c r="F172">
        <f t="shared" si="16"/>
        <v>-224</v>
      </c>
      <c r="G172">
        <f t="shared" si="17"/>
        <v>-0.13816000000224449</v>
      </c>
      <c r="H172">
        <f t="shared" si="19"/>
        <v>-0.13816000000224449</v>
      </c>
      <c r="O172">
        <f t="shared" ca="1" si="18"/>
        <v>5.4874073461021675E-2</v>
      </c>
      <c r="Q172" s="62">
        <f t="shared" si="14"/>
        <v>19841.855000000003</v>
      </c>
      <c r="S172">
        <v>2434860.355</v>
      </c>
      <c r="U172">
        <v>-0.13816000000224449</v>
      </c>
    </row>
    <row r="173" spans="1:21" ht="12.75" customHeight="1">
      <c r="A173" s="31" t="s">
        <v>83</v>
      </c>
      <c r="B173" s="40"/>
      <c r="C173" s="12">
        <v>34860.387999999999</v>
      </c>
      <c r="D173" s="12"/>
      <c r="E173">
        <f t="shared" si="15"/>
        <v>-224.0110875230049</v>
      </c>
      <c r="F173">
        <f t="shared" si="16"/>
        <v>-224</v>
      </c>
      <c r="G173">
        <f t="shared" si="17"/>
        <v>-0.10516000000643544</v>
      </c>
      <c r="H173">
        <f t="shared" si="19"/>
        <v>-0.10516000000643544</v>
      </c>
      <c r="O173">
        <f t="shared" ca="1" si="18"/>
        <v>5.4874073461021675E-2</v>
      </c>
      <c r="Q173" s="62">
        <f t="shared" si="14"/>
        <v>19841.887999999999</v>
      </c>
      <c r="S173">
        <v>2434860.3879999998</v>
      </c>
      <c r="U173">
        <v>-0.10516000000643544</v>
      </c>
    </row>
    <row r="174" spans="1:21" ht="12.75" customHeight="1">
      <c r="A174" s="31" t="s">
        <v>83</v>
      </c>
      <c r="B174" s="40"/>
      <c r="C174" s="12">
        <v>35135.398000000001</v>
      </c>
      <c r="D174" s="12"/>
      <c r="E174">
        <f t="shared" si="15"/>
        <v>-195.01546464850426</v>
      </c>
      <c r="F174">
        <f t="shared" si="16"/>
        <v>-195</v>
      </c>
      <c r="G174">
        <f t="shared" si="17"/>
        <v>-0.14667500000359723</v>
      </c>
      <c r="H174">
        <f t="shared" si="19"/>
        <v>-0.14667500000359723</v>
      </c>
      <c r="O174">
        <f t="shared" ca="1" si="18"/>
        <v>5.3084699912917685E-2</v>
      </c>
      <c r="Q174" s="62">
        <f t="shared" si="14"/>
        <v>20116.898000000001</v>
      </c>
      <c r="S174">
        <v>2435135.398</v>
      </c>
      <c r="U174">
        <v>-0.14667500000359723</v>
      </c>
    </row>
    <row r="175" spans="1:21" ht="12.75" customHeight="1">
      <c r="A175" s="31" t="s">
        <v>83</v>
      </c>
      <c r="B175" s="40"/>
      <c r="C175" s="12">
        <v>35135.419000000002</v>
      </c>
      <c r="D175" s="12"/>
      <c r="E175">
        <f t="shared" si="15"/>
        <v>-195.01325051781672</v>
      </c>
      <c r="F175">
        <f t="shared" si="16"/>
        <v>-195</v>
      </c>
      <c r="G175">
        <f t="shared" si="17"/>
        <v>-0.12567500000295695</v>
      </c>
      <c r="H175">
        <f t="shared" si="19"/>
        <v>-0.12567500000295695</v>
      </c>
      <c r="O175">
        <f t="shared" ca="1" si="18"/>
        <v>5.3084699912917685E-2</v>
      </c>
      <c r="Q175" s="62">
        <f t="shared" si="14"/>
        <v>20116.919000000002</v>
      </c>
      <c r="S175">
        <v>2435135.4190000002</v>
      </c>
      <c r="U175">
        <v>-0.12567500000295695</v>
      </c>
    </row>
    <row r="176" spans="1:21" ht="12.75" customHeight="1">
      <c r="A176" s="31" t="s">
        <v>83</v>
      </c>
      <c r="B176" s="40"/>
      <c r="C176" s="12">
        <v>35154.421000000002</v>
      </c>
      <c r="D176" s="12"/>
      <c r="E176">
        <f t="shared" si="15"/>
        <v>-193.0097785500291</v>
      </c>
      <c r="F176">
        <f t="shared" si="16"/>
        <v>-193</v>
      </c>
      <c r="G176">
        <f t="shared" si="17"/>
        <v>-9.2745000001741573E-2</v>
      </c>
      <c r="H176">
        <f t="shared" si="19"/>
        <v>-9.2745000001741573E-2</v>
      </c>
      <c r="O176">
        <f t="shared" ca="1" si="18"/>
        <v>5.2961294840634651E-2</v>
      </c>
      <c r="Q176" s="62">
        <f t="shared" si="14"/>
        <v>20135.921000000002</v>
      </c>
      <c r="S176">
        <v>2435154.4210000001</v>
      </c>
      <c r="U176">
        <v>-9.2745000001741573E-2</v>
      </c>
    </row>
    <row r="177" spans="1:21" ht="12.75" customHeight="1">
      <c r="A177" s="31" t="s">
        <v>83</v>
      </c>
      <c r="B177" s="40"/>
      <c r="C177" s="12">
        <v>35192.385000000002</v>
      </c>
      <c r="D177" s="12"/>
      <c r="E177">
        <f t="shared" si="15"/>
        <v>-189.00705200623966</v>
      </c>
      <c r="F177">
        <f t="shared" si="16"/>
        <v>-189</v>
      </c>
      <c r="G177">
        <f t="shared" si="17"/>
        <v>-6.6885000000183936E-2</v>
      </c>
      <c r="H177">
        <f t="shared" si="19"/>
        <v>-6.6885000000183936E-2</v>
      </c>
      <c r="O177">
        <f t="shared" ca="1" si="18"/>
        <v>5.2714484696068584E-2</v>
      </c>
      <c r="Q177" s="62">
        <f t="shared" si="14"/>
        <v>20173.885000000002</v>
      </c>
      <c r="S177">
        <v>2435192.3849999998</v>
      </c>
      <c r="U177">
        <v>-6.6885000000183936E-2</v>
      </c>
    </row>
    <row r="178" spans="1:21" ht="12.75" customHeight="1">
      <c r="A178" s="31" t="s">
        <v>83</v>
      </c>
      <c r="B178" s="40"/>
      <c r="C178" s="12">
        <v>35543.46</v>
      </c>
      <c r="D178" s="12"/>
      <c r="E178">
        <f t="shared" si="15"/>
        <v>-151.9915314772947</v>
      </c>
      <c r="F178">
        <f t="shared" si="16"/>
        <v>-152</v>
      </c>
      <c r="G178">
        <f t="shared" si="17"/>
        <v>8.031999999366235E-2</v>
      </c>
      <c r="H178">
        <f t="shared" si="19"/>
        <v>8.031999999366235E-2</v>
      </c>
      <c r="O178">
        <f t="shared" ca="1" si="18"/>
        <v>5.0431490858832459E-2</v>
      </c>
      <c r="Q178" s="62">
        <f t="shared" si="14"/>
        <v>20524.96</v>
      </c>
      <c r="S178">
        <v>2435543.46</v>
      </c>
      <c r="U178">
        <v>8.031999999366235E-2</v>
      </c>
    </row>
    <row r="179" spans="1:21" ht="12.75" customHeight="1">
      <c r="A179" s="31" t="s">
        <v>83</v>
      </c>
      <c r="B179" s="40"/>
      <c r="C179" s="12">
        <v>35875.474999999999</v>
      </c>
      <c r="D179" s="12"/>
      <c r="E179">
        <f t="shared" si="15"/>
        <v>-116.98559813422628</v>
      </c>
      <c r="F179">
        <f t="shared" si="16"/>
        <v>-117</v>
      </c>
      <c r="G179">
        <f t="shared" si="17"/>
        <v>0.13659499999630498</v>
      </c>
      <c r="H179">
        <f t="shared" si="19"/>
        <v>0.13659499999630498</v>
      </c>
      <c r="O179">
        <f t="shared" ca="1" si="18"/>
        <v>4.8271902093879375E-2</v>
      </c>
      <c r="Q179" s="62">
        <f t="shared" si="14"/>
        <v>20856.974999999999</v>
      </c>
      <c r="S179">
        <v>2435875.4750000001</v>
      </c>
      <c r="U179">
        <v>0.13659499999630498</v>
      </c>
    </row>
    <row r="180" spans="1:21" ht="12.75" customHeight="1">
      <c r="A180" s="31" t="s">
        <v>83</v>
      </c>
      <c r="B180" s="40"/>
      <c r="C180" s="12">
        <v>35932.35</v>
      </c>
      <c r="D180" s="12"/>
      <c r="E180">
        <f t="shared" si="15"/>
        <v>-110.9889941889617</v>
      </c>
      <c r="F180">
        <f t="shared" si="16"/>
        <v>-111</v>
      </c>
      <c r="G180">
        <f t="shared" si="17"/>
        <v>0.10438499999872874</v>
      </c>
      <c r="H180">
        <f t="shared" si="19"/>
        <v>0.10438499999872874</v>
      </c>
      <c r="O180">
        <f t="shared" ca="1" si="18"/>
        <v>4.7901686877030274E-2</v>
      </c>
      <c r="Q180" s="62">
        <f t="shared" si="14"/>
        <v>20913.849999999999</v>
      </c>
      <c r="S180">
        <v>2435932.35</v>
      </c>
      <c r="U180">
        <v>0.10438499999872874</v>
      </c>
    </row>
    <row r="181" spans="1:21" ht="12.75" customHeight="1">
      <c r="A181" s="31" t="s">
        <v>83</v>
      </c>
      <c r="B181" s="40"/>
      <c r="C181" s="12">
        <v>35951.383000000002</v>
      </c>
      <c r="D181" s="12"/>
      <c r="E181">
        <f t="shared" si="15"/>
        <v>-108.98225374253991</v>
      </c>
      <c r="F181">
        <f t="shared" si="16"/>
        <v>-109</v>
      </c>
      <c r="G181">
        <f t="shared" si="17"/>
        <v>0.16831500000262167</v>
      </c>
      <c r="H181">
        <f t="shared" si="19"/>
        <v>0.16831500000262167</v>
      </c>
      <c r="O181">
        <f t="shared" ca="1" si="18"/>
        <v>4.777828180474724E-2</v>
      </c>
      <c r="Q181" s="62">
        <f t="shared" si="14"/>
        <v>20932.883000000002</v>
      </c>
      <c r="S181">
        <v>2435951.3829999999</v>
      </c>
      <c r="U181">
        <v>0.16831500000262167</v>
      </c>
    </row>
    <row r="182" spans="1:21" ht="12.75" customHeight="1">
      <c r="A182" s="31" t="s">
        <v>83</v>
      </c>
      <c r="B182" s="40"/>
      <c r="C182" s="12">
        <v>36245.394999999997</v>
      </c>
      <c r="D182" s="12"/>
      <c r="E182">
        <f t="shared" si="15"/>
        <v>-77.98315890025242</v>
      </c>
      <c r="F182">
        <f t="shared" si="16"/>
        <v>-78</v>
      </c>
      <c r="G182">
        <f t="shared" si="17"/>
        <v>0.15972999999212334</v>
      </c>
      <c r="H182">
        <f t="shared" si="19"/>
        <v>0.15972999999212334</v>
      </c>
      <c r="O182">
        <f t="shared" ca="1" si="18"/>
        <v>4.5865503184360217E-2</v>
      </c>
      <c r="Q182" s="62">
        <f t="shared" si="14"/>
        <v>21226.894999999997</v>
      </c>
      <c r="S182">
        <v>2436245.395</v>
      </c>
      <c r="U182">
        <v>0.15972999999212334</v>
      </c>
    </row>
    <row r="183" spans="1:21" ht="12.75" customHeight="1">
      <c r="A183" s="31" t="s">
        <v>83</v>
      </c>
      <c r="B183" s="40"/>
      <c r="C183" s="12">
        <v>36245.427000000003</v>
      </c>
      <c r="D183" s="12"/>
      <c r="E183">
        <f t="shared" si="15"/>
        <v>-77.979784986823176</v>
      </c>
      <c r="F183">
        <f t="shared" si="16"/>
        <v>-78</v>
      </c>
      <c r="G183">
        <f t="shared" si="17"/>
        <v>0.1917299999986426</v>
      </c>
      <c r="H183">
        <f t="shared" si="19"/>
        <v>0.1917299999986426</v>
      </c>
      <c r="O183">
        <f t="shared" ca="1" si="18"/>
        <v>4.5865503184360217E-2</v>
      </c>
      <c r="Q183" s="62">
        <f t="shared" si="14"/>
        <v>21226.927000000003</v>
      </c>
      <c r="S183">
        <v>2436245.4270000001</v>
      </c>
      <c r="U183">
        <v>0.1917299999986426</v>
      </c>
    </row>
    <row r="184" spans="1:21" ht="12.75" customHeight="1">
      <c r="A184" s="31" t="s">
        <v>83</v>
      </c>
      <c r="B184" s="40"/>
      <c r="C184" s="12">
        <v>36605.482000000004</v>
      </c>
      <c r="D184" s="12"/>
      <c r="E184">
        <f t="shared" si="15"/>
        <v>-40.017460001992582</v>
      </c>
      <c r="F184">
        <f t="shared" si="16"/>
        <v>-40</v>
      </c>
      <c r="G184">
        <f t="shared" si="17"/>
        <v>-0.16560000000026776</v>
      </c>
      <c r="H184">
        <f t="shared" si="19"/>
        <v>-0.16560000000026776</v>
      </c>
      <c r="O184">
        <f t="shared" ca="1" si="18"/>
        <v>4.3520806810982582E-2</v>
      </c>
      <c r="Q184" s="62">
        <f t="shared" si="14"/>
        <v>21586.982000000004</v>
      </c>
      <c r="S184">
        <v>2436605.4819999998</v>
      </c>
      <c r="U184">
        <v>-0.16560000000026776</v>
      </c>
    </row>
    <row r="185" spans="1:21" ht="12.75" customHeight="1">
      <c r="A185" s="31" t="s">
        <v>85</v>
      </c>
      <c r="B185" s="40"/>
      <c r="C185" s="12">
        <v>36605.525999999998</v>
      </c>
      <c r="D185" s="12"/>
      <c r="E185">
        <f t="shared" si="15"/>
        <v>-40.012820871028921</v>
      </c>
      <c r="F185">
        <f t="shared" si="16"/>
        <v>-40</v>
      </c>
      <c r="G185">
        <f t="shared" si="17"/>
        <v>-0.12160000000585569</v>
      </c>
      <c r="H185">
        <f t="shared" si="19"/>
        <v>-0.12160000000585569</v>
      </c>
      <c r="O185">
        <f t="shared" ca="1" si="18"/>
        <v>4.3520806810982582E-2</v>
      </c>
      <c r="Q185" s="62">
        <f t="shared" si="14"/>
        <v>21587.025999999998</v>
      </c>
      <c r="S185">
        <v>2436605.5260000001</v>
      </c>
      <c r="U185">
        <v>-0.12160000000585569</v>
      </c>
    </row>
    <row r="186" spans="1:21" ht="12.75" customHeight="1">
      <c r="A186" s="31" t="s">
        <v>83</v>
      </c>
      <c r="B186" s="40"/>
      <c r="C186" s="12">
        <v>36662.385000000002</v>
      </c>
      <c r="D186" s="12"/>
      <c r="E186">
        <f t="shared" si="15"/>
        <v>-34.017903882478187</v>
      </c>
      <c r="F186">
        <f t="shared" si="16"/>
        <v>-34</v>
      </c>
      <c r="G186">
        <f t="shared" si="17"/>
        <v>-0.1698099999994156</v>
      </c>
      <c r="H186">
        <f t="shared" si="19"/>
        <v>-0.1698099999994156</v>
      </c>
      <c r="O186">
        <f t="shared" ca="1" si="18"/>
        <v>4.3150591594133481E-2</v>
      </c>
      <c r="Q186" s="62">
        <f t="shared" si="14"/>
        <v>21643.885000000002</v>
      </c>
      <c r="S186">
        <v>2436662.3849999998</v>
      </c>
      <c r="U186">
        <v>-0.1698099999994156</v>
      </c>
    </row>
    <row r="187" spans="1:21" ht="12.75" customHeight="1">
      <c r="A187" s="31" t="s">
        <v>85</v>
      </c>
      <c r="B187" s="40"/>
      <c r="C187" s="12">
        <v>36700.377</v>
      </c>
      <c r="D187" s="12"/>
      <c r="E187">
        <f t="shared" si="15"/>
        <v>-30.012225164438942</v>
      </c>
      <c r="F187">
        <f t="shared" si="16"/>
        <v>-30</v>
      </c>
      <c r="G187">
        <f t="shared" si="17"/>
        <v>-0.11594999999942956</v>
      </c>
      <c r="H187">
        <f t="shared" si="19"/>
        <v>-0.11594999999942956</v>
      </c>
      <c r="O187">
        <f t="shared" ca="1" si="18"/>
        <v>4.2903781449567413E-2</v>
      </c>
      <c r="Q187" s="62">
        <f t="shared" si="14"/>
        <v>21681.877</v>
      </c>
      <c r="S187">
        <v>2436700.3769999999</v>
      </c>
      <c r="U187">
        <v>-0.11594999999942956</v>
      </c>
    </row>
    <row r="188" spans="1:21" ht="12.75" customHeight="1">
      <c r="A188" s="31" t="s">
        <v>83</v>
      </c>
      <c r="B188" s="40"/>
      <c r="C188" s="12">
        <v>36899.578000000001</v>
      </c>
      <c r="D188" s="12"/>
      <c r="E188">
        <f t="shared" si="15"/>
        <v>-9.0095086369548891</v>
      </c>
      <c r="F188">
        <f t="shared" si="16"/>
        <v>-9</v>
      </c>
      <c r="G188">
        <f t="shared" si="17"/>
        <v>-9.0185000000928994E-2</v>
      </c>
      <c r="H188">
        <f t="shared" ref="H188:H200" si="20">+G188</f>
        <v>-9.0185000000928994E-2</v>
      </c>
      <c r="O188">
        <f t="shared" ca="1" si="18"/>
        <v>4.1608028190595558E-2</v>
      </c>
      <c r="Q188" s="62">
        <f t="shared" ref="Q188:Q251" si="21">+C188-15018.5</f>
        <v>21881.078000000001</v>
      </c>
      <c r="S188">
        <v>2436899.5780000002</v>
      </c>
      <c r="U188">
        <v>-9.0185000000928994E-2</v>
      </c>
    </row>
    <row r="189" spans="1:21" ht="12.75" customHeight="1">
      <c r="A189" s="31" t="s">
        <v>12</v>
      </c>
      <c r="B189" s="40"/>
      <c r="C189" s="12">
        <v>36985.029000000002</v>
      </c>
      <c r="D189" s="12" t="s">
        <v>14</v>
      </c>
      <c r="E189">
        <f t="shared" si="15"/>
        <v>0</v>
      </c>
      <c r="F189">
        <f t="shared" si="16"/>
        <v>0</v>
      </c>
      <c r="G189">
        <f t="shared" si="17"/>
        <v>0</v>
      </c>
      <c r="H189">
        <f t="shared" si="20"/>
        <v>0</v>
      </c>
      <c r="O189">
        <f t="shared" ca="1" si="18"/>
        <v>4.1052705365321907E-2</v>
      </c>
      <c r="Q189" s="62">
        <f t="shared" si="21"/>
        <v>21966.529000000002</v>
      </c>
      <c r="S189">
        <v>2436985.0290000001</v>
      </c>
    </row>
    <row r="190" spans="1:21" ht="12.75" customHeight="1">
      <c r="A190" s="31" t="s">
        <v>83</v>
      </c>
      <c r="B190" s="40"/>
      <c r="C190" s="12">
        <v>37345.451000000001</v>
      </c>
      <c r="D190" s="12"/>
      <c r="E190">
        <f t="shared" si="15"/>
        <v>38.001019554464051</v>
      </c>
      <c r="F190">
        <f t="shared" si="16"/>
        <v>38</v>
      </c>
      <c r="G190">
        <f t="shared" si="17"/>
        <v>9.6699999994598329E-3</v>
      </c>
      <c r="H190">
        <f t="shared" si="20"/>
        <v>9.6699999994598329E-3</v>
      </c>
      <c r="O190">
        <f t="shared" ca="1" si="18"/>
        <v>3.8708008991944265E-2</v>
      </c>
      <c r="Q190" s="62">
        <f t="shared" si="21"/>
        <v>22326.951000000001</v>
      </c>
      <c r="S190">
        <v>2437345.4509999999</v>
      </c>
      <c r="U190">
        <v>9.6699999994598329E-3</v>
      </c>
    </row>
    <row r="191" spans="1:21" ht="12.75" customHeight="1">
      <c r="A191" s="31" t="s">
        <v>83</v>
      </c>
      <c r="B191" s="40"/>
      <c r="C191" s="12">
        <v>37364.294999999998</v>
      </c>
      <c r="D191" s="12"/>
      <c r="E191">
        <f t="shared" si="15"/>
        <v>39.98783282469789</v>
      </c>
      <c r="F191">
        <f t="shared" si="16"/>
        <v>40</v>
      </c>
      <c r="G191">
        <f t="shared" si="17"/>
        <v>-0.1154000000024098</v>
      </c>
      <c r="H191">
        <f t="shared" si="20"/>
        <v>-0.1154000000024098</v>
      </c>
      <c r="O191">
        <f t="shared" ca="1" si="18"/>
        <v>3.8584603919661231E-2</v>
      </c>
      <c r="Q191" s="62">
        <f t="shared" si="21"/>
        <v>22345.794999999998</v>
      </c>
      <c r="S191">
        <v>2437364.2949999999</v>
      </c>
      <c r="U191">
        <v>-0.1154000000024098</v>
      </c>
    </row>
    <row r="192" spans="1:21" ht="12.75" customHeight="1">
      <c r="A192" s="31" t="s">
        <v>83</v>
      </c>
      <c r="B192" s="40"/>
      <c r="C192" s="12">
        <v>37364.337</v>
      </c>
      <c r="D192" s="12"/>
      <c r="E192">
        <f t="shared" si="15"/>
        <v>39.992261086072993</v>
      </c>
      <c r="F192">
        <f t="shared" si="16"/>
        <v>40</v>
      </c>
      <c r="G192">
        <f t="shared" si="17"/>
        <v>-7.3400000001129229E-2</v>
      </c>
      <c r="H192">
        <f t="shared" si="20"/>
        <v>-7.3400000001129229E-2</v>
      </c>
      <c r="O192">
        <f t="shared" ca="1" si="18"/>
        <v>3.8584603919661231E-2</v>
      </c>
      <c r="Q192" s="62">
        <f t="shared" si="21"/>
        <v>22345.837</v>
      </c>
      <c r="S192">
        <v>2437364.3369999998</v>
      </c>
      <c r="U192">
        <v>-7.3400000001129229E-2</v>
      </c>
    </row>
    <row r="193" spans="1:21" ht="12.75" customHeight="1">
      <c r="A193" s="31" t="s">
        <v>83</v>
      </c>
      <c r="B193" s="40"/>
      <c r="C193" s="12">
        <v>37402.394</v>
      </c>
      <c r="D193" s="12"/>
      <c r="E193">
        <f t="shared" si="15"/>
        <v>44.004793065764211</v>
      </c>
      <c r="F193">
        <f t="shared" si="16"/>
        <v>44</v>
      </c>
      <c r="G193">
        <f t="shared" si="17"/>
        <v>4.5460000001185108E-2</v>
      </c>
      <c r="H193">
        <f t="shared" si="20"/>
        <v>4.5460000001185108E-2</v>
      </c>
      <c r="O193">
        <f t="shared" ca="1" si="18"/>
        <v>3.8337793775095164E-2</v>
      </c>
      <c r="Q193" s="62">
        <f t="shared" si="21"/>
        <v>22383.894</v>
      </c>
      <c r="S193">
        <v>2437402.3939999999</v>
      </c>
      <c r="U193">
        <v>4.5460000001185108E-2</v>
      </c>
    </row>
    <row r="194" spans="1:21" ht="12.75" customHeight="1">
      <c r="A194" s="31" t="s">
        <v>83</v>
      </c>
      <c r="B194" s="40"/>
      <c r="C194" s="12">
        <v>37696.438999999998</v>
      </c>
      <c r="D194" s="12"/>
      <c r="E194">
        <f t="shared" si="15"/>
        <v>75.007367256275217</v>
      </c>
      <c r="F194">
        <f t="shared" si="16"/>
        <v>75</v>
      </c>
      <c r="G194">
        <f t="shared" si="17"/>
        <v>6.987499999377178E-2</v>
      </c>
      <c r="H194">
        <f t="shared" si="20"/>
        <v>6.987499999377178E-2</v>
      </c>
      <c r="O194">
        <f t="shared" ca="1" si="18"/>
        <v>3.6425015154708147E-2</v>
      </c>
      <c r="Q194" s="62">
        <f t="shared" si="21"/>
        <v>22677.938999999998</v>
      </c>
      <c r="S194">
        <v>2437696.4389999998</v>
      </c>
      <c r="U194">
        <v>6.987499999377178E-2</v>
      </c>
    </row>
    <row r="195" spans="1:21" ht="12.75" customHeight="1">
      <c r="A195" s="31" t="s">
        <v>83</v>
      </c>
      <c r="B195" s="40"/>
      <c r="C195" s="12">
        <v>37696.461000000003</v>
      </c>
      <c r="D195" s="12"/>
      <c r="E195">
        <f t="shared" si="15"/>
        <v>75.009686821757811</v>
      </c>
      <c r="F195">
        <f t="shared" si="16"/>
        <v>75</v>
      </c>
      <c r="G195">
        <f t="shared" si="17"/>
        <v>9.187499999825377E-2</v>
      </c>
      <c r="H195">
        <f t="shared" si="20"/>
        <v>9.187499999825377E-2</v>
      </c>
      <c r="O195">
        <f t="shared" ca="1" si="18"/>
        <v>3.6425015154708147E-2</v>
      </c>
      <c r="Q195" s="62">
        <f t="shared" si="21"/>
        <v>22677.961000000003</v>
      </c>
      <c r="S195">
        <v>2437696.4610000001</v>
      </c>
      <c r="U195">
        <v>9.187499999825377E-2</v>
      </c>
    </row>
    <row r="196" spans="1:21" ht="12.75" customHeight="1">
      <c r="A196" s="31" t="s">
        <v>83</v>
      </c>
      <c r="B196" s="40"/>
      <c r="C196" s="12">
        <v>37933.618000000002</v>
      </c>
      <c r="D196" s="12"/>
      <c r="E196">
        <f t="shared" si="15"/>
        <v>100.01428641467399</v>
      </c>
      <c r="F196">
        <f t="shared" si="16"/>
        <v>100</v>
      </c>
      <c r="G196">
        <f t="shared" si="17"/>
        <v>0.13549999999668216</v>
      </c>
      <c r="H196">
        <f t="shared" si="20"/>
        <v>0.13549999999668216</v>
      </c>
      <c r="O196">
        <f t="shared" ca="1" si="18"/>
        <v>3.4882451751170225E-2</v>
      </c>
      <c r="Q196" s="62">
        <f t="shared" si="21"/>
        <v>22915.118000000002</v>
      </c>
      <c r="S196">
        <v>2437933.6179999998</v>
      </c>
      <c r="U196">
        <v>0.13549999999668216</v>
      </c>
    </row>
    <row r="197" spans="1:21" ht="12.75" customHeight="1">
      <c r="A197" s="31" t="s">
        <v>83</v>
      </c>
      <c r="B197" s="40"/>
      <c r="C197" s="12">
        <v>37933.635999999999</v>
      </c>
      <c r="D197" s="12"/>
      <c r="E197">
        <f t="shared" si="15"/>
        <v>100.01618424097717</v>
      </c>
      <c r="F197">
        <f t="shared" si="16"/>
        <v>100</v>
      </c>
      <c r="G197">
        <f t="shared" si="17"/>
        <v>0.15349999999307329</v>
      </c>
      <c r="H197">
        <f t="shared" si="20"/>
        <v>0.15349999999307329</v>
      </c>
      <c r="O197">
        <f t="shared" ca="1" si="18"/>
        <v>3.4882451751170225E-2</v>
      </c>
      <c r="Q197" s="62">
        <f t="shared" si="21"/>
        <v>22915.135999999999</v>
      </c>
      <c r="S197">
        <v>2437933.6359999999</v>
      </c>
      <c r="U197">
        <v>0.15349999999307329</v>
      </c>
    </row>
    <row r="198" spans="1:21" ht="12.75" customHeight="1">
      <c r="A198" s="31" t="s">
        <v>83</v>
      </c>
      <c r="B198" s="40"/>
      <c r="C198" s="12">
        <v>38085.402999999998</v>
      </c>
      <c r="D198" s="12"/>
      <c r="E198">
        <f t="shared" si="15"/>
        <v>116.01770671941178</v>
      </c>
      <c r="F198">
        <f t="shared" si="16"/>
        <v>116</v>
      </c>
      <c r="G198">
        <f t="shared" si="17"/>
        <v>0.16793999999936204</v>
      </c>
      <c r="H198">
        <f t="shared" si="20"/>
        <v>0.16793999999936204</v>
      </c>
      <c r="O198">
        <f t="shared" ca="1" si="18"/>
        <v>3.3895211172905955E-2</v>
      </c>
      <c r="Q198" s="62">
        <f t="shared" si="21"/>
        <v>23066.902999999998</v>
      </c>
      <c r="S198">
        <v>2438085.4029999999</v>
      </c>
      <c r="U198">
        <v>0.16793999999936204</v>
      </c>
    </row>
    <row r="199" spans="1:21" ht="12.75" customHeight="1">
      <c r="A199" s="31" t="s">
        <v>83</v>
      </c>
      <c r="B199" s="40"/>
      <c r="C199" s="12">
        <v>38331.605000000003</v>
      </c>
      <c r="D199" s="12"/>
      <c r="E199">
        <f t="shared" si="15"/>
        <v>141.97596402986557</v>
      </c>
      <c r="F199">
        <f t="shared" si="16"/>
        <v>142</v>
      </c>
      <c r="G199">
        <f t="shared" si="17"/>
        <v>-0.22796999999991385</v>
      </c>
      <c r="H199">
        <f t="shared" si="20"/>
        <v>-0.22796999999991385</v>
      </c>
      <c r="O199">
        <f t="shared" ca="1" si="18"/>
        <v>3.2290945233226523E-2</v>
      </c>
      <c r="Q199" s="62">
        <f t="shared" si="21"/>
        <v>23313.105000000003</v>
      </c>
      <c r="S199">
        <v>2438331.605</v>
      </c>
      <c r="U199">
        <v>-0.22796999999991385</v>
      </c>
    </row>
    <row r="200" spans="1:21" ht="12.75" customHeight="1">
      <c r="A200" s="31" t="s">
        <v>83</v>
      </c>
      <c r="B200" s="40"/>
      <c r="C200" s="12">
        <v>38388.57</v>
      </c>
      <c r="D200" s="12"/>
      <c r="E200">
        <f t="shared" si="15"/>
        <v>147.98205710664757</v>
      </c>
      <c r="F200">
        <f t="shared" si="16"/>
        <v>148</v>
      </c>
      <c r="G200">
        <f t="shared" si="17"/>
        <v>-0.17018000000098255</v>
      </c>
      <c r="H200">
        <f t="shared" si="20"/>
        <v>-0.17018000000098255</v>
      </c>
      <c r="O200">
        <f t="shared" ca="1" si="18"/>
        <v>3.1920730016377422E-2</v>
      </c>
      <c r="Q200" s="62">
        <f t="shared" si="21"/>
        <v>23370.07</v>
      </c>
      <c r="S200">
        <v>2438388.5699999998</v>
      </c>
      <c r="U200">
        <v>-0.17018000000098255</v>
      </c>
    </row>
    <row r="201" spans="1:21" ht="12.75" customHeight="1">
      <c r="A201" s="31" t="s">
        <v>83</v>
      </c>
      <c r="B201" s="40"/>
      <c r="C201" s="12">
        <v>38407.474999999999</v>
      </c>
      <c r="D201" s="12"/>
      <c r="E201">
        <f t="shared" si="15"/>
        <v>149.97530189935472</v>
      </c>
      <c r="F201">
        <f t="shared" si="16"/>
        <v>150</v>
      </c>
      <c r="G201">
        <f t="shared" si="17"/>
        <v>-0.23425000000133878</v>
      </c>
      <c r="O201">
        <f t="shared" ca="1" si="18"/>
        <v>3.1797324944094388E-2</v>
      </c>
      <c r="Q201" s="62">
        <f t="shared" si="21"/>
        <v>23388.974999999999</v>
      </c>
      <c r="S201">
        <v>2438407.4750000001</v>
      </c>
      <c r="U201">
        <v>-0.23425000000133878</v>
      </c>
    </row>
    <row r="202" spans="1:21" ht="12.75" customHeight="1">
      <c r="A202" s="32" t="s">
        <v>36</v>
      </c>
      <c r="B202" s="33"/>
      <c r="C202" s="9">
        <v>38426.667999999998</v>
      </c>
      <c r="D202" s="12"/>
      <c r="E202">
        <f t="shared" si="15"/>
        <v>151.99891191291883</v>
      </c>
      <c r="F202">
        <f t="shared" si="16"/>
        <v>152</v>
      </c>
      <c r="G202">
        <f t="shared" si="17"/>
        <v>-1.0320000001229346E-2</v>
      </c>
      <c r="I202">
        <f t="shared" ref="I202:I209" si="22">+G202</f>
        <v>-1.0320000001229346E-2</v>
      </c>
      <c r="O202">
        <f t="shared" ca="1" si="18"/>
        <v>3.1673919871811354E-2</v>
      </c>
      <c r="Q202" s="62">
        <f t="shared" si="21"/>
        <v>23408.167999999998</v>
      </c>
      <c r="S202">
        <v>2438426.6680000001</v>
      </c>
    </row>
    <row r="203" spans="1:21" ht="12.75" customHeight="1">
      <c r="A203" s="31" t="s">
        <v>86</v>
      </c>
      <c r="B203" s="40"/>
      <c r="C203" s="12">
        <v>38426.667999999998</v>
      </c>
      <c r="D203" s="12"/>
      <c r="E203">
        <f t="shared" si="15"/>
        <v>151.99891191291883</v>
      </c>
      <c r="F203">
        <f t="shared" si="16"/>
        <v>152</v>
      </c>
      <c r="G203">
        <f t="shared" si="17"/>
        <v>-1.0320000001229346E-2</v>
      </c>
      <c r="I203">
        <f t="shared" si="22"/>
        <v>-1.0320000001229346E-2</v>
      </c>
      <c r="O203">
        <f t="shared" ca="1" si="18"/>
        <v>3.1673919871811354E-2</v>
      </c>
      <c r="Q203" s="62">
        <f t="shared" si="21"/>
        <v>23408.167999999998</v>
      </c>
      <c r="S203">
        <v>2438426.6680000001</v>
      </c>
    </row>
    <row r="204" spans="1:21" ht="12.75" customHeight="1">
      <c r="A204" s="31" t="s">
        <v>83</v>
      </c>
      <c r="B204" s="40"/>
      <c r="C204" s="12">
        <v>38464.370999999999</v>
      </c>
      <c r="D204" s="12"/>
      <c r="E204">
        <f t="shared" si="15"/>
        <v>155.97411997530685</v>
      </c>
      <c r="F204">
        <f t="shared" si="16"/>
        <v>156</v>
      </c>
      <c r="G204">
        <f t="shared" si="17"/>
        <v>-0.24546000000555068</v>
      </c>
      <c r="I204">
        <f t="shared" si="22"/>
        <v>-0.24546000000555068</v>
      </c>
      <c r="O204">
        <f t="shared" ca="1" si="18"/>
        <v>3.1427109727245287E-2</v>
      </c>
      <c r="Q204" s="62">
        <f t="shared" si="21"/>
        <v>23445.870999999999</v>
      </c>
      <c r="S204">
        <v>2438464.3709999998</v>
      </c>
      <c r="U204">
        <v>-0.24546000000555068</v>
      </c>
    </row>
    <row r="205" spans="1:21" ht="12.75" customHeight="1">
      <c r="A205" s="31" t="s">
        <v>83</v>
      </c>
      <c r="B205" s="40"/>
      <c r="C205" s="12">
        <v>38739.498</v>
      </c>
      <c r="D205" s="12"/>
      <c r="E205">
        <f t="shared" si="15"/>
        <v>184.98207872078046</v>
      </c>
      <c r="F205">
        <f t="shared" si="16"/>
        <v>185</v>
      </c>
      <c r="G205">
        <f t="shared" si="17"/>
        <v>-0.16997500000434229</v>
      </c>
      <c r="I205">
        <f t="shared" si="22"/>
        <v>-0.16997500000434229</v>
      </c>
      <c r="O205">
        <f t="shared" ca="1" si="18"/>
        <v>2.9637736179141297E-2</v>
      </c>
      <c r="Q205" s="62">
        <f t="shared" si="21"/>
        <v>23720.998</v>
      </c>
      <c r="S205">
        <v>2438739.4980000001</v>
      </c>
      <c r="U205">
        <v>-0.16997500000434229</v>
      </c>
    </row>
    <row r="206" spans="1:21" ht="12.75" customHeight="1">
      <c r="A206" s="31" t="s">
        <v>83</v>
      </c>
      <c r="B206" s="40"/>
      <c r="C206" s="12">
        <v>38739.498</v>
      </c>
      <c r="D206" s="12"/>
      <c r="E206">
        <f t="shared" si="15"/>
        <v>184.98207872078046</v>
      </c>
      <c r="F206">
        <f t="shared" si="16"/>
        <v>185</v>
      </c>
      <c r="G206">
        <f t="shared" si="17"/>
        <v>-0.16997500000434229</v>
      </c>
      <c r="I206">
        <f t="shared" si="22"/>
        <v>-0.16997500000434229</v>
      </c>
      <c r="O206">
        <f t="shared" ca="1" si="18"/>
        <v>2.9637736179141297E-2</v>
      </c>
      <c r="Q206" s="62">
        <f t="shared" si="21"/>
        <v>23720.998</v>
      </c>
      <c r="S206">
        <v>2438739.4980000001</v>
      </c>
      <c r="U206">
        <v>-0.16997500000434229</v>
      </c>
    </row>
    <row r="207" spans="1:21" ht="12.75" customHeight="1">
      <c r="A207" s="31" t="s">
        <v>83</v>
      </c>
      <c r="B207" s="40"/>
      <c r="C207" s="12">
        <v>38739.555999999997</v>
      </c>
      <c r="D207" s="12"/>
      <c r="E207">
        <f t="shared" si="15"/>
        <v>184.98819393886941</v>
      </c>
      <c r="F207">
        <f t="shared" si="16"/>
        <v>185</v>
      </c>
      <c r="G207">
        <f t="shared" si="17"/>
        <v>-0.11197500000707805</v>
      </c>
      <c r="I207">
        <f t="shared" si="22"/>
        <v>-0.11197500000707805</v>
      </c>
      <c r="O207">
        <f t="shared" ca="1" si="18"/>
        <v>2.9637736179141297E-2</v>
      </c>
      <c r="Q207" s="62">
        <f t="shared" si="21"/>
        <v>23721.055999999997</v>
      </c>
      <c r="S207">
        <v>2438739.5559999999</v>
      </c>
      <c r="U207">
        <v>-0.11197500000707805</v>
      </c>
    </row>
    <row r="208" spans="1:21" ht="12.75" customHeight="1">
      <c r="A208" s="31" t="s">
        <v>83</v>
      </c>
      <c r="B208" s="40"/>
      <c r="C208" s="12">
        <v>38853.351000000002</v>
      </c>
      <c r="D208" s="12"/>
      <c r="E208">
        <f t="shared" si="15"/>
        <v>196.98614639515804</v>
      </c>
      <c r="F208">
        <f t="shared" si="16"/>
        <v>197</v>
      </c>
      <c r="G208">
        <f t="shared" si="17"/>
        <v>-0.13139499999670079</v>
      </c>
      <c r="I208">
        <f t="shared" si="22"/>
        <v>-0.13139499999670079</v>
      </c>
      <c r="O208">
        <f t="shared" ca="1" si="18"/>
        <v>2.8897305745443094E-2</v>
      </c>
      <c r="Q208" s="62">
        <f t="shared" si="21"/>
        <v>23834.851000000002</v>
      </c>
      <c r="S208">
        <v>2438853.3509999998</v>
      </c>
      <c r="U208">
        <v>-0.13139499999670079</v>
      </c>
    </row>
    <row r="209" spans="1:21" ht="12.75" customHeight="1">
      <c r="A209" s="31" t="s">
        <v>83</v>
      </c>
      <c r="B209" s="40"/>
      <c r="C209" s="12">
        <v>38853.381000000001</v>
      </c>
      <c r="D209" s="12"/>
      <c r="E209">
        <f t="shared" si="15"/>
        <v>196.98930943899717</v>
      </c>
      <c r="F209">
        <f t="shared" si="16"/>
        <v>197</v>
      </c>
      <c r="G209">
        <f t="shared" si="17"/>
        <v>-0.10139499999786494</v>
      </c>
      <c r="I209">
        <f t="shared" si="22"/>
        <v>-0.10139499999786494</v>
      </c>
      <c r="O209">
        <f t="shared" ca="1" si="18"/>
        <v>2.8897305745443094E-2</v>
      </c>
      <c r="Q209" s="62">
        <f t="shared" si="21"/>
        <v>23834.881000000001</v>
      </c>
      <c r="S209">
        <v>2438853.3810000001</v>
      </c>
      <c r="U209">
        <v>-0.10139499999786494</v>
      </c>
    </row>
    <row r="210" spans="1:21" ht="12.75" customHeight="1">
      <c r="A210" s="31" t="s">
        <v>87</v>
      </c>
      <c r="B210" s="40"/>
      <c r="C210" s="12">
        <v>39147.502800000002</v>
      </c>
      <c r="D210" s="12"/>
      <c r="E210">
        <f t="shared" si="15"/>
        <v>227.99998102173694</v>
      </c>
      <c r="F210">
        <f t="shared" si="16"/>
        <v>228</v>
      </c>
      <c r="G210">
        <f t="shared" si="17"/>
        <v>-1.8000000272877514E-4</v>
      </c>
      <c r="J210">
        <f>+G210</f>
        <v>-1.8000000272877514E-4</v>
      </c>
      <c r="O210">
        <f t="shared" ca="1" si="18"/>
        <v>2.6984527125056071E-2</v>
      </c>
      <c r="Q210" s="62">
        <f t="shared" si="21"/>
        <v>24129.002800000002</v>
      </c>
      <c r="S210">
        <v>2439147.5027999999</v>
      </c>
    </row>
    <row r="211" spans="1:21" ht="12.75" customHeight="1">
      <c r="A211" s="31" t="s">
        <v>83</v>
      </c>
      <c r="B211" s="40"/>
      <c r="C211" s="12">
        <v>39204.392999999996</v>
      </c>
      <c r="D211" s="12"/>
      <c r="E211">
        <f t="shared" si="15"/>
        <v>233.99818757587951</v>
      </c>
      <c r="F211">
        <f t="shared" si="16"/>
        <v>234</v>
      </c>
      <c r="G211">
        <f t="shared" si="17"/>
        <v>-1.719000000593951E-2</v>
      </c>
      <c r="I211">
        <f t="shared" ref="I211:I243" si="23">+G211</f>
        <v>-1.719000000593951E-2</v>
      </c>
      <c r="O211">
        <f t="shared" ca="1" si="18"/>
        <v>2.661431190820697E-2</v>
      </c>
      <c r="Q211" s="62">
        <f t="shared" si="21"/>
        <v>24185.892999999996</v>
      </c>
      <c r="S211">
        <v>2439204.3930000002</v>
      </c>
      <c r="U211">
        <v>-1.719000000593951E-2</v>
      </c>
    </row>
    <row r="212" spans="1:21" ht="12.75" customHeight="1">
      <c r="A212" s="31" t="s">
        <v>83</v>
      </c>
      <c r="B212" s="40"/>
      <c r="C212" s="12">
        <v>39536.463000000003</v>
      </c>
      <c r="D212" s="12"/>
      <c r="E212">
        <f t="shared" si="15"/>
        <v>269.00991983265402</v>
      </c>
      <c r="F212">
        <f t="shared" si="16"/>
        <v>269</v>
      </c>
      <c r="G212">
        <f t="shared" si="17"/>
        <v>9.4085000004270114E-2</v>
      </c>
      <c r="I212">
        <f t="shared" si="23"/>
        <v>9.4085000004270114E-2</v>
      </c>
      <c r="O212">
        <f t="shared" ca="1" si="18"/>
        <v>2.4454723143253882E-2</v>
      </c>
      <c r="Q212" s="62">
        <f t="shared" si="21"/>
        <v>24517.963000000003</v>
      </c>
      <c r="S212">
        <v>2439536.463</v>
      </c>
      <c r="U212">
        <v>9.4085000004270114E-2</v>
      </c>
    </row>
    <row r="213" spans="1:21" ht="12.75" customHeight="1">
      <c r="A213" s="31" t="s">
        <v>83</v>
      </c>
      <c r="B213" s="40"/>
      <c r="C213" s="12">
        <v>39944.368000000002</v>
      </c>
      <c r="D213" s="12"/>
      <c r="E213">
        <f t="shared" ref="E213:E263" si="24">+(C213-C$7)/C$8</f>
        <v>312.01729974110486</v>
      </c>
      <c r="F213">
        <f t="shared" ref="F213:F263" si="25">ROUND(2*E213,0)/2</f>
        <v>312</v>
      </c>
      <c r="G213">
        <f t="shared" ref="G213:G243" si="26">+C213-(C$7+F213*C$8)</f>
        <v>0.1640800000022864</v>
      </c>
      <c r="I213">
        <f t="shared" si="23"/>
        <v>0.1640800000022864</v>
      </c>
      <c r="O213">
        <f t="shared" ref="O213:O263" ca="1" si="27">+C$11+C$12*F213</f>
        <v>2.180151408916866E-2</v>
      </c>
      <c r="Q213" s="62">
        <f t="shared" si="21"/>
        <v>24925.868000000002</v>
      </c>
      <c r="S213">
        <v>2439944.3679999998</v>
      </c>
      <c r="U213">
        <v>0.1640800000022864</v>
      </c>
    </row>
    <row r="214" spans="1:21" ht="12.75" customHeight="1">
      <c r="A214" s="31" t="s">
        <v>83</v>
      </c>
      <c r="B214" s="40"/>
      <c r="C214" s="12">
        <v>39944.398000000001</v>
      </c>
      <c r="D214" s="12"/>
      <c r="E214">
        <f t="shared" si="24"/>
        <v>312.02046278494402</v>
      </c>
      <c r="F214">
        <f t="shared" si="25"/>
        <v>312</v>
      </c>
      <c r="G214">
        <f t="shared" si="26"/>
        <v>0.19408000000112224</v>
      </c>
      <c r="I214">
        <f t="shared" si="23"/>
        <v>0.19408000000112224</v>
      </c>
      <c r="O214">
        <f t="shared" ca="1" si="27"/>
        <v>2.180151408916866E-2</v>
      </c>
      <c r="Q214" s="62">
        <f t="shared" si="21"/>
        <v>24925.898000000001</v>
      </c>
      <c r="S214">
        <v>2439944.398</v>
      </c>
      <c r="U214">
        <v>0.19408000000112224</v>
      </c>
    </row>
    <row r="215" spans="1:21" ht="12.75" customHeight="1">
      <c r="A215" s="31" t="s">
        <v>88</v>
      </c>
      <c r="B215" s="40"/>
      <c r="C215" s="12">
        <v>41300.491999999998</v>
      </c>
      <c r="D215" s="12"/>
      <c r="E215">
        <f t="shared" si="24"/>
        <v>454.99995519021189</v>
      </c>
      <c r="F215">
        <f t="shared" si="25"/>
        <v>455</v>
      </c>
      <c r="G215">
        <f t="shared" si="26"/>
        <v>-4.2500000563450158E-4</v>
      </c>
      <c r="I215">
        <f t="shared" si="23"/>
        <v>-4.2500000563450158E-4</v>
      </c>
      <c r="O215">
        <f t="shared" ca="1" si="27"/>
        <v>1.2978051420931756E-2</v>
      </c>
      <c r="Q215" s="62">
        <f t="shared" si="21"/>
        <v>26281.991999999998</v>
      </c>
      <c r="S215">
        <v>2441300.4920000001</v>
      </c>
      <c r="U215">
        <v>-4.2500000563450158E-4</v>
      </c>
    </row>
    <row r="216" spans="1:21" ht="12.75" customHeight="1">
      <c r="A216" s="31" t="s">
        <v>88</v>
      </c>
      <c r="B216" s="40"/>
      <c r="C216" s="12">
        <v>41300.525999999998</v>
      </c>
      <c r="D216" s="12"/>
      <c r="E216">
        <f t="shared" si="24"/>
        <v>455.00353997322969</v>
      </c>
      <c r="F216">
        <f t="shared" si="25"/>
        <v>455</v>
      </c>
      <c r="G216">
        <f t="shared" si="26"/>
        <v>3.3574999994016252E-2</v>
      </c>
      <c r="I216">
        <f t="shared" si="23"/>
        <v>3.3574999994016252E-2</v>
      </c>
      <c r="O216">
        <f t="shared" ca="1" si="27"/>
        <v>1.2978051420931756E-2</v>
      </c>
      <c r="Q216" s="62">
        <f t="shared" si="21"/>
        <v>26282.025999999998</v>
      </c>
      <c r="S216">
        <v>2441300.5260000001</v>
      </c>
      <c r="U216">
        <v>3.3574999994016252E-2</v>
      </c>
    </row>
    <row r="217" spans="1:21" ht="12.75" customHeight="1">
      <c r="A217" s="34" t="s">
        <v>37</v>
      </c>
      <c r="B217" s="33"/>
      <c r="C217" s="9">
        <v>41357.421000000002</v>
      </c>
      <c r="D217" s="12"/>
      <c r="E217">
        <f t="shared" si="24"/>
        <v>461.00225261438754</v>
      </c>
      <c r="F217">
        <f t="shared" si="25"/>
        <v>461</v>
      </c>
      <c r="G217">
        <f t="shared" si="26"/>
        <v>2.1365000000514556E-2</v>
      </c>
      <c r="I217">
        <f t="shared" si="23"/>
        <v>2.1365000000514556E-2</v>
      </c>
      <c r="O217">
        <f t="shared" ca="1" si="27"/>
        <v>1.2607836204082654E-2</v>
      </c>
      <c r="Q217" s="62">
        <f t="shared" si="21"/>
        <v>26338.921000000002</v>
      </c>
      <c r="S217">
        <v>2441357.4210000001</v>
      </c>
    </row>
    <row r="218" spans="1:21" ht="12.75" customHeight="1">
      <c r="A218" s="31" t="s">
        <v>89</v>
      </c>
      <c r="B218" s="40"/>
      <c r="C218" s="12">
        <v>41357.421000000002</v>
      </c>
      <c r="D218" s="12"/>
      <c r="E218">
        <f t="shared" si="24"/>
        <v>461.00225261438754</v>
      </c>
      <c r="F218">
        <f t="shared" si="25"/>
        <v>461</v>
      </c>
      <c r="G218">
        <f t="shared" si="26"/>
        <v>2.1365000000514556E-2</v>
      </c>
      <c r="I218">
        <f t="shared" si="23"/>
        <v>2.1365000000514556E-2</v>
      </c>
      <c r="O218">
        <f t="shared" ca="1" si="27"/>
        <v>1.2607836204082654E-2</v>
      </c>
      <c r="Q218" s="62">
        <f t="shared" si="21"/>
        <v>26338.921000000002</v>
      </c>
      <c r="S218">
        <v>2441357.4210000001</v>
      </c>
    </row>
    <row r="219" spans="1:21" ht="12.75" customHeight="1">
      <c r="A219" s="31" t="s">
        <v>27</v>
      </c>
      <c r="B219" s="40"/>
      <c r="C219" s="13">
        <v>41395.358</v>
      </c>
      <c r="D219" s="12"/>
      <c r="E219">
        <f t="shared" si="24"/>
        <v>465.00213241872143</v>
      </c>
      <c r="F219">
        <f t="shared" si="25"/>
        <v>465</v>
      </c>
      <c r="G219">
        <f t="shared" si="26"/>
        <v>2.0225000000209548E-2</v>
      </c>
      <c r="I219">
        <f t="shared" si="23"/>
        <v>2.0225000000209548E-2</v>
      </c>
      <c r="O219">
        <f t="shared" ca="1" si="27"/>
        <v>1.2361026059516587E-2</v>
      </c>
      <c r="Q219" s="62">
        <f t="shared" si="21"/>
        <v>26376.858</v>
      </c>
      <c r="S219">
        <v>2441395.358</v>
      </c>
    </row>
    <row r="220" spans="1:21" ht="12.75" customHeight="1">
      <c r="A220" s="31" t="s">
        <v>90</v>
      </c>
      <c r="B220" s="40"/>
      <c r="C220" s="12">
        <v>41395.358</v>
      </c>
      <c r="D220" s="12"/>
      <c r="E220">
        <f t="shared" si="24"/>
        <v>465.00213241872143</v>
      </c>
      <c r="F220">
        <f t="shared" si="25"/>
        <v>465</v>
      </c>
      <c r="G220">
        <f t="shared" si="26"/>
        <v>2.0225000000209548E-2</v>
      </c>
      <c r="I220">
        <f t="shared" si="23"/>
        <v>2.0225000000209548E-2</v>
      </c>
      <c r="O220">
        <f t="shared" ca="1" si="27"/>
        <v>1.2361026059516587E-2</v>
      </c>
      <c r="Q220" s="62">
        <f t="shared" si="21"/>
        <v>26376.858</v>
      </c>
      <c r="S220">
        <v>2441395.358</v>
      </c>
    </row>
    <row r="221" spans="1:21" ht="12.75" customHeight="1">
      <c r="A221" s="31" t="s">
        <v>88</v>
      </c>
      <c r="B221" s="40"/>
      <c r="C221" s="12">
        <v>41689.411999999997</v>
      </c>
      <c r="D221" s="12"/>
      <c r="E221">
        <f t="shared" si="24"/>
        <v>496.00565552238402</v>
      </c>
      <c r="F221">
        <f t="shared" si="25"/>
        <v>496</v>
      </c>
      <c r="G221">
        <f t="shared" si="26"/>
        <v>5.363999999826774E-2</v>
      </c>
      <c r="I221">
        <f t="shared" si="23"/>
        <v>5.363999999826774E-2</v>
      </c>
      <c r="O221">
        <f t="shared" ca="1" si="27"/>
        <v>1.0448247439129567E-2</v>
      </c>
      <c r="Q221" s="62">
        <f t="shared" si="21"/>
        <v>26670.911999999997</v>
      </c>
      <c r="S221">
        <v>2441689.412</v>
      </c>
      <c r="U221">
        <v>5.363999999826774E-2</v>
      </c>
    </row>
    <row r="222" spans="1:21" ht="12.75" customHeight="1">
      <c r="A222" s="31" t="s">
        <v>88</v>
      </c>
      <c r="B222" s="40"/>
      <c r="C222" s="12">
        <v>41708.372000000003</v>
      </c>
      <c r="D222" s="12"/>
      <c r="E222">
        <f t="shared" si="24"/>
        <v>498.00469922879734</v>
      </c>
      <c r="F222">
        <f t="shared" si="25"/>
        <v>498</v>
      </c>
      <c r="G222">
        <f t="shared" si="26"/>
        <v>4.4569999998202547E-2</v>
      </c>
      <c r="I222">
        <f t="shared" si="23"/>
        <v>4.4569999998202547E-2</v>
      </c>
      <c r="O222">
        <f t="shared" ca="1" si="27"/>
        <v>1.0324842366846533E-2</v>
      </c>
      <c r="Q222" s="62">
        <f t="shared" si="21"/>
        <v>26689.872000000003</v>
      </c>
      <c r="S222">
        <v>2441708.372</v>
      </c>
      <c r="U222">
        <v>4.4569999998202547E-2</v>
      </c>
    </row>
    <row r="223" spans="1:21" ht="12.75" customHeight="1">
      <c r="A223" s="31" t="s">
        <v>88</v>
      </c>
      <c r="B223" s="40"/>
      <c r="C223" s="12">
        <v>41708.415000000001</v>
      </c>
      <c r="D223" s="12"/>
      <c r="E223">
        <f t="shared" si="24"/>
        <v>498.00923292496668</v>
      </c>
      <c r="F223">
        <f t="shared" si="25"/>
        <v>498</v>
      </c>
      <c r="G223">
        <f t="shared" si="26"/>
        <v>8.7569999996048864E-2</v>
      </c>
      <c r="I223">
        <f t="shared" si="23"/>
        <v>8.7569999996048864E-2</v>
      </c>
      <c r="O223">
        <f t="shared" ca="1" si="27"/>
        <v>1.0324842366846533E-2</v>
      </c>
      <c r="Q223" s="62">
        <f t="shared" si="21"/>
        <v>26689.915000000001</v>
      </c>
      <c r="S223">
        <v>2441708.415</v>
      </c>
      <c r="U223">
        <v>8.7569999996048864E-2</v>
      </c>
    </row>
    <row r="224" spans="1:21" ht="12.75" customHeight="1">
      <c r="A224" s="31" t="s">
        <v>88</v>
      </c>
      <c r="B224" s="40"/>
      <c r="C224" s="12">
        <v>41983.567000000003</v>
      </c>
      <c r="D224" s="12"/>
      <c r="E224">
        <f t="shared" si="24"/>
        <v>527.01982754030644</v>
      </c>
      <c r="F224">
        <f t="shared" si="25"/>
        <v>527</v>
      </c>
      <c r="G224">
        <f t="shared" si="26"/>
        <v>0.18805499999871245</v>
      </c>
      <c r="I224">
        <f t="shared" si="23"/>
        <v>0.18805499999871245</v>
      </c>
      <c r="O224">
        <f t="shared" ca="1" si="27"/>
        <v>8.5354688187425434E-3</v>
      </c>
      <c r="Q224" s="62">
        <f t="shared" si="21"/>
        <v>26965.067000000003</v>
      </c>
      <c r="S224">
        <v>2441983.5669999998</v>
      </c>
      <c r="U224">
        <v>0.18805499999871245</v>
      </c>
    </row>
    <row r="225" spans="1:21" ht="12.75" customHeight="1">
      <c r="A225" s="31" t="s">
        <v>91</v>
      </c>
      <c r="B225" s="40"/>
      <c r="C225" s="12">
        <v>42419.6564</v>
      </c>
      <c r="D225" s="12"/>
      <c r="E225">
        <f t="shared" si="24"/>
        <v>572.99882387486559</v>
      </c>
      <c r="F225">
        <f t="shared" si="25"/>
        <v>573</v>
      </c>
      <c r="G225">
        <f t="shared" si="26"/>
        <v>-1.1155000000144355E-2</v>
      </c>
      <c r="I225">
        <f t="shared" si="23"/>
        <v>-1.1155000000144355E-2</v>
      </c>
      <c r="O225">
        <f t="shared" ca="1" si="27"/>
        <v>5.6971521562327737E-3</v>
      </c>
      <c r="Q225" s="62">
        <f t="shared" si="21"/>
        <v>27401.1564</v>
      </c>
      <c r="S225">
        <v>2442419.6564000002</v>
      </c>
    </row>
    <row r="226" spans="1:21" ht="12.75" customHeight="1">
      <c r="A226" s="31" t="s">
        <v>91</v>
      </c>
      <c r="B226" s="40"/>
      <c r="C226" s="12">
        <v>42865.428699999997</v>
      </c>
      <c r="D226" s="12"/>
      <c r="E226">
        <f t="shared" si="24"/>
        <v>619.99873478246377</v>
      </c>
      <c r="F226">
        <f t="shared" si="25"/>
        <v>620</v>
      </c>
      <c r="G226">
        <f t="shared" si="26"/>
        <v>-1.2000000002444722E-2</v>
      </c>
      <c r="I226">
        <f t="shared" si="23"/>
        <v>-1.2000000002444722E-2</v>
      </c>
      <c r="O226">
        <f t="shared" ca="1" si="27"/>
        <v>2.7971329575814802E-3</v>
      </c>
      <c r="Q226" s="62">
        <f t="shared" si="21"/>
        <v>27846.928699999997</v>
      </c>
      <c r="S226">
        <v>2442865.4287</v>
      </c>
    </row>
    <row r="227" spans="1:21" ht="12.75" customHeight="1">
      <c r="A227" s="31" t="s">
        <v>92</v>
      </c>
      <c r="B227" s="40"/>
      <c r="C227" s="12">
        <v>43254.315000000002</v>
      </c>
      <c r="D227" s="12"/>
      <c r="E227">
        <f t="shared" si="24"/>
        <v>661.00088196205729</v>
      </c>
      <c r="F227">
        <f t="shared" si="25"/>
        <v>661</v>
      </c>
      <c r="G227">
        <f t="shared" si="26"/>
        <v>8.365000001504086E-3</v>
      </c>
      <c r="I227">
        <f t="shared" si="23"/>
        <v>8.365000001504086E-3</v>
      </c>
      <c r="O227">
        <f t="shared" ca="1" si="27"/>
        <v>2.6732897577928794E-4</v>
      </c>
      <c r="Q227" s="62">
        <f t="shared" si="21"/>
        <v>28235.815000000002</v>
      </c>
      <c r="S227">
        <v>2443254.3149999999</v>
      </c>
    </row>
    <row r="228" spans="1:21" ht="12.75" customHeight="1">
      <c r="A228" s="31" t="s">
        <v>88</v>
      </c>
      <c r="B228" s="40"/>
      <c r="C228" s="12">
        <v>43254.347000000002</v>
      </c>
      <c r="D228" s="12"/>
      <c r="E228">
        <f t="shared" si="24"/>
        <v>661.00425587548568</v>
      </c>
      <c r="F228">
        <f t="shared" si="25"/>
        <v>661</v>
      </c>
      <c r="G228">
        <f t="shared" si="26"/>
        <v>4.0365000000747386E-2</v>
      </c>
      <c r="I228">
        <f t="shared" si="23"/>
        <v>4.0365000000747386E-2</v>
      </c>
      <c r="O228">
        <f t="shared" ca="1" si="27"/>
        <v>2.6732897577928794E-4</v>
      </c>
      <c r="Q228" s="62">
        <f t="shared" si="21"/>
        <v>28235.847000000002</v>
      </c>
      <c r="S228">
        <v>2443254.3470000001</v>
      </c>
      <c r="U228">
        <v>4.0365000000747386E-2</v>
      </c>
    </row>
    <row r="229" spans="1:21" ht="12.75" customHeight="1">
      <c r="A229" s="31" t="s">
        <v>93</v>
      </c>
      <c r="B229" s="40"/>
      <c r="C229" s="12">
        <v>43254.366000000002</v>
      </c>
      <c r="D229" s="12"/>
      <c r="E229">
        <f t="shared" si="24"/>
        <v>661.00625913658394</v>
      </c>
      <c r="F229">
        <f t="shared" si="25"/>
        <v>661</v>
      </c>
      <c r="G229">
        <f t="shared" si="26"/>
        <v>5.9365000000980217E-2</v>
      </c>
      <c r="I229">
        <f t="shared" si="23"/>
        <v>5.9365000000980217E-2</v>
      </c>
      <c r="O229">
        <f t="shared" ca="1" si="27"/>
        <v>2.6732897577928794E-4</v>
      </c>
      <c r="Q229" s="62">
        <f t="shared" si="21"/>
        <v>28235.866000000002</v>
      </c>
      <c r="S229">
        <v>2443254.3659999999</v>
      </c>
      <c r="U229">
        <v>5.9365000000980217E-2</v>
      </c>
    </row>
    <row r="230" spans="1:21" ht="12.75" customHeight="1">
      <c r="A230" s="31" t="s">
        <v>88</v>
      </c>
      <c r="B230" s="40"/>
      <c r="C230" s="12">
        <v>43273.368000000002</v>
      </c>
      <c r="D230" s="12"/>
      <c r="E230">
        <f t="shared" si="24"/>
        <v>663.00973110437155</v>
      </c>
      <c r="F230">
        <f t="shared" si="25"/>
        <v>663</v>
      </c>
      <c r="G230">
        <f t="shared" si="26"/>
        <v>9.2295000002195593E-2</v>
      </c>
      <c r="I230">
        <f t="shared" si="23"/>
        <v>9.2295000002195593E-2</v>
      </c>
      <c r="O230">
        <f t="shared" ca="1" si="27"/>
        <v>1.4392390349625417E-4</v>
      </c>
      <c r="Q230" s="62">
        <f t="shared" si="21"/>
        <v>28254.868000000002</v>
      </c>
      <c r="S230">
        <v>2443273.3679999998</v>
      </c>
      <c r="U230">
        <v>9.2295000002195593E-2</v>
      </c>
    </row>
    <row r="231" spans="1:21" ht="12.75" customHeight="1">
      <c r="A231" s="31" t="s">
        <v>91</v>
      </c>
      <c r="B231" s="40"/>
      <c r="C231" s="12">
        <v>43538.827899999997</v>
      </c>
      <c r="D231" s="12"/>
      <c r="E231">
        <f t="shared" si="24"/>
        <v>690.99844114656071</v>
      </c>
      <c r="F231">
        <f t="shared" si="25"/>
        <v>691</v>
      </c>
      <c r="G231">
        <f t="shared" si="26"/>
        <v>-1.478500000666827E-2</v>
      </c>
      <c r="I231">
        <f t="shared" si="23"/>
        <v>-1.478500000666827E-2</v>
      </c>
      <c r="O231">
        <f t="shared" ca="1" si="27"/>
        <v>-1.5837471084662116E-3</v>
      </c>
      <c r="Q231" s="62">
        <f t="shared" si="21"/>
        <v>28520.327899999997</v>
      </c>
      <c r="S231">
        <v>2443538.8278999999</v>
      </c>
    </row>
    <row r="232" spans="1:21" ht="12.75" customHeight="1">
      <c r="A232" s="31" t="s">
        <v>93</v>
      </c>
      <c r="B232" s="40"/>
      <c r="C232" s="12">
        <v>43605.343000000001</v>
      </c>
      <c r="D232" s="12"/>
      <c r="E232">
        <f t="shared" si="24"/>
        <v>698.01144705565423</v>
      </c>
      <c r="F232">
        <f t="shared" si="25"/>
        <v>698</v>
      </c>
      <c r="G232">
        <f t="shared" si="26"/>
        <v>0.10856999999668915</v>
      </c>
      <c r="I232">
        <f t="shared" si="23"/>
        <v>0.10856999999668915</v>
      </c>
      <c r="O232">
        <f t="shared" ca="1" si="27"/>
        <v>-2.0156648614568298E-3</v>
      </c>
      <c r="Q232" s="62">
        <f t="shared" si="21"/>
        <v>28586.843000000001</v>
      </c>
      <c r="S232">
        <v>2443605.3429999999</v>
      </c>
      <c r="U232">
        <v>0.10856999999668915</v>
      </c>
    </row>
    <row r="233" spans="1:21" ht="12.75" customHeight="1">
      <c r="A233" s="31" t="s">
        <v>88</v>
      </c>
      <c r="B233" s="40"/>
      <c r="C233" s="12">
        <v>43605.36</v>
      </c>
      <c r="D233" s="12"/>
      <c r="E233">
        <f t="shared" si="24"/>
        <v>698.01323944716307</v>
      </c>
      <c r="F233">
        <f t="shared" si="25"/>
        <v>698</v>
      </c>
      <c r="G233">
        <f t="shared" si="26"/>
        <v>0.12556999999651453</v>
      </c>
      <c r="I233">
        <f t="shared" si="23"/>
        <v>0.12556999999651453</v>
      </c>
      <c r="O233">
        <f t="shared" ca="1" si="27"/>
        <v>-2.0156648614568298E-3</v>
      </c>
      <c r="Q233" s="62">
        <f t="shared" si="21"/>
        <v>28586.86</v>
      </c>
      <c r="S233">
        <v>2443605.36</v>
      </c>
      <c r="U233">
        <v>0.12556999999651453</v>
      </c>
    </row>
    <row r="234" spans="1:21" ht="12.75" customHeight="1">
      <c r="A234" s="31" t="s">
        <v>93</v>
      </c>
      <c r="B234" s="40"/>
      <c r="C234" s="12">
        <v>43605.387999999999</v>
      </c>
      <c r="D234" s="12"/>
      <c r="E234">
        <f t="shared" si="24"/>
        <v>698.01619162141287</v>
      </c>
      <c r="F234">
        <f t="shared" si="25"/>
        <v>698</v>
      </c>
      <c r="G234">
        <f t="shared" si="26"/>
        <v>0.15356999999494292</v>
      </c>
      <c r="I234">
        <f t="shared" si="23"/>
        <v>0.15356999999494292</v>
      </c>
      <c r="O234">
        <f t="shared" ca="1" si="27"/>
        <v>-2.0156648614568298E-3</v>
      </c>
      <c r="Q234" s="62">
        <f t="shared" si="21"/>
        <v>28586.887999999999</v>
      </c>
      <c r="S234">
        <v>2443605.3879999998</v>
      </c>
      <c r="U234">
        <v>0.15356999999494292</v>
      </c>
    </row>
    <row r="235" spans="1:21" ht="12.75" customHeight="1">
      <c r="A235" s="31" t="s">
        <v>88</v>
      </c>
      <c r="B235" s="40"/>
      <c r="C235" s="12">
        <v>43624.347000000002</v>
      </c>
      <c r="D235" s="12"/>
      <c r="E235">
        <f t="shared" si="24"/>
        <v>700.01512989303114</v>
      </c>
      <c r="F235">
        <f t="shared" si="25"/>
        <v>700</v>
      </c>
      <c r="G235">
        <f t="shared" si="26"/>
        <v>0.14349999999831198</v>
      </c>
      <c r="I235">
        <f t="shared" si="23"/>
        <v>0.14349999999831198</v>
      </c>
      <c r="O235">
        <f t="shared" ca="1" si="27"/>
        <v>-2.1390699337398636E-3</v>
      </c>
      <c r="Q235" s="62">
        <f t="shared" si="21"/>
        <v>28605.847000000002</v>
      </c>
      <c r="S235">
        <v>2443624.3470000001</v>
      </c>
      <c r="U235">
        <v>0.14349999999831198</v>
      </c>
    </row>
    <row r="236" spans="1:21" ht="12.75" customHeight="1">
      <c r="A236" s="31" t="s">
        <v>93</v>
      </c>
      <c r="B236" s="40"/>
      <c r="C236" s="12">
        <v>43624.360999999997</v>
      </c>
      <c r="D236" s="12"/>
      <c r="E236">
        <f t="shared" si="24"/>
        <v>700.01660598015565</v>
      </c>
      <c r="F236">
        <f t="shared" si="25"/>
        <v>700</v>
      </c>
      <c r="G236">
        <f t="shared" si="26"/>
        <v>0.1574999999938882</v>
      </c>
      <c r="I236">
        <f t="shared" si="23"/>
        <v>0.1574999999938882</v>
      </c>
      <c r="O236">
        <f t="shared" ca="1" si="27"/>
        <v>-2.1390699337398636E-3</v>
      </c>
      <c r="Q236" s="62">
        <f t="shared" si="21"/>
        <v>28605.860999999997</v>
      </c>
      <c r="S236">
        <v>2443624.361</v>
      </c>
      <c r="U236">
        <v>0.1574999999938882</v>
      </c>
    </row>
    <row r="237" spans="1:21" ht="12.75" customHeight="1">
      <c r="A237" s="31" t="s">
        <v>88</v>
      </c>
      <c r="B237" s="40"/>
      <c r="C237" s="12">
        <v>43899.459000000003</v>
      </c>
      <c r="D237" s="12"/>
      <c r="E237">
        <f t="shared" si="24"/>
        <v>729.0215071165851</v>
      </c>
      <c r="F237">
        <f t="shared" si="25"/>
        <v>729</v>
      </c>
      <c r="G237">
        <f t="shared" si="26"/>
        <v>0.20398500000010245</v>
      </c>
      <c r="I237">
        <f t="shared" si="23"/>
        <v>0.20398500000010245</v>
      </c>
      <c r="O237">
        <f t="shared" ca="1" si="27"/>
        <v>-3.9284434818438532E-3</v>
      </c>
      <c r="Q237" s="62">
        <f t="shared" si="21"/>
        <v>28880.959000000003</v>
      </c>
      <c r="S237">
        <v>2443899.4589999998</v>
      </c>
      <c r="U237">
        <v>0.20398500000010245</v>
      </c>
    </row>
    <row r="238" spans="1:21" ht="12.75" customHeight="1">
      <c r="A238" s="31" t="s">
        <v>94</v>
      </c>
      <c r="B238" s="40"/>
      <c r="C238" s="12">
        <v>43927.695</v>
      </c>
      <c r="D238" s="12"/>
      <c r="E238">
        <f t="shared" si="24"/>
        <v>731.99856397809674</v>
      </c>
      <c r="F238">
        <f t="shared" si="25"/>
        <v>732</v>
      </c>
      <c r="G238">
        <f t="shared" si="26"/>
        <v>-1.3620000005175825E-2</v>
      </c>
      <c r="I238">
        <f t="shared" si="23"/>
        <v>-1.3620000005175825E-2</v>
      </c>
      <c r="O238">
        <f t="shared" ca="1" si="27"/>
        <v>-4.1135510902684039E-3</v>
      </c>
      <c r="Q238" s="62">
        <f t="shared" si="21"/>
        <v>28909.195</v>
      </c>
      <c r="S238">
        <v>2443927.6949999998</v>
      </c>
    </row>
    <row r="239" spans="1:21" ht="12.75" customHeight="1">
      <c r="A239" s="31" t="s">
        <v>93</v>
      </c>
      <c r="B239" s="40"/>
      <c r="C239" s="12">
        <v>43956.317999999999</v>
      </c>
      <c r="D239" s="12"/>
      <c r="E239">
        <f t="shared" si="24"/>
        <v>735.01642410513512</v>
      </c>
      <c r="F239">
        <f t="shared" si="25"/>
        <v>735</v>
      </c>
      <c r="G239">
        <f t="shared" si="26"/>
        <v>0.15577499999926658</v>
      </c>
      <c r="I239">
        <f t="shared" si="23"/>
        <v>0.15577499999926658</v>
      </c>
      <c r="O239">
        <f t="shared" ca="1" si="27"/>
        <v>-4.2986586986929545E-3</v>
      </c>
      <c r="Q239" s="62">
        <f t="shared" si="21"/>
        <v>28937.817999999999</v>
      </c>
      <c r="S239">
        <v>2443956.318</v>
      </c>
      <c r="U239">
        <v>0.15577499999926658</v>
      </c>
    </row>
    <row r="240" spans="1:21" ht="12.75" customHeight="1">
      <c r="A240" s="31" t="s">
        <v>93</v>
      </c>
      <c r="B240" s="40"/>
      <c r="C240" s="12">
        <v>43956.347000000002</v>
      </c>
      <c r="D240" s="12"/>
      <c r="E240">
        <f t="shared" si="24"/>
        <v>735.01948171417996</v>
      </c>
      <c r="F240">
        <f t="shared" si="25"/>
        <v>735</v>
      </c>
      <c r="G240">
        <f t="shared" si="26"/>
        <v>0.18477500000153668</v>
      </c>
      <c r="I240">
        <f t="shared" si="23"/>
        <v>0.18477500000153668</v>
      </c>
      <c r="O240">
        <f t="shared" ca="1" si="27"/>
        <v>-4.2986586986929545E-3</v>
      </c>
      <c r="Q240" s="62">
        <f t="shared" si="21"/>
        <v>28937.847000000002</v>
      </c>
      <c r="S240">
        <v>2443956.3470000001</v>
      </c>
      <c r="U240">
        <v>0.18477500000153668</v>
      </c>
    </row>
    <row r="241" spans="1:21" ht="12.75" customHeight="1">
      <c r="A241" s="31" t="s">
        <v>88</v>
      </c>
      <c r="B241" s="40"/>
      <c r="C241" s="12">
        <v>43956.368000000002</v>
      </c>
      <c r="D241" s="12"/>
      <c r="E241">
        <f t="shared" si="24"/>
        <v>735.02169584486751</v>
      </c>
      <c r="F241">
        <f t="shared" si="25"/>
        <v>735</v>
      </c>
      <c r="G241">
        <f t="shared" si="26"/>
        <v>0.20577500000217697</v>
      </c>
      <c r="I241">
        <f t="shared" si="23"/>
        <v>0.20577500000217697</v>
      </c>
      <c r="O241">
        <f t="shared" ca="1" si="27"/>
        <v>-4.2986586986929545E-3</v>
      </c>
      <c r="Q241" s="62">
        <f t="shared" si="21"/>
        <v>28937.868000000002</v>
      </c>
      <c r="S241">
        <v>2443956.3679999998</v>
      </c>
      <c r="U241">
        <v>0.20577500000217697</v>
      </c>
    </row>
    <row r="242" spans="1:21" ht="12.75" customHeight="1">
      <c r="A242" s="31" t="s">
        <v>91</v>
      </c>
      <c r="B242" s="40"/>
      <c r="C242" s="12">
        <v>44259.650500000003</v>
      </c>
      <c r="D242" s="12"/>
      <c r="E242">
        <f t="shared" si="24"/>
        <v>766.99822395088438</v>
      </c>
      <c r="F242">
        <f t="shared" si="25"/>
        <v>767</v>
      </c>
      <c r="G242">
        <f t="shared" si="26"/>
        <v>-1.6844999998284038E-2</v>
      </c>
      <c r="I242">
        <f t="shared" si="23"/>
        <v>-1.6844999998284038E-2</v>
      </c>
      <c r="O242">
        <f t="shared" ca="1" si="27"/>
        <v>-6.2731398552214948E-3</v>
      </c>
      <c r="Q242" s="62">
        <f t="shared" si="21"/>
        <v>29241.150500000003</v>
      </c>
      <c r="S242">
        <v>2444259.6505</v>
      </c>
    </row>
    <row r="243" spans="1:21" ht="12.75" customHeight="1">
      <c r="A243" s="31" t="s">
        <v>91</v>
      </c>
      <c r="B243" s="44"/>
      <c r="C243" s="12">
        <v>44316.558499999999</v>
      </c>
      <c r="D243" s="12"/>
      <c r="E243">
        <f t="shared" si="24"/>
        <v>772.99830724437174</v>
      </c>
      <c r="F243">
        <f t="shared" si="25"/>
        <v>773</v>
      </c>
      <c r="G243">
        <f t="shared" si="26"/>
        <v>-1.6055000000051223E-2</v>
      </c>
      <c r="I243">
        <f t="shared" si="23"/>
        <v>-1.6055000000051223E-2</v>
      </c>
      <c r="O243">
        <f t="shared" ca="1" si="27"/>
        <v>-6.6433550720705892E-3</v>
      </c>
      <c r="Q243" s="62">
        <f t="shared" si="21"/>
        <v>29298.058499999999</v>
      </c>
      <c r="S243">
        <v>2444316.5584999998</v>
      </c>
    </row>
    <row r="244" spans="1:21" ht="12.75" customHeight="1">
      <c r="A244" s="31" t="s">
        <v>29</v>
      </c>
      <c r="B244" s="21"/>
      <c r="C244" s="14">
        <v>44646.430999999997</v>
      </c>
      <c r="D244" s="15"/>
      <c r="E244" s="10">
        <f t="shared" si="24"/>
        <v>807.77834653991943</v>
      </c>
      <c r="F244" s="10">
        <f t="shared" si="25"/>
        <v>808</v>
      </c>
      <c r="O244">
        <f t="shared" ca="1" si="27"/>
        <v>-8.8029438370236801E-3</v>
      </c>
      <c r="Q244" s="62">
        <f t="shared" si="21"/>
        <v>29627.930999999997</v>
      </c>
      <c r="S244">
        <v>2444646.4309999999</v>
      </c>
      <c r="U244" s="10">
        <v>-2.1022800000064308</v>
      </c>
    </row>
    <row r="245" spans="1:21" ht="12.75" customHeight="1">
      <c r="A245" s="31" t="s">
        <v>95</v>
      </c>
      <c r="B245" s="19"/>
      <c r="C245" s="12">
        <v>45056.363400000002</v>
      </c>
      <c r="D245" s="12"/>
      <c r="E245">
        <f t="shared" si="24"/>
        <v>850.99948495102819</v>
      </c>
      <c r="F245">
        <f t="shared" si="25"/>
        <v>851</v>
      </c>
      <c r="G245">
        <f t="shared" ref="G245:G251" si="28">+C245-(C$7+F245*C$8)</f>
        <v>-4.885000002104789E-3</v>
      </c>
      <c r="I245">
        <f t="shared" ref="I245:I251" si="29">+G245</f>
        <v>-4.885000002104789E-3</v>
      </c>
      <c r="O245">
        <f t="shared" ca="1" si="27"/>
        <v>-1.1456152891108906E-2</v>
      </c>
      <c r="Q245" s="62">
        <f t="shared" si="21"/>
        <v>30037.863400000002</v>
      </c>
      <c r="S245">
        <v>2445056.3634000001</v>
      </c>
    </row>
    <row r="246" spans="1:21" ht="12.75" customHeight="1">
      <c r="A246" s="31" t="s">
        <v>96</v>
      </c>
      <c r="B246" s="19"/>
      <c r="C246" s="12">
        <v>45388.334000000003</v>
      </c>
      <c r="D246" s="12"/>
      <c r="E246">
        <f t="shared" si="24"/>
        <v>886.0007369892146</v>
      </c>
      <c r="F246">
        <f t="shared" si="25"/>
        <v>886</v>
      </c>
      <c r="G246">
        <f t="shared" si="28"/>
        <v>6.9900000016787089E-3</v>
      </c>
      <c r="I246">
        <f t="shared" si="29"/>
        <v>6.9900000016787089E-3</v>
      </c>
      <c r="O246">
        <f t="shared" ca="1" si="27"/>
        <v>-1.361574165606199E-2</v>
      </c>
      <c r="Q246" s="62">
        <f t="shared" si="21"/>
        <v>30369.834000000003</v>
      </c>
      <c r="S246">
        <v>2445388.3339999998</v>
      </c>
    </row>
    <row r="247" spans="1:21" ht="12.75" customHeight="1">
      <c r="A247" s="31" t="s">
        <v>97</v>
      </c>
      <c r="B247" s="19"/>
      <c r="C247" s="12">
        <v>45407.303</v>
      </c>
      <c r="D247" s="12"/>
      <c r="E247">
        <f t="shared" si="24"/>
        <v>888.00072960877878</v>
      </c>
      <c r="F247">
        <f t="shared" si="25"/>
        <v>888</v>
      </c>
      <c r="G247">
        <f t="shared" si="28"/>
        <v>6.9199999998090789E-3</v>
      </c>
      <c r="I247">
        <f t="shared" si="29"/>
        <v>6.9199999998090789E-3</v>
      </c>
      <c r="O247">
        <f t="shared" ca="1" si="27"/>
        <v>-1.3739146728345024E-2</v>
      </c>
      <c r="Q247" s="62">
        <f t="shared" si="21"/>
        <v>30388.803</v>
      </c>
      <c r="S247">
        <v>2445407.3029999998</v>
      </c>
    </row>
    <row r="248" spans="1:21" ht="12.75" customHeight="1">
      <c r="A248" s="31" t="s">
        <v>31</v>
      </c>
      <c r="B248" s="19"/>
      <c r="C248" s="13">
        <v>45407.400999999998</v>
      </c>
      <c r="D248" s="12"/>
      <c r="E248">
        <f t="shared" si="24"/>
        <v>888.01106221865348</v>
      </c>
      <c r="F248">
        <f t="shared" si="25"/>
        <v>888</v>
      </c>
      <c r="G248">
        <f t="shared" si="28"/>
        <v>0.10491999999794643</v>
      </c>
      <c r="I248">
        <f t="shared" si="29"/>
        <v>0.10491999999794643</v>
      </c>
      <c r="O248">
        <f t="shared" ca="1" si="27"/>
        <v>-1.3739146728345024E-2</v>
      </c>
      <c r="Q248" s="62">
        <f t="shared" si="21"/>
        <v>30388.900999999998</v>
      </c>
      <c r="S248">
        <v>2445407.4010000001</v>
      </c>
    </row>
    <row r="249" spans="1:21" ht="12.75" customHeight="1">
      <c r="A249" s="31" t="s">
        <v>98</v>
      </c>
      <c r="B249" s="19"/>
      <c r="C249" s="12">
        <v>46488.506999999998</v>
      </c>
      <c r="D249" s="12"/>
      <c r="E249">
        <f t="shared" si="24"/>
        <v>1001.9972513149033</v>
      </c>
      <c r="F249">
        <f t="shared" si="25"/>
        <v>1002</v>
      </c>
      <c r="G249">
        <f t="shared" si="28"/>
        <v>-2.6070000007166527E-2</v>
      </c>
      <c r="I249">
        <f t="shared" si="29"/>
        <v>-2.6070000007166527E-2</v>
      </c>
      <c r="O249">
        <f t="shared" ca="1" si="27"/>
        <v>-2.0773235848477942E-2</v>
      </c>
      <c r="Q249" s="62">
        <f t="shared" si="21"/>
        <v>31470.006999999998</v>
      </c>
      <c r="S249">
        <v>2446488.5070000002</v>
      </c>
    </row>
    <row r="250" spans="1:21" ht="12.75" customHeight="1">
      <c r="A250" s="31" t="s">
        <v>99</v>
      </c>
      <c r="B250" s="19"/>
      <c r="C250" s="12">
        <v>46858.417000000001</v>
      </c>
      <c r="D250" s="12"/>
      <c r="E250">
        <f t="shared" si="24"/>
        <v>1040.9986362009313</v>
      </c>
      <c r="F250">
        <f t="shared" si="25"/>
        <v>1041</v>
      </c>
      <c r="G250">
        <f t="shared" si="28"/>
        <v>-1.2934999998833518E-2</v>
      </c>
      <c r="I250">
        <f t="shared" si="29"/>
        <v>-1.2934999998833518E-2</v>
      </c>
      <c r="O250">
        <f t="shared" ca="1" si="27"/>
        <v>-2.31796347579971E-2</v>
      </c>
      <c r="Q250" s="62">
        <f t="shared" si="21"/>
        <v>31839.917000000001</v>
      </c>
      <c r="S250">
        <v>2446858.4169999999</v>
      </c>
    </row>
    <row r="251" spans="1:21" ht="12.75" customHeight="1">
      <c r="A251" s="31" t="s">
        <v>100</v>
      </c>
      <c r="B251" s="40"/>
      <c r="C251" s="39">
        <v>46877.353000000003</v>
      </c>
      <c r="D251" s="39"/>
      <c r="E251">
        <f t="shared" si="24"/>
        <v>1042.9951494722727</v>
      </c>
      <c r="F251">
        <f t="shared" si="25"/>
        <v>1043</v>
      </c>
      <c r="G251">
        <f t="shared" si="28"/>
        <v>-4.6004999996512197E-2</v>
      </c>
      <c r="I251">
        <f t="shared" si="29"/>
        <v>-4.6004999996512197E-2</v>
      </c>
      <c r="O251">
        <f t="shared" ca="1" si="27"/>
        <v>-2.3303039830280134E-2</v>
      </c>
      <c r="Q251" s="62">
        <f t="shared" si="21"/>
        <v>31858.853000000003</v>
      </c>
      <c r="S251">
        <v>2446877.3530000001</v>
      </c>
    </row>
    <row r="252" spans="1:21" ht="12.75" customHeight="1">
      <c r="A252" s="31" t="s">
        <v>32</v>
      </c>
      <c r="B252" s="21"/>
      <c r="C252" s="14">
        <v>48356.38</v>
      </c>
      <c r="D252" s="15"/>
      <c r="E252" s="10">
        <f t="shared" si="24"/>
        <v>1198.9360574872669</v>
      </c>
      <c r="F252" s="10">
        <f t="shared" si="25"/>
        <v>1199</v>
      </c>
      <c r="O252">
        <f t="shared" ca="1" si="27"/>
        <v>-3.2928635468356754E-2</v>
      </c>
      <c r="Q252" s="62">
        <f t="shared" ref="Q252:Q263" si="30">+C252-15018.5</f>
        <v>33337.879999999997</v>
      </c>
      <c r="S252">
        <v>2448356.38</v>
      </c>
      <c r="U252" s="10">
        <v>-0.60646500000439119</v>
      </c>
    </row>
    <row r="253" spans="1:21" ht="12.75" customHeight="1">
      <c r="A253" s="31" t="s">
        <v>104</v>
      </c>
      <c r="B253" s="40"/>
      <c r="C253" s="39">
        <v>48508.68</v>
      </c>
      <c r="D253" s="39"/>
      <c r="E253">
        <f t="shared" si="24"/>
        <v>1214.993776711246</v>
      </c>
      <c r="F253">
        <f t="shared" si="25"/>
        <v>1215</v>
      </c>
      <c r="G253">
        <f>+C253-(C$7+F253*C$8)</f>
        <v>-5.9025000002293382E-2</v>
      </c>
      <c r="I253">
        <f>+G253</f>
        <v>-5.9025000002293382E-2</v>
      </c>
      <c r="O253">
        <f t="shared" ca="1" si="27"/>
        <v>-3.3915876046621024E-2</v>
      </c>
      <c r="Q253" s="62">
        <f t="shared" si="30"/>
        <v>33490.18</v>
      </c>
      <c r="S253">
        <v>2448508.6800000002</v>
      </c>
    </row>
    <row r="254" spans="1:21" ht="12.75" customHeight="1">
      <c r="A254" s="31" t="s">
        <v>33</v>
      </c>
      <c r="B254" s="21"/>
      <c r="C254" s="14">
        <v>49781.356</v>
      </c>
      <c r="D254" s="15">
        <v>6.0000000000000001E-3</v>
      </c>
      <c r="E254" s="10">
        <f t="shared" si="24"/>
        <v>1349.1781094170667</v>
      </c>
      <c r="F254" s="10">
        <f t="shared" si="25"/>
        <v>1349</v>
      </c>
      <c r="O254">
        <f t="shared" ca="1" si="27"/>
        <v>-4.2184015889584273E-2</v>
      </c>
      <c r="Q254" s="62">
        <f t="shared" si="30"/>
        <v>34762.856</v>
      </c>
      <c r="S254">
        <v>2449781.3560000001</v>
      </c>
      <c r="U254" s="10">
        <v>1.6892850000003818</v>
      </c>
    </row>
    <row r="255" spans="1:21" ht="12.75" customHeight="1">
      <c r="A255" s="31" t="s">
        <v>34</v>
      </c>
      <c r="B255" s="21"/>
      <c r="C255" s="14">
        <v>50166.398999999998</v>
      </c>
      <c r="D255" s="15">
        <v>5.0000000000000001E-3</v>
      </c>
      <c r="E255" s="10">
        <f t="shared" si="24"/>
        <v>1389.7750390504116</v>
      </c>
      <c r="F255" s="10">
        <f t="shared" si="25"/>
        <v>1390</v>
      </c>
      <c r="O255">
        <f t="shared" ca="1" si="27"/>
        <v>-4.4713819871386465E-2</v>
      </c>
      <c r="Q255" s="62">
        <f t="shared" si="30"/>
        <v>35147.898999999998</v>
      </c>
      <c r="S255">
        <v>2450166.3990000002</v>
      </c>
      <c r="U255" s="10">
        <v>-2.1336500000033993</v>
      </c>
    </row>
    <row r="256" spans="1:21" ht="12.75" customHeight="1">
      <c r="A256" s="31" t="s">
        <v>101</v>
      </c>
      <c r="B256" s="40"/>
      <c r="C256" s="39">
        <v>50538.417999999998</v>
      </c>
      <c r="D256" s="39"/>
      <c r="E256">
        <f t="shared" si="24"/>
        <v>1428.9987859183393</v>
      </c>
      <c r="F256">
        <f t="shared" si="25"/>
        <v>1429</v>
      </c>
      <c r="G256">
        <f t="shared" ref="G256:G263" si="31">+C256-(C$7+F256*C$8)</f>
        <v>-1.1515000005601905E-2</v>
      </c>
      <c r="I256">
        <f>+G256</f>
        <v>-1.1515000005601905E-2</v>
      </c>
      <c r="O256">
        <f t="shared" ca="1" si="27"/>
        <v>-4.7120218780905623E-2</v>
      </c>
      <c r="Q256" s="62">
        <f t="shared" si="30"/>
        <v>35519.917999999998</v>
      </c>
      <c r="S256">
        <v>2450538.4180000001</v>
      </c>
    </row>
    <row r="257" spans="1:19" ht="12.75" customHeight="1">
      <c r="A257" s="39" t="s">
        <v>117</v>
      </c>
      <c r="B257" s="40"/>
      <c r="C257" s="67">
        <v>53431.146000000001</v>
      </c>
      <c r="D257" s="39">
        <v>3.0000000000000001E-3</v>
      </c>
      <c r="E257">
        <f t="shared" si="24"/>
        <v>1733.9929685535453</v>
      </c>
      <c r="F257">
        <f t="shared" si="25"/>
        <v>1734</v>
      </c>
      <c r="G257">
        <f t="shared" si="31"/>
        <v>-6.6689999999653082E-2</v>
      </c>
      <c r="I257">
        <f>+G257</f>
        <v>-6.6689999999653082E-2</v>
      </c>
      <c r="O257">
        <f t="shared" ca="1" si="27"/>
        <v>-6.5939492304068259E-2</v>
      </c>
      <c r="Q257" s="62">
        <f t="shared" si="30"/>
        <v>38412.646000000001</v>
      </c>
      <c r="S257">
        <v>2453431.1460000002</v>
      </c>
    </row>
    <row r="258" spans="1:19" ht="12.75" customHeight="1">
      <c r="A258" s="31" t="s">
        <v>102</v>
      </c>
      <c r="B258" s="40"/>
      <c r="C258" s="67">
        <v>53801.088387038406</v>
      </c>
      <c r="D258" s="39"/>
      <c r="E258">
        <f t="shared" si="24"/>
        <v>1772.9977681603161</v>
      </c>
      <c r="F258">
        <f t="shared" si="25"/>
        <v>1773</v>
      </c>
      <c r="G258">
        <f t="shared" si="31"/>
        <v>-2.1167961596802343E-2</v>
      </c>
      <c r="I258">
        <f>+G258</f>
        <v>-2.1167961596802343E-2</v>
      </c>
      <c r="O258">
        <f t="shared" ca="1" si="27"/>
        <v>-6.8345891213587404E-2</v>
      </c>
      <c r="Q258" s="62">
        <f t="shared" si="30"/>
        <v>38782.588387038406</v>
      </c>
      <c r="S258">
        <v>2453801.0883870386</v>
      </c>
    </row>
    <row r="259" spans="1:19" ht="12.75" customHeight="1">
      <c r="A259" s="29" t="s">
        <v>113</v>
      </c>
      <c r="B259" s="41" t="s">
        <v>114</v>
      </c>
      <c r="C259" s="68">
        <v>53876.915899999905</v>
      </c>
      <c r="D259" s="42">
        <v>1E-3</v>
      </c>
      <c r="E259">
        <f t="shared" si="24"/>
        <v>1780.9926264176265</v>
      </c>
      <c r="F259">
        <f t="shared" si="25"/>
        <v>1781</v>
      </c>
      <c r="G259">
        <f t="shared" si="31"/>
        <v>-6.9935000094119459E-2</v>
      </c>
      <c r="K259">
        <f t="shared" ref="K259:K264" si="32">+G259</f>
        <v>-6.9935000094119459E-2</v>
      </c>
      <c r="O259">
        <f t="shared" ca="1" si="27"/>
        <v>-6.8839511502719539E-2</v>
      </c>
      <c r="Q259" s="62">
        <f t="shared" si="30"/>
        <v>38858.415899999905</v>
      </c>
      <c r="S259">
        <v>2453876.9158999999</v>
      </c>
    </row>
    <row r="260" spans="1:19" ht="12.75" customHeight="1">
      <c r="A260" s="39" t="s">
        <v>116</v>
      </c>
      <c r="B260" s="40" t="s">
        <v>114</v>
      </c>
      <c r="C260" s="67">
        <v>54474.441500000001</v>
      </c>
      <c r="D260" s="39">
        <v>4.0000000000000002E-4</v>
      </c>
      <c r="E260">
        <f t="shared" si="24"/>
        <v>1843.9926153469833</v>
      </c>
      <c r="F260">
        <f t="shared" si="25"/>
        <v>1844</v>
      </c>
      <c r="G260">
        <f t="shared" si="31"/>
        <v>-7.0039999998698477E-2</v>
      </c>
      <c r="K260">
        <f t="shared" si="32"/>
        <v>-7.0039999998698477E-2</v>
      </c>
      <c r="O260">
        <f t="shared" ca="1" si="27"/>
        <v>-7.2726771279635102E-2</v>
      </c>
      <c r="Q260" s="62">
        <f t="shared" si="30"/>
        <v>39455.941500000001</v>
      </c>
      <c r="S260">
        <v>2454474.4415000002</v>
      </c>
    </row>
    <row r="261" spans="1:19" ht="12.75" customHeight="1">
      <c r="A261" s="39" t="s">
        <v>116</v>
      </c>
      <c r="B261" s="40" t="s">
        <v>114</v>
      </c>
      <c r="C261" s="67">
        <v>54531.346599999997</v>
      </c>
      <c r="D261" s="39">
        <v>2.9999999999999997E-4</v>
      </c>
      <c r="E261">
        <f t="shared" si="24"/>
        <v>1849.9923928795661</v>
      </c>
      <c r="F261">
        <f t="shared" si="25"/>
        <v>1850</v>
      </c>
      <c r="G261">
        <f t="shared" si="31"/>
        <v>-7.2149999999965075E-2</v>
      </c>
      <c r="K261">
        <f t="shared" si="32"/>
        <v>-7.2149999999965075E-2</v>
      </c>
      <c r="O261">
        <f t="shared" ca="1" si="27"/>
        <v>-7.3096986496484204E-2</v>
      </c>
      <c r="Q261" s="62">
        <f t="shared" si="30"/>
        <v>39512.846599999997</v>
      </c>
      <c r="S261">
        <v>2454531.3465999998</v>
      </c>
    </row>
    <row r="262" spans="1:19" ht="12.75" customHeight="1">
      <c r="A262" s="43" t="s">
        <v>124</v>
      </c>
      <c r="B262" s="44" t="s">
        <v>114</v>
      </c>
      <c r="C262" s="69">
        <v>55963.502999999997</v>
      </c>
      <c r="D262" s="45">
        <v>4.0000000000000002E-4</v>
      </c>
      <c r="E262">
        <f t="shared" si="24"/>
        <v>2000.991508808813</v>
      </c>
      <c r="F262">
        <f t="shared" si="25"/>
        <v>2001</v>
      </c>
      <c r="G262">
        <f t="shared" si="31"/>
        <v>-8.0535000000963919E-2</v>
      </c>
      <c r="K262">
        <f t="shared" si="32"/>
        <v>-8.0535000000963919E-2</v>
      </c>
      <c r="O262">
        <f t="shared" ca="1" si="27"/>
        <v>-8.2414069453853239E-2</v>
      </c>
      <c r="Q262" s="62">
        <f t="shared" si="30"/>
        <v>40945.002999999997</v>
      </c>
      <c r="S262">
        <v>2454532.3465999998</v>
      </c>
    </row>
    <row r="263" spans="1:19" ht="12.75" customHeight="1">
      <c r="A263" s="46" t="s">
        <v>125</v>
      </c>
      <c r="B263" s="47" t="s">
        <v>126</v>
      </c>
      <c r="C263" s="70">
        <v>56717.480669999997</v>
      </c>
      <c r="D263" s="46">
        <v>7.9000000000000008E-3</v>
      </c>
      <c r="E263">
        <f t="shared" si="24"/>
        <v>2080.4869896099276</v>
      </c>
      <c r="F263">
        <f t="shared" si="25"/>
        <v>2080.5</v>
      </c>
      <c r="G263">
        <f t="shared" si="31"/>
        <v>-0.12339749999955529</v>
      </c>
      <c r="K263">
        <f t="shared" si="32"/>
        <v>-0.12339749999955529</v>
      </c>
      <c r="O263">
        <f t="shared" ca="1" si="27"/>
        <v>-8.7319421077103831E-2</v>
      </c>
      <c r="Q263" s="62">
        <f t="shared" si="30"/>
        <v>41698.980669999997</v>
      </c>
      <c r="S263">
        <v>2454533.3465999998</v>
      </c>
    </row>
    <row r="264" spans="1:19">
      <c r="A264" s="63" t="s">
        <v>697</v>
      </c>
      <c r="B264" s="64" t="s">
        <v>114</v>
      </c>
      <c r="C264" s="71">
        <v>59292.548900000002</v>
      </c>
      <c r="D264" s="74">
        <v>4.3E-3</v>
      </c>
      <c r="E264">
        <f t="shared" ref="E264" si="33">+(C264-C$7)/C$8</f>
        <v>2351.9887796291541</v>
      </c>
      <c r="F264">
        <f t="shared" ref="F264" si="34">ROUND(2*E264,0)/2</f>
        <v>2352</v>
      </c>
      <c r="G264">
        <f t="shared" ref="G264" si="35">+C264-(C$7+F264*C$8)</f>
        <v>-0.10642000000370899</v>
      </c>
      <c r="K264">
        <f t="shared" si="32"/>
        <v>-0.10642000000370899</v>
      </c>
      <c r="O264">
        <f t="shared" ref="O264" ca="1" si="36">+C$11+C$12*F264</f>
        <v>-0.10407165963952564</v>
      </c>
      <c r="Q264" s="62">
        <f t="shared" ref="Q264" si="37">+C264-15018.5</f>
        <v>44274.048900000002</v>
      </c>
      <c r="S264">
        <v>2454533.3465999998</v>
      </c>
    </row>
    <row r="265" spans="1:19">
      <c r="A265" s="65" t="s">
        <v>698</v>
      </c>
      <c r="B265" s="66" t="s">
        <v>114</v>
      </c>
      <c r="C265" s="72">
        <v>59643.471599999997</v>
      </c>
      <c r="D265" s="74">
        <v>3.5000000000000001E-3</v>
      </c>
      <c r="E265">
        <f t="shared" ref="E265" si="38">+(C265-C$7)/C$8</f>
        <v>2388.9882424388752</v>
      </c>
      <c r="F265">
        <f t="shared" ref="F265" si="39">ROUND(2*E265,0)/2</f>
        <v>2389</v>
      </c>
      <c r="G265">
        <f t="shared" ref="G265" si="40">+C265-(C$7+F265*C$8)</f>
        <v>-0.11151500000414671</v>
      </c>
      <c r="K265">
        <f t="shared" ref="K265" si="41">+G265</f>
        <v>-0.11151500000414671</v>
      </c>
      <c r="O265">
        <f t="shared" ref="O265" ca="1" si="42">+C$11+C$12*F265</f>
        <v>-0.10635465347676176</v>
      </c>
      <c r="Q265" s="62">
        <f t="shared" ref="Q265" si="43">+C265-15018.5</f>
        <v>44624.971599999997</v>
      </c>
      <c r="S265">
        <v>2454533.3465999998</v>
      </c>
    </row>
    <row r="266" spans="1:19">
      <c r="B266" s="19"/>
      <c r="C266" s="73"/>
      <c r="D266" s="12"/>
    </row>
    <row r="267" spans="1:19">
      <c r="B267" s="19"/>
      <c r="C267" s="73"/>
      <c r="D267" s="12"/>
    </row>
    <row r="268" spans="1:19">
      <c r="B268" s="19"/>
      <c r="C268" s="73"/>
      <c r="D268" s="12"/>
    </row>
    <row r="269" spans="1:19">
      <c r="B269" s="19"/>
      <c r="C269" s="73"/>
      <c r="D269" s="12"/>
    </row>
    <row r="270" spans="1:19">
      <c r="B270" s="19"/>
      <c r="C270" s="12"/>
      <c r="D270" s="12"/>
    </row>
    <row r="271" spans="1:19">
      <c r="B271" s="19"/>
      <c r="C271" s="12"/>
      <c r="D271" s="12"/>
    </row>
    <row r="272" spans="1:19">
      <c r="B272" s="19"/>
      <c r="C272" s="12"/>
      <c r="D272" s="12"/>
    </row>
    <row r="273" spans="2:4">
      <c r="B273" s="19"/>
      <c r="C273" s="12"/>
      <c r="D273" s="12"/>
    </row>
    <row r="274" spans="2:4">
      <c r="B274" s="19"/>
      <c r="C274" s="12"/>
      <c r="D274" s="12"/>
    </row>
    <row r="275" spans="2:4">
      <c r="B275" s="19"/>
      <c r="C275" s="12"/>
      <c r="D275" s="12"/>
    </row>
    <row r="276" spans="2:4">
      <c r="B276" s="19"/>
      <c r="C276" s="12"/>
      <c r="D276" s="12"/>
    </row>
    <row r="277" spans="2:4">
      <c r="B277" s="19"/>
      <c r="C277" s="12"/>
      <c r="D277" s="12"/>
    </row>
    <row r="278" spans="2:4">
      <c r="B278" s="19"/>
      <c r="C278" s="12"/>
      <c r="D278" s="12"/>
    </row>
    <row r="279" spans="2:4">
      <c r="B279" s="19"/>
      <c r="C279" s="12"/>
      <c r="D279" s="12"/>
    </row>
    <row r="280" spans="2:4">
      <c r="B280" s="19"/>
      <c r="C280" s="12"/>
      <c r="D280" s="12"/>
    </row>
    <row r="281" spans="2:4">
      <c r="B281" s="19"/>
      <c r="C281" s="12"/>
      <c r="D281" s="12"/>
    </row>
    <row r="282" spans="2:4">
      <c r="B282" s="19"/>
      <c r="C282" s="12"/>
      <c r="D282" s="12"/>
    </row>
    <row r="283" spans="2:4">
      <c r="B283" s="19"/>
      <c r="C283" s="12"/>
      <c r="D283" s="12"/>
    </row>
    <row r="284" spans="2:4">
      <c r="B284" s="19"/>
      <c r="C284" s="12"/>
      <c r="D284" s="12"/>
    </row>
    <row r="285" spans="2:4">
      <c r="B285" s="19"/>
      <c r="C285" s="12"/>
      <c r="D285" s="12"/>
    </row>
    <row r="286" spans="2:4">
      <c r="B286" s="19"/>
      <c r="C286" s="12"/>
      <c r="D286" s="12"/>
    </row>
    <row r="287" spans="2:4">
      <c r="B287" s="19"/>
      <c r="C287" s="12"/>
      <c r="D287" s="12"/>
    </row>
    <row r="288" spans="2:4">
      <c r="B288" s="19"/>
      <c r="C288" s="12"/>
      <c r="D288" s="12"/>
    </row>
    <row r="289" spans="2:4">
      <c r="B289" s="19"/>
      <c r="C289" s="12"/>
      <c r="D289" s="12"/>
    </row>
    <row r="290" spans="2:4">
      <c r="B290" s="19"/>
      <c r="C290" s="12"/>
      <c r="D290" s="12"/>
    </row>
    <row r="291" spans="2:4">
      <c r="B291" s="19"/>
      <c r="C291" s="12"/>
      <c r="D291" s="12"/>
    </row>
    <row r="292" spans="2:4">
      <c r="B292" s="19"/>
      <c r="C292" s="12"/>
      <c r="D292" s="12"/>
    </row>
    <row r="293" spans="2:4">
      <c r="B293" s="19"/>
      <c r="C293" s="12"/>
      <c r="D293" s="12"/>
    </row>
    <row r="294" spans="2:4">
      <c r="B294" s="19"/>
      <c r="C294" s="12"/>
      <c r="D294" s="12"/>
    </row>
    <row r="295" spans="2:4">
      <c r="B295" s="19"/>
      <c r="C295" s="12"/>
      <c r="D295" s="12"/>
    </row>
    <row r="296" spans="2:4">
      <c r="B296" s="19"/>
      <c r="C296" s="12"/>
      <c r="D296" s="12"/>
    </row>
    <row r="297" spans="2:4">
      <c r="B297" s="19"/>
      <c r="C297" s="12"/>
      <c r="D297" s="12"/>
    </row>
    <row r="298" spans="2:4">
      <c r="B298" s="19"/>
      <c r="C298" s="12"/>
      <c r="D298" s="12"/>
    </row>
    <row r="299" spans="2:4">
      <c r="B299" s="19"/>
      <c r="C299" s="12"/>
      <c r="D299" s="12"/>
    </row>
    <row r="300" spans="2:4">
      <c r="B300" s="19"/>
      <c r="C300" s="12"/>
      <c r="D300" s="12"/>
    </row>
    <row r="301" spans="2:4">
      <c r="B301" s="19"/>
      <c r="C301" s="12"/>
      <c r="D301" s="12"/>
    </row>
    <row r="302" spans="2:4">
      <c r="B302" s="19"/>
      <c r="C302" s="12"/>
      <c r="D302" s="12"/>
    </row>
    <row r="303" spans="2:4">
      <c r="B303" s="19"/>
      <c r="C303" s="12"/>
      <c r="D303" s="12"/>
    </row>
    <row r="304" spans="2:4">
      <c r="B304" s="19"/>
      <c r="C304" s="12"/>
      <c r="D304" s="12"/>
    </row>
    <row r="305" spans="2:4">
      <c r="B305" s="19"/>
      <c r="C305" s="12"/>
      <c r="D305" s="12"/>
    </row>
    <row r="306" spans="2:4">
      <c r="B306" s="19"/>
      <c r="C306" s="12"/>
      <c r="D306" s="12"/>
    </row>
    <row r="307" spans="2:4">
      <c r="B307" s="19"/>
      <c r="C307" s="12"/>
      <c r="D307" s="12"/>
    </row>
    <row r="308" spans="2:4">
      <c r="B308" s="19"/>
      <c r="C308" s="12"/>
      <c r="D308" s="12"/>
    </row>
    <row r="309" spans="2:4">
      <c r="B309" s="19"/>
      <c r="C309" s="12"/>
      <c r="D309" s="12"/>
    </row>
    <row r="310" spans="2:4">
      <c r="B310" s="19"/>
      <c r="C310" s="12"/>
      <c r="D310" s="12"/>
    </row>
    <row r="311" spans="2:4">
      <c r="B311" s="19"/>
      <c r="C311" s="12"/>
      <c r="D311" s="12"/>
    </row>
    <row r="312" spans="2:4">
      <c r="B312" s="19"/>
      <c r="C312" s="12"/>
      <c r="D312" s="12"/>
    </row>
    <row r="313" spans="2:4">
      <c r="B313" s="19"/>
      <c r="C313" s="12"/>
      <c r="D313" s="12"/>
    </row>
    <row r="314" spans="2:4">
      <c r="B314" s="19"/>
      <c r="C314" s="12"/>
      <c r="D314" s="12"/>
    </row>
    <row r="315" spans="2:4">
      <c r="B315" s="19"/>
      <c r="C315" s="12"/>
      <c r="D315" s="12"/>
    </row>
    <row r="316" spans="2:4">
      <c r="B316" s="19"/>
      <c r="C316" s="12"/>
      <c r="D316" s="12"/>
    </row>
    <row r="317" spans="2:4">
      <c r="B317" s="19"/>
      <c r="C317" s="12"/>
      <c r="D317" s="12"/>
    </row>
    <row r="318" spans="2:4">
      <c r="B318" s="19"/>
      <c r="C318" s="12"/>
      <c r="D318" s="12"/>
    </row>
    <row r="319" spans="2:4">
      <c r="B319" s="19"/>
      <c r="C319" s="12"/>
      <c r="D319" s="12"/>
    </row>
    <row r="320" spans="2:4">
      <c r="B320" s="19"/>
      <c r="C320" s="12"/>
      <c r="D320" s="12"/>
    </row>
    <row r="321" spans="2:4">
      <c r="B321" s="19"/>
      <c r="C321" s="12"/>
      <c r="D321" s="12"/>
    </row>
    <row r="322" spans="2:4">
      <c r="B322" s="19"/>
      <c r="C322" s="12"/>
      <c r="D322" s="12"/>
    </row>
    <row r="323" spans="2:4">
      <c r="B323" s="19"/>
      <c r="C323" s="12"/>
      <c r="D323" s="12"/>
    </row>
    <row r="324" spans="2:4">
      <c r="B324" s="19"/>
      <c r="C324" s="12"/>
      <c r="D324" s="12"/>
    </row>
    <row r="325" spans="2:4">
      <c r="B325" s="19"/>
      <c r="C325" s="12"/>
      <c r="D325" s="12"/>
    </row>
    <row r="326" spans="2:4">
      <c r="B326" s="19"/>
      <c r="C326" s="12"/>
      <c r="D326" s="12"/>
    </row>
    <row r="327" spans="2:4">
      <c r="B327" s="19"/>
      <c r="C327" s="12"/>
      <c r="D327" s="12"/>
    </row>
    <row r="328" spans="2:4">
      <c r="B328" s="19"/>
      <c r="C328" s="12"/>
      <c r="D328" s="12"/>
    </row>
    <row r="329" spans="2:4">
      <c r="B329" s="19"/>
      <c r="C329" s="12"/>
      <c r="D329" s="12"/>
    </row>
    <row r="330" spans="2:4">
      <c r="B330" s="19"/>
      <c r="C330" s="12"/>
      <c r="D330" s="12"/>
    </row>
    <row r="331" spans="2:4">
      <c r="B331" s="19"/>
      <c r="C331" s="12"/>
      <c r="D331" s="12"/>
    </row>
    <row r="332" spans="2:4">
      <c r="B332" s="19"/>
      <c r="C332" s="12"/>
      <c r="D332" s="12"/>
    </row>
    <row r="333" spans="2:4">
      <c r="B333" s="19"/>
      <c r="C333" s="12"/>
      <c r="D333" s="12"/>
    </row>
    <row r="334" spans="2:4">
      <c r="B334" s="19"/>
      <c r="C334" s="12"/>
      <c r="D334" s="12"/>
    </row>
    <row r="335" spans="2:4">
      <c r="B335" s="19"/>
      <c r="C335" s="12"/>
      <c r="D335" s="12"/>
    </row>
    <row r="336" spans="2:4">
      <c r="B336" s="19"/>
      <c r="C336" s="12"/>
      <c r="D336" s="12"/>
    </row>
    <row r="337" spans="2:4">
      <c r="B337" s="19"/>
      <c r="C337" s="12"/>
      <c r="D337" s="12"/>
    </row>
    <row r="338" spans="2:4">
      <c r="B338" s="19"/>
      <c r="C338" s="12"/>
      <c r="D338" s="12"/>
    </row>
    <row r="339" spans="2:4">
      <c r="B339" s="19"/>
      <c r="C339" s="12"/>
      <c r="D339" s="12"/>
    </row>
    <row r="340" spans="2:4">
      <c r="B340" s="19"/>
      <c r="C340" s="12"/>
      <c r="D340" s="12"/>
    </row>
    <row r="341" spans="2:4">
      <c r="B341" s="19"/>
      <c r="C341" s="12"/>
      <c r="D341" s="12"/>
    </row>
    <row r="342" spans="2:4">
      <c r="B342" s="19"/>
      <c r="C342" s="12"/>
      <c r="D342" s="12"/>
    </row>
    <row r="343" spans="2:4">
      <c r="B343" s="19"/>
      <c r="C343" s="12"/>
      <c r="D343" s="12"/>
    </row>
    <row r="344" spans="2:4">
      <c r="B344" s="19"/>
      <c r="C344" s="12"/>
      <c r="D344" s="12"/>
    </row>
    <row r="345" spans="2:4">
      <c r="B345" s="19"/>
      <c r="C345" s="12"/>
      <c r="D345" s="12"/>
    </row>
    <row r="346" spans="2:4">
      <c r="B346" s="19"/>
      <c r="C346" s="12"/>
      <c r="D346" s="12"/>
    </row>
    <row r="347" spans="2:4">
      <c r="B347" s="19"/>
      <c r="C347" s="12"/>
      <c r="D347" s="12"/>
    </row>
    <row r="348" spans="2:4">
      <c r="B348" s="19"/>
      <c r="C348" s="12"/>
      <c r="D348" s="12"/>
    </row>
    <row r="349" spans="2:4">
      <c r="B349" s="19"/>
      <c r="C349" s="12"/>
      <c r="D349" s="12"/>
    </row>
    <row r="350" spans="2:4">
      <c r="B350" s="19"/>
      <c r="C350" s="12"/>
      <c r="D350" s="12"/>
    </row>
    <row r="351" spans="2:4">
      <c r="B351" s="19"/>
      <c r="C351" s="12"/>
      <c r="D351" s="12"/>
    </row>
    <row r="352" spans="2:4">
      <c r="B352" s="19"/>
      <c r="C352" s="12"/>
      <c r="D352" s="12"/>
    </row>
    <row r="353" spans="2:4">
      <c r="B353" s="19"/>
      <c r="C353" s="12"/>
      <c r="D353" s="12"/>
    </row>
    <row r="354" spans="2:4">
      <c r="B354" s="19"/>
      <c r="C354" s="12"/>
      <c r="D354" s="12"/>
    </row>
    <row r="355" spans="2:4">
      <c r="B355" s="19"/>
      <c r="C355" s="12"/>
      <c r="D355" s="12"/>
    </row>
    <row r="356" spans="2:4">
      <c r="B356" s="19"/>
      <c r="C356" s="12"/>
      <c r="D356" s="12"/>
    </row>
    <row r="357" spans="2:4">
      <c r="B357" s="19"/>
      <c r="C357" s="12"/>
      <c r="D357" s="12"/>
    </row>
    <row r="358" spans="2:4">
      <c r="B358" s="19"/>
      <c r="C358" s="12"/>
      <c r="D358" s="12"/>
    </row>
    <row r="359" spans="2:4">
      <c r="B359" s="19"/>
      <c r="C359" s="12"/>
      <c r="D359" s="12"/>
    </row>
    <row r="360" spans="2:4">
      <c r="B360" s="19"/>
      <c r="C360" s="12"/>
      <c r="D360" s="12"/>
    </row>
    <row r="361" spans="2:4">
      <c r="B361" s="19"/>
      <c r="C361" s="12"/>
      <c r="D361" s="12"/>
    </row>
    <row r="362" spans="2:4">
      <c r="B362" s="19"/>
      <c r="C362" s="12"/>
      <c r="D362" s="12"/>
    </row>
    <row r="363" spans="2:4">
      <c r="B363" s="19"/>
      <c r="C363" s="12"/>
      <c r="D363" s="12"/>
    </row>
    <row r="364" spans="2:4">
      <c r="B364" s="19"/>
      <c r="C364" s="12"/>
      <c r="D364" s="12"/>
    </row>
    <row r="365" spans="2:4">
      <c r="B365" s="19"/>
      <c r="C365" s="12"/>
      <c r="D365" s="12"/>
    </row>
    <row r="366" spans="2:4">
      <c r="B366" s="19"/>
      <c r="C366" s="12"/>
      <c r="D366" s="12"/>
    </row>
    <row r="367" spans="2:4">
      <c r="B367" s="19"/>
      <c r="C367" s="12"/>
      <c r="D367" s="12"/>
    </row>
    <row r="368" spans="2:4">
      <c r="B368" s="19"/>
      <c r="C368" s="12"/>
      <c r="D368" s="12"/>
    </row>
    <row r="369" spans="2:4">
      <c r="B369" s="19"/>
      <c r="C369" s="12"/>
      <c r="D369" s="12"/>
    </row>
    <row r="370" spans="2:4">
      <c r="B370" s="19"/>
      <c r="C370" s="12"/>
      <c r="D370" s="12"/>
    </row>
    <row r="371" spans="2:4">
      <c r="B371" s="19"/>
      <c r="C371" s="12"/>
      <c r="D371" s="12"/>
    </row>
    <row r="372" spans="2:4">
      <c r="B372" s="19"/>
      <c r="C372" s="12"/>
      <c r="D372" s="12"/>
    </row>
    <row r="373" spans="2:4">
      <c r="B373" s="19"/>
      <c r="C373" s="12"/>
      <c r="D373" s="12"/>
    </row>
    <row r="374" spans="2:4">
      <c r="B374" s="19"/>
      <c r="C374" s="12"/>
      <c r="D374" s="12"/>
    </row>
    <row r="375" spans="2:4">
      <c r="B375" s="19"/>
      <c r="C375" s="12"/>
      <c r="D375" s="12"/>
    </row>
    <row r="376" spans="2:4">
      <c r="B376" s="19"/>
      <c r="C376" s="12"/>
      <c r="D376" s="12"/>
    </row>
    <row r="377" spans="2:4">
      <c r="B377" s="19"/>
      <c r="C377" s="12"/>
      <c r="D377" s="12"/>
    </row>
    <row r="378" spans="2:4">
      <c r="B378" s="19"/>
      <c r="C378" s="12"/>
      <c r="D378" s="12"/>
    </row>
    <row r="379" spans="2:4">
      <c r="B379" s="19"/>
      <c r="C379" s="12"/>
      <c r="D379" s="12"/>
    </row>
    <row r="380" spans="2:4">
      <c r="B380" s="19"/>
      <c r="C380" s="12"/>
      <c r="D380" s="12"/>
    </row>
    <row r="381" spans="2:4">
      <c r="B381" s="19"/>
      <c r="C381" s="12"/>
      <c r="D381" s="12"/>
    </row>
    <row r="382" spans="2:4">
      <c r="B382" s="19"/>
      <c r="C382" s="12"/>
      <c r="D382" s="12"/>
    </row>
    <row r="383" spans="2:4">
      <c r="B383" s="19"/>
      <c r="C383" s="12"/>
      <c r="D383" s="12"/>
    </row>
    <row r="384" spans="2:4">
      <c r="B384" s="19"/>
      <c r="C384" s="12"/>
      <c r="D384" s="12"/>
    </row>
    <row r="385" spans="2:4">
      <c r="B385" s="19"/>
      <c r="C385" s="12"/>
      <c r="D385" s="12"/>
    </row>
    <row r="386" spans="2:4">
      <c r="B386" s="19"/>
      <c r="C386" s="12"/>
      <c r="D386" s="12"/>
    </row>
    <row r="387" spans="2:4">
      <c r="B387" s="19"/>
      <c r="C387" s="12"/>
      <c r="D387" s="12"/>
    </row>
    <row r="388" spans="2:4">
      <c r="B388" s="19"/>
      <c r="C388" s="12"/>
      <c r="D388" s="12"/>
    </row>
    <row r="389" spans="2:4">
      <c r="B389" s="19"/>
      <c r="C389" s="12"/>
      <c r="D389" s="12"/>
    </row>
    <row r="390" spans="2:4">
      <c r="B390" s="19"/>
      <c r="C390" s="12"/>
      <c r="D390" s="12"/>
    </row>
    <row r="391" spans="2:4">
      <c r="B391" s="19"/>
      <c r="C391" s="12"/>
      <c r="D391" s="12"/>
    </row>
    <row r="392" spans="2:4">
      <c r="B392" s="19"/>
      <c r="C392" s="12"/>
      <c r="D392" s="12"/>
    </row>
    <row r="393" spans="2:4">
      <c r="B393" s="19"/>
      <c r="C393" s="12"/>
      <c r="D393" s="12"/>
    </row>
    <row r="394" spans="2:4">
      <c r="B394" s="19"/>
      <c r="C394" s="12"/>
      <c r="D394" s="12"/>
    </row>
    <row r="395" spans="2:4">
      <c r="B395" s="19"/>
      <c r="C395" s="12"/>
      <c r="D395" s="12"/>
    </row>
    <row r="396" spans="2:4">
      <c r="B396" s="19"/>
      <c r="C396" s="12"/>
      <c r="D396" s="12"/>
    </row>
    <row r="397" spans="2:4">
      <c r="B397" s="19"/>
      <c r="C397" s="12"/>
      <c r="D397" s="12"/>
    </row>
    <row r="398" spans="2:4">
      <c r="B398" s="19"/>
      <c r="C398" s="12"/>
      <c r="D398" s="12"/>
    </row>
    <row r="399" spans="2:4">
      <c r="B399" s="19"/>
      <c r="C399" s="12"/>
      <c r="D399" s="12"/>
    </row>
    <row r="400" spans="2:4">
      <c r="B400" s="19"/>
      <c r="C400" s="12"/>
      <c r="D400" s="12"/>
    </row>
    <row r="401" spans="2:4">
      <c r="B401" s="19"/>
      <c r="C401" s="12"/>
      <c r="D401" s="12"/>
    </row>
    <row r="402" spans="2:4">
      <c r="B402" s="19"/>
      <c r="C402" s="12"/>
      <c r="D402" s="12"/>
    </row>
    <row r="403" spans="2:4">
      <c r="B403" s="19"/>
      <c r="C403" s="12"/>
      <c r="D403" s="12"/>
    </row>
    <row r="404" spans="2:4">
      <c r="B404" s="19"/>
      <c r="C404" s="12"/>
      <c r="D404" s="12"/>
    </row>
    <row r="405" spans="2:4">
      <c r="B405" s="19"/>
      <c r="C405" s="12"/>
      <c r="D405" s="12"/>
    </row>
    <row r="406" spans="2:4">
      <c r="B406" s="19"/>
      <c r="C406" s="12"/>
      <c r="D406" s="12"/>
    </row>
    <row r="407" spans="2:4">
      <c r="B407" s="19"/>
      <c r="C407" s="12"/>
      <c r="D407" s="12"/>
    </row>
    <row r="408" spans="2:4">
      <c r="B408" s="19"/>
      <c r="C408" s="12"/>
      <c r="D408" s="12"/>
    </row>
    <row r="409" spans="2:4">
      <c r="B409" s="19"/>
      <c r="C409" s="12"/>
      <c r="D409" s="12"/>
    </row>
    <row r="410" spans="2:4">
      <c r="B410" s="19"/>
      <c r="C410" s="12"/>
      <c r="D410" s="12"/>
    </row>
    <row r="411" spans="2:4">
      <c r="B411" s="19"/>
      <c r="C411" s="12"/>
      <c r="D411" s="12"/>
    </row>
    <row r="412" spans="2:4">
      <c r="B412" s="19"/>
      <c r="C412" s="12"/>
      <c r="D412" s="12"/>
    </row>
    <row r="413" spans="2:4">
      <c r="B413" s="19"/>
      <c r="C413" s="12"/>
      <c r="D413" s="12"/>
    </row>
    <row r="414" spans="2:4">
      <c r="B414" s="19"/>
      <c r="C414" s="12"/>
      <c r="D414" s="12"/>
    </row>
    <row r="415" spans="2:4">
      <c r="C415" s="12"/>
      <c r="D415" s="12"/>
    </row>
    <row r="416" spans="2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  <row r="1151" spans="3:4">
      <c r="C1151" s="12"/>
      <c r="D1151" s="12"/>
    </row>
    <row r="1152" spans="3:4">
      <c r="C1152" s="12"/>
      <c r="D1152" s="12"/>
    </row>
    <row r="1153" spans="3:4">
      <c r="C1153" s="12"/>
      <c r="D1153" s="12"/>
    </row>
    <row r="1154" spans="3:4">
      <c r="C1154" s="12"/>
      <c r="D1154" s="12"/>
    </row>
    <row r="1155" spans="3:4">
      <c r="C1155" s="12"/>
      <c r="D1155" s="12"/>
    </row>
    <row r="1156" spans="3:4">
      <c r="C1156" s="12"/>
      <c r="D1156" s="12"/>
    </row>
    <row r="1157" spans="3:4">
      <c r="C1157" s="12"/>
      <c r="D1157" s="12"/>
    </row>
    <row r="1158" spans="3:4">
      <c r="C1158" s="12"/>
      <c r="D1158" s="12"/>
    </row>
    <row r="1159" spans="3:4">
      <c r="C1159" s="12"/>
      <c r="D1159" s="12"/>
    </row>
    <row r="1160" spans="3:4">
      <c r="C1160" s="12"/>
      <c r="D1160" s="12"/>
    </row>
    <row r="1161" spans="3:4">
      <c r="C1161" s="12"/>
      <c r="D1161" s="12"/>
    </row>
    <row r="1162" spans="3:4">
      <c r="C1162" s="12"/>
      <c r="D1162" s="12"/>
    </row>
    <row r="1163" spans="3:4">
      <c r="C1163" s="12"/>
      <c r="D1163" s="12"/>
    </row>
    <row r="1164" spans="3:4">
      <c r="C1164" s="12"/>
      <c r="D1164" s="12"/>
    </row>
    <row r="1165" spans="3:4">
      <c r="C1165" s="12"/>
      <c r="D1165" s="12"/>
    </row>
    <row r="1166" spans="3:4">
      <c r="C1166" s="12"/>
      <c r="D1166" s="12"/>
    </row>
    <row r="1167" spans="3:4">
      <c r="C1167" s="12"/>
      <c r="D1167" s="12"/>
    </row>
    <row r="1168" spans="3:4">
      <c r="C1168" s="12"/>
      <c r="D1168" s="12"/>
    </row>
    <row r="1169" spans="3:4">
      <c r="C1169" s="12"/>
      <c r="D1169" s="12"/>
    </row>
    <row r="1170" spans="3:4">
      <c r="C1170" s="12"/>
      <c r="D1170" s="12"/>
    </row>
    <row r="1171" spans="3:4">
      <c r="C1171" s="12"/>
      <c r="D1171" s="12"/>
    </row>
    <row r="1172" spans="3:4">
      <c r="C1172" s="12"/>
      <c r="D1172" s="12"/>
    </row>
    <row r="1173" spans="3:4">
      <c r="C1173" s="12"/>
      <c r="D1173" s="12"/>
    </row>
    <row r="1174" spans="3:4">
      <c r="C1174" s="12"/>
      <c r="D1174" s="12"/>
    </row>
    <row r="1175" spans="3:4">
      <c r="C1175" s="12"/>
      <c r="D1175" s="12"/>
    </row>
    <row r="1176" spans="3:4">
      <c r="C1176" s="12"/>
      <c r="D1176" s="12"/>
    </row>
    <row r="1177" spans="3:4">
      <c r="C1177" s="12"/>
      <c r="D1177" s="12"/>
    </row>
    <row r="1178" spans="3:4">
      <c r="C1178" s="12"/>
      <c r="D1178" s="12"/>
    </row>
    <row r="1179" spans="3:4">
      <c r="C1179" s="12"/>
      <c r="D1179" s="12"/>
    </row>
    <row r="1180" spans="3:4">
      <c r="C1180" s="12"/>
      <c r="D1180" s="12"/>
    </row>
    <row r="1181" spans="3:4">
      <c r="C1181" s="12"/>
      <c r="D1181" s="12"/>
    </row>
    <row r="1182" spans="3:4">
      <c r="C1182" s="12"/>
      <c r="D1182" s="12"/>
    </row>
    <row r="1183" spans="3:4">
      <c r="C1183" s="12"/>
      <c r="D1183" s="12"/>
    </row>
    <row r="1184" spans="3:4">
      <c r="C1184" s="12"/>
      <c r="D1184" s="12"/>
    </row>
    <row r="1185" spans="3:4">
      <c r="C1185" s="12"/>
      <c r="D1185" s="12"/>
    </row>
    <row r="1186" spans="3:4">
      <c r="C1186" s="12"/>
      <c r="D1186" s="12"/>
    </row>
    <row r="1187" spans="3:4">
      <c r="C1187" s="12"/>
      <c r="D1187" s="12"/>
    </row>
    <row r="1188" spans="3:4">
      <c r="C1188" s="12"/>
      <c r="D1188" s="12"/>
    </row>
    <row r="1189" spans="3:4">
      <c r="C1189" s="12"/>
      <c r="D1189" s="12"/>
    </row>
    <row r="1190" spans="3:4">
      <c r="C1190" s="12"/>
      <c r="D1190" s="12"/>
    </row>
    <row r="1191" spans="3:4">
      <c r="C1191" s="12"/>
      <c r="D1191" s="12"/>
    </row>
    <row r="1192" spans="3:4">
      <c r="C1192" s="12"/>
      <c r="D1192" s="12"/>
    </row>
    <row r="1193" spans="3:4">
      <c r="C1193" s="12"/>
      <c r="D1193" s="12"/>
    </row>
    <row r="1194" spans="3:4">
      <c r="C1194" s="12"/>
      <c r="D1194" s="12"/>
    </row>
    <row r="1195" spans="3:4">
      <c r="C1195" s="12"/>
      <c r="D1195" s="12"/>
    </row>
    <row r="1196" spans="3:4">
      <c r="C1196" s="12"/>
      <c r="D1196" s="12"/>
    </row>
    <row r="1197" spans="3:4">
      <c r="C1197" s="12"/>
      <c r="D1197" s="12"/>
    </row>
    <row r="1198" spans="3:4">
      <c r="C1198" s="12"/>
      <c r="D1198" s="12"/>
    </row>
    <row r="1199" spans="3:4">
      <c r="C1199" s="12"/>
      <c r="D1199" s="12"/>
    </row>
    <row r="1200" spans="3:4">
      <c r="C1200" s="12"/>
      <c r="D1200" s="12"/>
    </row>
    <row r="1201" spans="3:4">
      <c r="C1201" s="12"/>
      <c r="D1201" s="12"/>
    </row>
    <row r="1202" spans="3:4">
      <c r="C1202" s="12"/>
      <c r="D1202" s="12"/>
    </row>
    <row r="1203" spans="3:4">
      <c r="C1203" s="12"/>
      <c r="D1203" s="12"/>
    </row>
    <row r="1204" spans="3:4">
      <c r="C1204" s="12"/>
      <c r="D1204" s="12"/>
    </row>
    <row r="1205" spans="3:4">
      <c r="C1205" s="12"/>
      <c r="D1205" s="12"/>
    </row>
    <row r="1206" spans="3:4">
      <c r="C1206" s="12"/>
      <c r="D1206" s="12"/>
    </row>
    <row r="1207" spans="3:4">
      <c r="C1207" s="12"/>
      <c r="D1207" s="12"/>
    </row>
    <row r="1208" spans="3:4">
      <c r="C1208" s="12"/>
      <c r="D1208" s="12"/>
    </row>
    <row r="1209" spans="3:4">
      <c r="C1209" s="12"/>
      <c r="D1209" s="12"/>
    </row>
    <row r="1210" spans="3:4">
      <c r="C1210" s="12"/>
      <c r="D1210" s="12"/>
    </row>
    <row r="1211" spans="3:4">
      <c r="C1211" s="12"/>
      <c r="D1211" s="12"/>
    </row>
    <row r="1212" spans="3:4">
      <c r="C1212" s="12"/>
      <c r="D1212" s="12"/>
    </row>
    <row r="1213" spans="3:4">
      <c r="C1213" s="12"/>
      <c r="D1213" s="12"/>
    </row>
    <row r="1214" spans="3:4">
      <c r="C1214" s="12"/>
      <c r="D1214" s="12"/>
    </row>
    <row r="1215" spans="3:4">
      <c r="C1215" s="12"/>
      <c r="D1215" s="12"/>
    </row>
    <row r="1216" spans="3:4">
      <c r="C1216" s="12"/>
      <c r="D1216" s="12"/>
    </row>
    <row r="1217" spans="3:4">
      <c r="C1217" s="12"/>
      <c r="D1217" s="12"/>
    </row>
    <row r="1218" spans="3:4">
      <c r="C1218" s="12"/>
      <c r="D1218" s="12"/>
    </row>
    <row r="1219" spans="3:4">
      <c r="C1219" s="12"/>
      <c r="D1219" s="12"/>
    </row>
    <row r="1220" spans="3:4">
      <c r="C1220" s="12"/>
      <c r="D1220" s="12"/>
    </row>
    <row r="1221" spans="3:4">
      <c r="C1221" s="12"/>
      <c r="D1221" s="12"/>
    </row>
    <row r="1222" spans="3:4">
      <c r="C1222" s="12"/>
      <c r="D1222" s="12"/>
    </row>
    <row r="1223" spans="3:4">
      <c r="C1223" s="12"/>
      <c r="D1223" s="12"/>
    </row>
    <row r="1224" spans="3:4">
      <c r="C1224" s="12"/>
      <c r="D1224" s="12"/>
    </row>
    <row r="1225" spans="3:4">
      <c r="C1225" s="12"/>
      <c r="D1225" s="12"/>
    </row>
    <row r="1226" spans="3:4">
      <c r="C1226" s="12"/>
      <c r="D1226" s="12"/>
    </row>
    <row r="1227" spans="3:4">
      <c r="C1227" s="12"/>
      <c r="D1227" s="12"/>
    </row>
    <row r="1228" spans="3:4">
      <c r="C1228" s="12"/>
      <c r="D1228" s="12"/>
    </row>
    <row r="1229" spans="3:4">
      <c r="C1229" s="12"/>
      <c r="D1229" s="12"/>
    </row>
    <row r="1230" spans="3:4">
      <c r="C1230" s="12"/>
      <c r="D1230" s="12"/>
    </row>
    <row r="1231" spans="3:4">
      <c r="C1231" s="12"/>
      <c r="D1231" s="12"/>
    </row>
    <row r="1232" spans="3:4">
      <c r="C1232" s="12"/>
      <c r="D1232" s="12"/>
    </row>
    <row r="1233" spans="3:4">
      <c r="C1233" s="12"/>
      <c r="D1233" s="12"/>
    </row>
    <row r="1234" spans="3:4">
      <c r="C1234" s="12"/>
      <c r="D1234" s="12"/>
    </row>
    <row r="1235" spans="3:4">
      <c r="C1235" s="12"/>
      <c r="D1235" s="12"/>
    </row>
    <row r="1236" spans="3:4">
      <c r="C1236" s="12"/>
      <c r="D1236" s="12"/>
    </row>
    <row r="1237" spans="3:4">
      <c r="C1237" s="12"/>
      <c r="D1237" s="12"/>
    </row>
    <row r="1238" spans="3:4">
      <c r="C1238" s="12"/>
      <c r="D1238" s="12"/>
    </row>
    <row r="1239" spans="3:4">
      <c r="C1239" s="12"/>
      <c r="D1239" s="12"/>
    </row>
    <row r="1240" spans="3:4">
      <c r="C1240" s="12"/>
      <c r="D1240" s="12"/>
    </row>
    <row r="1241" spans="3:4">
      <c r="C1241" s="12"/>
      <c r="D1241" s="12"/>
    </row>
    <row r="1242" spans="3:4">
      <c r="C1242" s="12"/>
      <c r="D1242" s="12"/>
    </row>
    <row r="1243" spans="3:4">
      <c r="C1243" s="12"/>
      <c r="D1243" s="12"/>
    </row>
    <row r="1244" spans="3:4">
      <c r="C1244" s="12"/>
      <c r="D1244" s="12"/>
    </row>
    <row r="1245" spans="3:4">
      <c r="C1245" s="12"/>
      <c r="D1245" s="12"/>
    </row>
    <row r="1246" spans="3:4">
      <c r="C1246" s="12"/>
      <c r="D1246" s="12"/>
    </row>
    <row r="1247" spans="3:4">
      <c r="C1247" s="12"/>
      <c r="D1247" s="12"/>
    </row>
    <row r="1248" spans="3:4">
      <c r="C1248" s="12"/>
      <c r="D1248" s="12"/>
    </row>
    <row r="1249" spans="3:4">
      <c r="C1249" s="12"/>
      <c r="D1249" s="12"/>
    </row>
    <row r="1250" spans="3:4">
      <c r="C1250" s="12"/>
      <c r="D1250" s="12"/>
    </row>
    <row r="1251" spans="3:4">
      <c r="C1251" s="12"/>
      <c r="D1251" s="12"/>
    </row>
    <row r="1252" spans="3:4">
      <c r="C1252" s="12"/>
      <c r="D1252" s="12"/>
    </row>
    <row r="1253" spans="3:4">
      <c r="C1253" s="12"/>
      <c r="D1253" s="12"/>
    </row>
    <row r="1254" spans="3:4">
      <c r="C1254" s="12"/>
      <c r="D1254" s="12"/>
    </row>
    <row r="1255" spans="3:4">
      <c r="C1255" s="12"/>
      <c r="D1255" s="12"/>
    </row>
    <row r="1256" spans="3:4">
      <c r="C1256" s="12"/>
      <c r="D1256" s="12"/>
    </row>
    <row r="1257" spans="3:4">
      <c r="C1257" s="12"/>
      <c r="D1257" s="12"/>
    </row>
    <row r="1258" spans="3:4">
      <c r="C1258" s="12"/>
      <c r="D1258" s="12"/>
    </row>
    <row r="1259" spans="3:4">
      <c r="C1259" s="12"/>
      <c r="D1259" s="12"/>
    </row>
    <row r="1260" spans="3:4">
      <c r="C1260" s="12"/>
      <c r="D1260" s="12"/>
    </row>
    <row r="1261" spans="3:4">
      <c r="C1261" s="12"/>
      <c r="D1261" s="12"/>
    </row>
    <row r="1262" spans="3:4">
      <c r="C1262" s="12"/>
      <c r="D1262" s="12"/>
    </row>
    <row r="1263" spans="3:4">
      <c r="C1263" s="12"/>
      <c r="D1263" s="12"/>
    </row>
    <row r="1264" spans="3:4">
      <c r="C1264" s="12"/>
      <c r="D1264" s="12"/>
    </row>
    <row r="1265" spans="3:4">
      <c r="C1265" s="12"/>
      <c r="D1265" s="12"/>
    </row>
    <row r="1266" spans="3:4">
      <c r="C1266" s="12"/>
      <c r="D1266" s="12"/>
    </row>
    <row r="1267" spans="3:4">
      <c r="C1267" s="12"/>
      <c r="D1267" s="12"/>
    </row>
    <row r="1268" spans="3:4">
      <c r="C1268" s="12"/>
      <c r="D1268" s="12"/>
    </row>
    <row r="1269" spans="3:4">
      <c r="C1269" s="12"/>
      <c r="D1269" s="12"/>
    </row>
    <row r="1270" spans="3:4">
      <c r="C1270" s="12"/>
      <c r="D1270" s="12"/>
    </row>
    <row r="1271" spans="3:4">
      <c r="C1271" s="12"/>
      <c r="D1271" s="12"/>
    </row>
    <row r="1272" spans="3:4">
      <c r="C1272" s="12"/>
      <c r="D1272" s="12"/>
    </row>
    <row r="1273" spans="3:4">
      <c r="C1273" s="12"/>
      <c r="D1273" s="12"/>
    </row>
    <row r="1274" spans="3:4">
      <c r="C1274" s="12"/>
      <c r="D1274" s="12"/>
    </row>
    <row r="1275" spans="3:4">
      <c r="C1275" s="12"/>
      <c r="D1275" s="12"/>
    </row>
    <row r="1276" spans="3:4">
      <c r="C1276" s="12"/>
      <c r="D1276" s="12"/>
    </row>
    <row r="1277" spans="3:4">
      <c r="C1277" s="12"/>
      <c r="D1277" s="12"/>
    </row>
    <row r="1278" spans="3:4">
      <c r="C1278" s="12"/>
      <c r="D1278" s="12"/>
    </row>
    <row r="1279" spans="3:4">
      <c r="C1279" s="12"/>
      <c r="D1279" s="12"/>
    </row>
    <row r="1280" spans="3:4">
      <c r="C1280" s="12"/>
      <c r="D1280" s="12"/>
    </row>
    <row r="1281" spans="3:4">
      <c r="C1281" s="12"/>
      <c r="D1281" s="12"/>
    </row>
    <row r="1282" spans="3:4">
      <c r="C1282" s="12"/>
      <c r="D1282" s="12"/>
    </row>
    <row r="1283" spans="3:4">
      <c r="C1283" s="12"/>
      <c r="D1283" s="12"/>
    </row>
    <row r="1284" spans="3:4">
      <c r="C1284" s="12"/>
      <c r="D1284" s="12"/>
    </row>
    <row r="1285" spans="3:4">
      <c r="C1285" s="12"/>
      <c r="D1285" s="12"/>
    </row>
    <row r="1286" spans="3:4">
      <c r="C1286" s="12"/>
      <c r="D1286" s="12"/>
    </row>
    <row r="1287" spans="3:4">
      <c r="C1287" s="12"/>
      <c r="D1287" s="12"/>
    </row>
    <row r="1288" spans="3:4">
      <c r="C1288" s="12"/>
      <c r="D1288" s="12"/>
    </row>
    <row r="1289" spans="3:4">
      <c r="C1289" s="12"/>
      <c r="D1289" s="12"/>
    </row>
    <row r="1290" spans="3:4">
      <c r="C1290" s="12"/>
      <c r="D1290" s="12"/>
    </row>
    <row r="1291" spans="3:4">
      <c r="C1291" s="12"/>
      <c r="D1291" s="12"/>
    </row>
    <row r="1292" spans="3:4">
      <c r="C1292" s="12"/>
      <c r="D1292" s="12"/>
    </row>
    <row r="1293" spans="3:4">
      <c r="C1293" s="12"/>
      <c r="D1293" s="12"/>
    </row>
    <row r="1294" spans="3:4">
      <c r="C1294" s="12"/>
      <c r="D1294" s="12"/>
    </row>
    <row r="1295" spans="3:4">
      <c r="C1295" s="12"/>
      <c r="D1295" s="12"/>
    </row>
    <row r="1296" spans="3:4">
      <c r="C1296" s="12"/>
      <c r="D1296" s="12"/>
    </row>
    <row r="1297" spans="3:4">
      <c r="C1297" s="12"/>
      <c r="D1297" s="12"/>
    </row>
    <row r="1298" spans="3:4">
      <c r="C1298" s="12"/>
      <c r="D1298" s="12"/>
    </row>
    <row r="1299" spans="3:4">
      <c r="C1299" s="12"/>
      <c r="D1299" s="12"/>
    </row>
    <row r="1300" spans="3:4">
      <c r="C1300" s="12"/>
      <c r="D1300" s="12"/>
    </row>
    <row r="1301" spans="3:4">
      <c r="C1301" s="12"/>
      <c r="D1301" s="12"/>
    </row>
    <row r="1302" spans="3:4">
      <c r="C1302" s="12"/>
      <c r="D1302" s="12"/>
    </row>
    <row r="1303" spans="3:4">
      <c r="C1303" s="12"/>
      <c r="D1303" s="12"/>
    </row>
    <row r="1304" spans="3:4">
      <c r="C1304" s="12"/>
      <c r="D1304" s="12"/>
    </row>
    <row r="1305" spans="3:4">
      <c r="C1305" s="12"/>
      <c r="D1305" s="12"/>
    </row>
    <row r="1306" spans="3:4">
      <c r="C1306" s="12"/>
      <c r="D1306" s="12"/>
    </row>
    <row r="1307" spans="3:4">
      <c r="C1307" s="12"/>
      <c r="D1307" s="12"/>
    </row>
    <row r="1308" spans="3:4">
      <c r="C1308" s="12"/>
      <c r="D1308" s="12"/>
    </row>
    <row r="1309" spans="3:4">
      <c r="C1309" s="12"/>
      <c r="D1309" s="12"/>
    </row>
    <row r="1310" spans="3:4">
      <c r="C1310" s="12"/>
      <c r="D1310" s="12"/>
    </row>
    <row r="1311" spans="3:4">
      <c r="C1311" s="12"/>
      <c r="D1311" s="12"/>
    </row>
    <row r="1312" spans="3:4">
      <c r="C1312" s="12"/>
      <c r="D1312" s="12"/>
    </row>
    <row r="1313" spans="3:4">
      <c r="C1313" s="12"/>
      <c r="D1313" s="12"/>
    </row>
    <row r="1314" spans="3:4">
      <c r="C1314" s="12"/>
      <c r="D1314" s="12"/>
    </row>
    <row r="1315" spans="3:4">
      <c r="C1315" s="12"/>
      <c r="D1315" s="12"/>
    </row>
    <row r="1316" spans="3:4">
      <c r="C1316" s="12"/>
      <c r="D1316" s="12"/>
    </row>
    <row r="1317" spans="3:4">
      <c r="C1317" s="12"/>
      <c r="D1317" s="12"/>
    </row>
    <row r="1318" spans="3:4">
      <c r="C1318" s="12"/>
      <c r="D1318" s="12"/>
    </row>
    <row r="1319" spans="3:4">
      <c r="C1319" s="12"/>
      <c r="D1319" s="12"/>
    </row>
    <row r="1320" spans="3:4">
      <c r="C1320" s="12"/>
      <c r="D1320" s="12"/>
    </row>
    <row r="1321" spans="3:4">
      <c r="C1321" s="12"/>
      <c r="D1321" s="12"/>
    </row>
    <row r="1322" spans="3:4">
      <c r="C1322" s="12"/>
      <c r="D1322" s="12"/>
    </row>
    <row r="1323" spans="3:4">
      <c r="C1323" s="12"/>
      <c r="D1323" s="12"/>
    </row>
    <row r="1324" spans="3:4">
      <c r="C1324" s="12"/>
      <c r="D1324" s="12"/>
    </row>
    <row r="1325" spans="3:4">
      <c r="C1325" s="12"/>
      <c r="D1325" s="12"/>
    </row>
    <row r="1326" spans="3:4">
      <c r="C1326" s="12"/>
      <c r="D1326" s="12"/>
    </row>
    <row r="1327" spans="3:4">
      <c r="C1327" s="12"/>
      <c r="D1327" s="12"/>
    </row>
    <row r="1328" spans="3:4">
      <c r="C1328" s="12"/>
      <c r="D1328" s="12"/>
    </row>
    <row r="1329" spans="3:4">
      <c r="C1329" s="12"/>
      <c r="D1329" s="12"/>
    </row>
    <row r="1330" spans="3:4">
      <c r="C1330" s="12"/>
      <c r="D1330" s="12"/>
    </row>
    <row r="1331" spans="3:4">
      <c r="C1331" s="12"/>
      <c r="D1331" s="12"/>
    </row>
    <row r="1332" spans="3:4">
      <c r="C1332" s="12"/>
      <c r="D1332" s="12"/>
    </row>
    <row r="1333" spans="3:4">
      <c r="C1333" s="12"/>
      <c r="D1333" s="12"/>
    </row>
    <row r="1334" spans="3:4">
      <c r="C1334" s="12"/>
      <c r="D1334" s="12"/>
    </row>
    <row r="1335" spans="3:4">
      <c r="C1335" s="12"/>
      <c r="D1335" s="12"/>
    </row>
    <row r="1336" spans="3:4">
      <c r="C1336" s="12"/>
      <c r="D1336" s="12"/>
    </row>
    <row r="1337" spans="3:4">
      <c r="C1337" s="12"/>
      <c r="D1337" s="12"/>
    </row>
    <row r="1338" spans="3:4">
      <c r="C1338" s="12"/>
      <c r="D1338" s="12"/>
    </row>
    <row r="1339" spans="3:4">
      <c r="C1339" s="12"/>
      <c r="D1339" s="12"/>
    </row>
    <row r="1340" spans="3:4">
      <c r="C1340" s="12"/>
      <c r="D1340" s="12"/>
    </row>
    <row r="1341" spans="3:4">
      <c r="C1341" s="12"/>
      <c r="D1341" s="12"/>
    </row>
    <row r="1342" spans="3:4">
      <c r="C1342" s="12"/>
      <c r="D1342" s="12"/>
    </row>
    <row r="1343" spans="3:4">
      <c r="C1343" s="12"/>
      <c r="D1343" s="12"/>
    </row>
    <row r="1344" spans="3:4">
      <c r="C1344" s="12"/>
      <c r="D1344" s="12"/>
    </row>
    <row r="1345" spans="3:4">
      <c r="C1345" s="12"/>
      <c r="D1345" s="12"/>
    </row>
    <row r="1346" spans="3:4">
      <c r="C1346" s="12"/>
      <c r="D1346" s="12"/>
    </row>
    <row r="1347" spans="3:4">
      <c r="C1347" s="12"/>
      <c r="D1347" s="12"/>
    </row>
    <row r="1348" spans="3:4">
      <c r="C1348" s="12"/>
      <c r="D1348" s="12"/>
    </row>
    <row r="1349" spans="3:4">
      <c r="C1349" s="12"/>
      <c r="D1349" s="12"/>
    </row>
    <row r="1350" spans="3:4">
      <c r="C1350" s="12"/>
      <c r="D1350" s="12"/>
    </row>
    <row r="1351" spans="3:4">
      <c r="C1351" s="12"/>
      <c r="D1351" s="12"/>
    </row>
    <row r="1352" spans="3:4">
      <c r="C1352" s="12"/>
      <c r="D1352" s="12"/>
    </row>
    <row r="1353" spans="3:4">
      <c r="C1353" s="12"/>
      <c r="D1353" s="12"/>
    </row>
    <row r="1354" spans="3:4">
      <c r="C1354" s="12"/>
      <c r="D1354" s="12"/>
    </row>
    <row r="1355" spans="3:4">
      <c r="C1355" s="12"/>
      <c r="D1355" s="12"/>
    </row>
    <row r="1356" spans="3:4">
      <c r="C1356" s="12"/>
      <c r="D1356" s="12"/>
    </row>
    <row r="1357" spans="3:4">
      <c r="C1357" s="12"/>
      <c r="D1357" s="12"/>
    </row>
    <row r="1358" spans="3:4">
      <c r="C1358" s="12"/>
      <c r="D1358" s="12"/>
    </row>
    <row r="1359" spans="3:4">
      <c r="C1359" s="12"/>
      <c r="D1359" s="12"/>
    </row>
    <row r="1360" spans="3:4">
      <c r="C1360" s="12"/>
      <c r="D1360" s="12"/>
    </row>
    <row r="1361" spans="3:4">
      <c r="C1361" s="12"/>
      <c r="D1361" s="12"/>
    </row>
    <row r="1362" spans="3:4">
      <c r="C1362" s="12"/>
      <c r="D1362" s="12"/>
    </row>
    <row r="1363" spans="3:4">
      <c r="C1363" s="12"/>
      <c r="D1363" s="12"/>
    </row>
    <row r="1364" spans="3:4">
      <c r="C1364" s="12"/>
      <c r="D1364" s="12"/>
    </row>
    <row r="1365" spans="3:4">
      <c r="C1365" s="12"/>
      <c r="D1365" s="12"/>
    </row>
    <row r="1366" spans="3:4">
      <c r="C1366" s="12"/>
      <c r="D1366" s="12"/>
    </row>
    <row r="1367" spans="3:4">
      <c r="C1367" s="12"/>
      <c r="D1367" s="12"/>
    </row>
    <row r="1368" spans="3:4">
      <c r="C1368" s="12"/>
      <c r="D1368" s="12"/>
    </row>
    <row r="1369" spans="3:4">
      <c r="C1369" s="12"/>
      <c r="D1369" s="12"/>
    </row>
    <row r="1370" spans="3:4">
      <c r="C1370" s="12"/>
      <c r="D1370" s="12"/>
    </row>
    <row r="1371" spans="3:4">
      <c r="C1371" s="12"/>
      <c r="D1371" s="12"/>
    </row>
    <row r="1372" spans="3:4">
      <c r="C1372" s="12"/>
      <c r="D1372" s="12"/>
    </row>
    <row r="1373" spans="3:4">
      <c r="C1373" s="12"/>
      <c r="D1373" s="12"/>
    </row>
    <row r="1374" spans="3:4">
      <c r="C1374" s="12"/>
      <c r="D1374" s="12"/>
    </row>
    <row r="1375" spans="3:4">
      <c r="C1375" s="12"/>
      <c r="D1375" s="12"/>
    </row>
    <row r="1376" spans="3:4">
      <c r="C1376" s="12"/>
      <c r="D1376" s="12"/>
    </row>
    <row r="1377" spans="3:4">
      <c r="C1377" s="12"/>
      <c r="D1377" s="12"/>
    </row>
    <row r="1378" spans="3:4">
      <c r="C1378" s="12"/>
      <c r="D1378" s="12"/>
    </row>
    <row r="1379" spans="3:4">
      <c r="C1379" s="12"/>
      <c r="D1379" s="12"/>
    </row>
    <row r="1380" spans="3:4">
      <c r="C1380" s="12"/>
      <c r="D1380" s="12"/>
    </row>
    <row r="1381" spans="3:4">
      <c r="C1381" s="12"/>
      <c r="D1381" s="12"/>
    </row>
    <row r="1382" spans="3:4">
      <c r="C1382" s="12"/>
      <c r="D1382" s="12"/>
    </row>
    <row r="1383" spans="3:4">
      <c r="C1383" s="12"/>
      <c r="D1383" s="12"/>
    </row>
    <row r="1384" spans="3:4">
      <c r="C1384" s="12"/>
      <c r="D1384" s="12"/>
    </row>
    <row r="1385" spans="3:4">
      <c r="C1385" s="12"/>
      <c r="D1385" s="12"/>
    </row>
    <row r="1386" spans="3:4">
      <c r="C1386" s="12"/>
      <c r="D1386" s="12"/>
    </row>
    <row r="1387" spans="3:4">
      <c r="C1387" s="12"/>
      <c r="D1387" s="12"/>
    </row>
    <row r="1388" spans="3:4">
      <c r="C1388" s="12"/>
      <c r="D1388" s="12"/>
    </row>
    <row r="1389" spans="3:4">
      <c r="C1389" s="12"/>
      <c r="D1389" s="12"/>
    </row>
    <row r="1390" spans="3:4">
      <c r="C1390" s="12"/>
      <c r="D1390" s="12"/>
    </row>
    <row r="1391" spans="3:4">
      <c r="C1391" s="12"/>
      <c r="D1391" s="12"/>
    </row>
    <row r="1392" spans="3:4">
      <c r="C1392" s="12"/>
      <c r="D1392" s="12"/>
    </row>
    <row r="1393" spans="3:4">
      <c r="C1393" s="12"/>
      <c r="D1393" s="12"/>
    </row>
    <row r="1394" spans="3:4">
      <c r="C1394" s="12"/>
      <c r="D1394" s="12"/>
    </row>
    <row r="1395" spans="3:4">
      <c r="C1395" s="12"/>
      <c r="D1395" s="12"/>
    </row>
    <row r="1396" spans="3:4">
      <c r="C1396" s="12"/>
      <c r="D1396" s="12"/>
    </row>
    <row r="1397" spans="3:4">
      <c r="C1397" s="12"/>
      <c r="D1397" s="12"/>
    </row>
    <row r="1398" spans="3:4">
      <c r="C1398" s="12"/>
      <c r="D1398" s="12"/>
    </row>
    <row r="1399" spans="3:4">
      <c r="C1399" s="12"/>
      <c r="D1399" s="12"/>
    </row>
    <row r="1400" spans="3:4">
      <c r="C1400" s="12"/>
      <c r="D1400" s="12"/>
    </row>
    <row r="1401" spans="3:4">
      <c r="C1401" s="12"/>
      <c r="D1401" s="12"/>
    </row>
    <row r="1402" spans="3:4">
      <c r="C1402" s="12"/>
      <c r="D1402" s="12"/>
    </row>
    <row r="1403" spans="3:4">
      <c r="C1403" s="12"/>
      <c r="D1403" s="12"/>
    </row>
    <row r="1404" spans="3:4">
      <c r="C1404" s="12"/>
      <c r="D1404" s="12"/>
    </row>
    <row r="1405" spans="3:4">
      <c r="C1405" s="12"/>
      <c r="D1405" s="12"/>
    </row>
    <row r="1406" spans="3:4">
      <c r="C1406" s="12"/>
      <c r="D1406" s="12"/>
    </row>
    <row r="1407" spans="3:4">
      <c r="C1407" s="12"/>
      <c r="D1407" s="12"/>
    </row>
    <row r="1408" spans="3:4">
      <c r="C1408" s="12"/>
      <c r="D1408" s="12"/>
    </row>
    <row r="1409" spans="3:4">
      <c r="C1409" s="12"/>
      <c r="D1409" s="12"/>
    </row>
    <row r="1410" spans="3:4">
      <c r="C1410" s="12"/>
      <c r="D1410" s="12"/>
    </row>
    <row r="1411" spans="3:4">
      <c r="C1411" s="12"/>
      <c r="D1411" s="12"/>
    </row>
    <row r="1412" spans="3:4">
      <c r="C1412" s="12"/>
      <c r="D1412" s="12"/>
    </row>
    <row r="1413" spans="3:4">
      <c r="C1413" s="12"/>
      <c r="D1413" s="12"/>
    </row>
    <row r="1414" spans="3:4">
      <c r="C1414" s="12"/>
      <c r="D1414" s="12"/>
    </row>
    <row r="1415" spans="3:4">
      <c r="C1415" s="12"/>
      <c r="D1415" s="12"/>
    </row>
    <row r="1416" spans="3:4">
      <c r="C1416" s="12"/>
      <c r="D1416" s="12"/>
    </row>
    <row r="1417" spans="3:4">
      <c r="C1417" s="12"/>
      <c r="D1417" s="12"/>
    </row>
    <row r="1418" spans="3:4">
      <c r="C1418" s="12"/>
      <c r="D1418" s="12"/>
    </row>
    <row r="1419" spans="3:4">
      <c r="C1419" s="12"/>
      <c r="D1419" s="12"/>
    </row>
    <row r="1420" spans="3:4">
      <c r="C1420" s="12"/>
      <c r="D1420" s="12"/>
    </row>
    <row r="1421" spans="3:4">
      <c r="C1421" s="12"/>
      <c r="D1421" s="12"/>
    </row>
    <row r="1422" spans="3:4">
      <c r="C1422" s="12"/>
      <c r="D1422" s="12"/>
    </row>
    <row r="1423" spans="3:4">
      <c r="C1423" s="12"/>
      <c r="D1423" s="12"/>
    </row>
    <row r="1424" spans="3:4">
      <c r="C1424" s="12"/>
      <c r="D1424" s="12"/>
    </row>
    <row r="1425" spans="3:4">
      <c r="C1425" s="12"/>
      <c r="D1425" s="12"/>
    </row>
    <row r="1426" spans="3:4">
      <c r="C1426" s="12"/>
      <c r="D1426" s="12"/>
    </row>
    <row r="1427" spans="3:4">
      <c r="C1427" s="12"/>
      <c r="D1427" s="12"/>
    </row>
    <row r="1428" spans="3:4">
      <c r="C1428" s="12"/>
      <c r="D1428" s="12"/>
    </row>
    <row r="1429" spans="3:4">
      <c r="C1429" s="12"/>
      <c r="D1429" s="12"/>
    </row>
    <row r="1430" spans="3:4">
      <c r="C1430" s="12"/>
      <c r="D1430" s="12"/>
    </row>
    <row r="1431" spans="3:4">
      <c r="C1431" s="12"/>
      <c r="D1431" s="12"/>
    </row>
    <row r="1432" spans="3:4">
      <c r="C1432" s="12"/>
      <c r="D1432" s="12"/>
    </row>
    <row r="1433" spans="3:4">
      <c r="C1433" s="12"/>
      <c r="D1433" s="12"/>
    </row>
    <row r="1434" spans="3:4">
      <c r="C1434" s="12"/>
      <c r="D1434" s="12"/>
    </row>
    <row r="1435" spans="3:4">
      <c r="C1435" s="12"/>
      <c r="D1435" s="12"/>
    </row>
    <row r="1436" spans="3:4">
      <c r="C1436" s="12"/>
      <c r="D1436" s="12"/>
    </row>
    <row r="1437" spans="3:4">
      <c r="C1437" s="12"/>
      <c r="D1437" s="12"/>
    </row>
    <row r="1438" spans="3:4">
      <c r="C1438" s="12"/>
      <c r="D1438" s="12"/>
    </row>
    <row r="1439" spans="3:4">
      <c r="C1439" s="12"/>
      <c r="D1439" s="12"/>
    </row>
    <row r="1440" spans="3:4">
      <c r="C1440" s="12"/>
      <c r="D1440" s="12"/>
    </row>
    <row r="1441" spans="3:4">
      <c r="C1441" s="12"/>
      <c r="D1441" s="12"/>
    </row>
    <row r="1442" spans="3:4">
      <c r="C1442" s="12"/>
      <c r="D1442" s="12"/>
    </row>
    <row r="1443" spans="3:4">
      <c r="C1443" s="12"/>
      <c r="D1443" s="12"/>
    </row>
    <row r="1444" spans="3:4">
      <c r="C1444" s="12"/>
      <c r="D1444" s="12"/>
    </row>
    <row r="1445" spans="3:4">
      <c r="C1445" s="12"/>
      <c r="D1445" s="12"/>
    </row>
    <row r="1446" spans="3:4">
      <c r="C1446" s="12"/>
      <c r="D1446" s="12"/>
    </row>
    <row r="1447" spans="3:4">
      <c r="C1447" s="12"/>
      <c r="D1447" s="12"/>
    </row>
    <row r="1448" spans="3:4">
      <c r="C1448" s="12"/>
      <c r="D1448" s="12"/>
    </row>
    <row r="1449" spans="3:4">
      <c r="C1449" s="12"/>
      <c r="D1449" s="12"/>
    </row>
    <row r="1450" spans="3:4">
      <c r="C1450" s="12"/>
      <c r="D1450" s="12"/>
    </row>
    <row r="1451" spans="3:4">
      <c r="C1451" s="12"/>
      <c r="D1451" s="12"/>
    </row>
    <row r="1452" spans="3:4">
      <c r="C1452" s="12"/>
      <c r="D1452" s="12"/>
    </row>
    <row r="1453" spans="3:4">
      <c r="C1453" s="12"/>
      <c r="D1453" s="12"/>
    </row>
    <row r="1454" spans="3:4">
      <c r="C1454" s="12"/>
      <c r="D1454" s="12"/>
    </row>
    <row r="1455" spans="3:4">
      <c r="C1455" s="12"/>
      <c r="D1455" s="12"/>
    </row>
    <row r="1456" spans="3:4">
      <c r="C1456" s="12"/>
      <c r="D1456" s="12"/>
    </row>
    <row r="1457" spans="3:4">
      <c r="C1457" s="12"/>
      <c r="D1457" s="12"/>
    </row>
    <row r="1458" spans="3:4">
      <c r="C1458" s="12"/>
      <c r="D1458" s="12"/>
    </row>
    <row r="1459" spans="3:4">
      <c r="C1459" s="12"/>
      <c r="D1459" s="12"/>
    </row>
    <row r="1460" spans="3:4">
      <c r="C1460" s="12"/>
      <c r="D1460" s="12"/>
    </row>
    <row r="1461" spans="3:4">
      <c r="C1461" s="12"/>
      <c r="D1461" s="12"/>
    </row>
    <row r="1462" spans="3:4">
      <c r="C1462" s="12"/>
      <c r="D1462" s="12"/>
    </row>
    <row r="1463" spans="3:4">
      <c r="C1463" s="12"/>
      <c r="D1463" s="12"/>
    </row>
    <row r="1464" spans="3:4">
      <c r="C1464" s="12"/>
      <c r="D1464" s="12"/>
    </row>
    <row r="1465" spans="3:4">
      <c r="C1465" s="12"/>
      <c r="D1465" s="12"/>
    </row>
    <row r="1466" spans="3:4">
      <c r="C1466" s="12"/>
      <c r="D1466" s="12"/>
    </row>
    <row r="1467" spans="3:4">
      <c r="C1467" s="12"/>
      <c r="D1467" s="12"/>
    </row>
    <row r="1468" spans="3:4">
      <c r="C1468" s="12"/>
      <c r="D1468" s="12"/>
    </row>
    <row r="1469" spans="3:4">
      <c r="C1469" s="12"/>
      <c r="D1469" s="12"/>
    </row>
    <row r="1470" spans="3:4">
      <c r="C1470" s="12"/>
      <c r="D1470" s="12"/>
    </row>
    <row r="1471" spans="3:4">
      <c r="C1471" s="12"/>
      <c r="D1471" s="12"/>
    </row>
    <row r="1472" spans="3:4">
      <c r="C1472" s="12"/>
      <c r="D1472" s="12"/>
    </row>
    <row r="1473" spans="3:4">
      <c r="C1473" s="12"/>
      <c r="D1473" s="12"/>
    </row>
    <row r="1474" spans="3:4">
      <c r="C1474" s="12"/>
      <c r="D1474" s="12"/>
    </row>
    <row r="1475" spans="3:4">
      <c r="C1475" s="12"/>
      <c r="D1475" s="12"/>
    </row>
    <row r="1476" spans="3:4">
      <c r="C1476" s="12"/>
      <c r="D1476" s="12"/>
    </row>
    <row r="1477" spans="3:4">
      <c r="C1477" s="12"/>
      <c r="D1477" s="12"/>
    </row>
    <row r="1478" spans="3:4">
      <c r="C1478" s="12"/>
      <c r="D1478" s="12"/>
    </row>
    <row r="1479" spans="3:4">
      <c r="C1479" s="12"/>
      <c r="D1479" s="12"/>
    </row>
    <row r="1480" spans="3:4">
      <c r="C1480" s="12"/>
      <c r="D1480" s="12"/>
    </row>
    <row r="1481" spans="3:4">
      <c r="C1481" s="12"/>
      <c r="D1481" s="12"/>
    </row>
    <row r="1482" spans="3:4">
      <c r="C1482" s="12"/>
      <c r="D1482" s="12"/>
    </row>
    <row r="1483" spans="3:4">
      <c r="C1483" s="12"/>
      <c r="D1483" s="12"/>
    </row>
    <row r="1484" spans="3:4">
      <c r="C1484" s="12"/>
      <c r="D1484" s="12"/>
    </row>
    <row r="1485" spans="3:4">
      <c r="C1485" s="12"/>
      <c r="D1485" s="12"/>
    </row>
    <row r="1486" spans="3:4">
      <c r="C1486" s="12"/>
      <c r="D1486" s="12"/>
    </row>
    <row r="1487" spans="3:4">
      <c r="C1487" s="12"/>
      <c r="D1487" s="12"/>
    </row>
    <row r="1488" spans="3:4">
      <c r="C1488" s="12"/>
      <c r="D1488" s="12"/>
    </row>
    <row r="1489" spans="3:4">
      <c r="C1489" s="12"/>
      <c r="D1489" s="12"/>
    </row>
    <row r="1490" spans="3:4">
      <c r="C1490" s="12"/>
      <c r="D1490" s="12"/>
    </row>
    <row r="1491" spans="3:4">
      <c r="C1491" s="12"/>
      <c r="D1491" s="12"/>
    </row>
    <row r="1492" spans="3:4">
      <c r="C1492" s="12"/>
      <c r="D1492" s="12"/>
    </row>
    <row r="1493" spans="3:4">
      <c r="C1493" s="12"/>
      <c r="D1493" s="12"/>
    </row>
    <row r="1494" spans="3:4">
      <c r="C1494" s="12"/>
      <c r="D1494" s="12"/>
    </row>
    <row r="1495" spans="3:4">
      <c r="C1495" s="12"/>
      <c r="D1495" s="12"/>
    </row>
    <row r="1496" spans="3:4">
      <c r="C1496" s="12"/>
      <c r="D1496" s="12"/>
    </row>
    <row r="1497" spans="3:4">
      <c r="C1497" s="12"/>
      <c r="D1497" s="12"/>
    </row>
    <row r="1498" spans="3:4">
      <c r="C1498" s="12"/>
      <c r="D1498" s="12"/>
    </row>
    <row r="1499" spans="3:4">
      <c r="C1499" s="12"/>
      <c r="D1499" s="12"/>
    </row>
    <row r="1500" spans="3:4">
      <c r="C1500" s="12"/>
      <c r="D1500" s="12"/>
    </row>
    <row r="1501" spans="3:4">
      <c r="C1501" s="12"/>
      <c r="D1501" s="12"/>
    </row>
    <row r="1502" spans="3:4">
      <c r="C1502" s="12"/>
      <c r="D1502" s="12"/>
    </row>
    <row r="1503" spans="3:4">
      <c r="C1503" s="12"/>
      <c r="D1503" s="12"/>
    </row>
    <row r="1504" spans="3:4">
      <c r="C1504" s="12"/>
      <c r="D1504" s="12"/>
    </row>
    <row r="1505" spans="3:4">
      <c r="C1505" s="12"/>
      <c r="D1505" s="12"/>
    </row>
    <row r="1506" spans="3:4">
      <c r="C1506" s="12"/>
      <c r="D1506" s="12"/>
    </row>
    <row r="1507" spans="3:4">
      <c r="C1507" s="12"/>
      <c r="D1507" s="12"/>
    </row>
    <row r="1508" spans="3:4">
      <c r="C1508" s="12"/>
      <c r="D1508" s="12"/>
    </row>
    <row r="1509" spans="3:4">
      <c r="C1509" s="12"/>
      <c r="D1509" s="12"/>
    </row>
    <row r="1510" spans="3:4">
      <c r="C1510" s="12"/>
      <c r="D1510" s="12"/>
    </row>
    <row r="1511" spans="3:4">
      <c r="C1511" s="12"/>
      <c r="D1511" s="12"/>
    </row>
    <row r="1512" spans="3:4">
      <c r="C1512" s="12"/>
      <c r="D1512" s="12"/>
    </row>
    <row r="1513" spans="3:4">
      <c r="C1513" s="12"/>
      <c r="D1513" s="12"/>
    </row>
    <row r="1514" spans="3:4">
      <c r="C1514" s="12"/>
      <c r="D1514" s="12"/>
    </row>
    <row r="1515" spans="3:4">
      <c r="C1515" s="12"/>
      <c r="D1515" s="12"/>
    </row>
    <row r="1516" spans="3:4">
      <c r="C1516" s="12"/>
      <c r="D1516" s="12"/>
    </row>
    <row r="1517" spans="3:4">
      <c r="C1517" s="12"/>
      <c r="D1517" s="12"/>
    </row>
    <row r="1518" spans="3:4">
      <c r="C1518" s="12"/>
      <c r="D1518" s="12"/>
    </row>
    <row r="1519" spans="3:4">
      <c r="C1519" s="12"/>
      <c r="D1519" s="12"/>
    </row>
    <row r="1520" spans="3:4">
      <c r="C1520" s="12"/>
      <c r="D1520" s="12"/>
    </row>
    <row r="1521" spans="3:4">
      <c r="C1521" s="12"/>
      <c r="D1521" s="12"/>
    </row>
    <row r="1522" spans="3:4">
      <c r="C1522" s="12"/>
      <c r="D1522" s="12"/>
    </row>
    <row r="1523" spans="3:4">
      <c r="C1523" s="12"/>
      <c r="D1523" s="12"/>
    </row>
    <row r="1524" spans="3:4">
      <c r="C1524" s="12"/>
      <c r="D1524" s="12"/>
    </row>
    <row r="1525" spans="3:4">
      <c r="C1525" s="12"/>
      <c r="D1525" s="12"/>
    </row>
    <row r="1526" spans="3:4">
      <c r="C1526" s="12"/>
      <c r="D1526" s="12"/>
    </row>
    <row r="1527" spans="3:4">
      <c r="C1527" s="12"/>
      <c r="D1527" s="12"/>
    </row>
    <row r="1528" spans="3:4">
      <c r="C1528" s="12"/>
      <c r="D1528" s="12"/>
    </row>
    <row r="1529" spans="3:4">
      <c r="C1529" s="12"/>
      <c r="D1529" s="12"/>
    </row>
    <row r="1530" spans="3:4">
      <c r="C1530" s="12"/>
      <c r="D1530" s="12"/>
    </row>
    <row r="1531" spans="3:4">
      <c r="C1531" s="12"/>
      <c r="D1531" s="12"/>
    </row>
    <row r="1532" spans="3:4">
      <c r="C1532" s="12"/>
      <c r="D1532" s="12"/>
    </row>
    <row r="1533" spans="3:4">
      <c r="C1533" s="12"/>
      <c r="D1533" s="12"/>
    </row>
    <row r="1534" spans="3:4">
      <c r="C1534" s="12"/>
      <c r="D1534" s="12"/>
    </row>
    <row r="1535" spans="3:4">
      <c r="C1535" s="12"/>
      <c r="D1535" s="12"/>
    </row>
    <row r="1536" spans="3:4">
      <c r="C1536" s="12"/>
      <c r="D1536" s="12"/>
    </row>
    <row r="1537" spans="3:4">
      <c r="C1537" s="12"/>
      <c r="D1537" s="12"/>
    </row>
    <row r="1538" spans="3:4">
      <c r="C1538" s="12"/>
      <c r="D1538" s="12"/>
    </row>
    <row r="1539" spans="3:4">
      <c r="C1539" s="12"/>
      <c r="D1539" s="12"/>
    </row>
    <row r="1540" spans="3:4">
      <c r="C1540" s="12"/>
      <c r="D1540" s="12"/>
    </row>
    <row r="1541" spans="3:4">
      <c r="C1541" s="12"/>
      <c r="D1541" s="12"/>
    </row>
    <row r="1542" spans="3:4">
      <c r="C1542" s="12"/>
      <c r="D1542" s="12"/>
    </row>
    <row r="1543" spans="3:4">
      <c r="C1543" s="12"/>
      <c r="D1543" s="12"/>
    </row>
    <row r="1544" spans="3:4">
      <c r="C1544" s="12"/>
      <c r="D1544" s="12"/>
    </row>
    <row r="1545" spans="3:4">
      <c r="C1545" s="12"/>
      <c r="D1545" s="12"/>
    </row>
    <row r="1546" spans="3:4">
      <c r="C1546" s="12"/>
      <c r="D1546" s="12"/>
    </row>
    <row r="1547" spans="3:4">
      <c r="C1547" s="12"/>
      <c r="D1547" s="12"/>
    </row>
    <row r="1548" spans="3:4">
      <c r="C1548" s="12"/>
      <c r="D1548" s="12"/>
    </row>
    <row r="1549" spans="3:4">
      <c r="C1549" s="12"/>
      <c r="D1549" s="12"/>
    </row>
    <row r="1550" spans="3:4">
      <c r="C1550" s="12"/>
      <c r="D1550" s="12"/>
    </row>
    <row r="1551" spans="3:4">
      <c r="C1551" s="12"/>
      <c r="D1551" s="12"/>
    </row>
    <row r="1552" spans="3:4">
      <c r="C1552" s="12"/>
      <c r="D1552" s="12"/>
    </row>
    <row r="1553" spans="3:4">
      <c r="C1553" s="12"/>
      <c r="D1553" s="12"/>
    </row>
    <row r="1554" spans="3:4">
      <c r="C1554" s="12"/>
      <c r="D1554" s="12"/>
    </row>
    <row r="1555" spans="3:4">
      <c r="C1555" s="12"/>
      <c r="D1555" s="12"/>
    </row>
    <row r="1556" spans="3:4">
      <c r="C1556" s="12"/>
      <c r="D1556" s="12"/>
    </row>
    <row r="1557" spans="3:4">
      <c r="C1557" s="12"/>
      <c r="D1557" s="12"/>
    </row>
    <row r="1558" spans="3:4">
      <c r="C1558" s="12"/>
      <c r="D1558" s="12"/>
    </row>
    <row r="1559" spans="3:4">
      <c r="C1559" s="12"/>
      <c r="D1559" s="12"/>
    </row>
    <row r="1560" spans="3:4">
      <c r="C1560" s="12"/>
      <c r="D1560" s="12"/>
    </row>
    <row r="1561" spans="3:4">
      <c r="C1561" s="12"/>
      <c r="D1561" s="12"/>
    </row>
    <row r="1562" spans="3:4">
      <c r="C1562" s="12"/>
      <c r="D1562" s="12"/>
    </row>
    <row r="1563" spans="3:4">
      <c r="C1563" s="12"/>
      <c r="D1563" s="12"/>
    </row>
    <row r="1564" spans="3:4">
      <c r="C1564" s="12"/>
      <c r="D1564" s="12"/>
    </row>
    <row r="1565" spans="3:4">
      <c r="C1565" s="12"/>
      <c r="D1565" s="12"/>
    </row>
    <row r="1566" spans="3:4">
      <c r="C1566" s="12"/>
      <c r="D1566" s="12"/>
    </row>
    <row r="1567" spans="3:4">
      <c r="C1567" s="12"/>
      <c r="D1567" s="12"/>
    </row>
    <row r="1568" spans="3:4">
      <c r="C1568" s="12"/>
      <c r="D1568" s="12"/>
    </row>
    <row r="1569" spans="3:4">
      <c r="C1569" s="12"/>
      <c r="D1569" s="12"/>
    </row>
    <row r="1570" spans="3:4">
      <c r="C1570" s="12"/>
      <c r="D1570" s="12"/>
    </row>
    <row r="1571" spans="3:4">
      <c r="C1571" s="12"/>
      <c r="D1571" s="12"/>
    </row>
    <row r="1572" spans="3:4">
      <c r="C1572" s="12"/>
      <c r="D1572" s="12"/>
    </row>
    <row r="1573" spans="3:4">
      <c r="C1573" s="12"/>
      <c r="D1573" s="12"/>
    </row>
    <row r="1574" spans="3:4">
      <c r="C1574" s="12"/>
      <c r="D1574" s="12"/>
    </row>
    <row r="1575" spans="3:4">
      <c r="C1575" s="12"/>
      <c r="D1575" s="12"/>
    </row>
    <row r="1576" spans="3:4">
      <c r="C1576" s="12"/>
      <c r="D1576" s="12"/>
    </row>
    <row r="1577" spans="3:4">
      <c r="C1577" s="12"/>
      <c r="D1577" s="12"/>
    </row>
    <row r="1578" spans="3:4">
      <c r="C1578" s="12"/>
      <c r="D1578" s="12"/>
    </row>
    <row r="1579" spans="3:4">
      <c r="C1579" s="12"/>
      <c r="D1579" s="12"/>
    </row>
    <row r="1580" spans="3:4">
      <c r="C1580" s="12"/>
      <c r="D1580" s="12"/>
    </row>
    <row r="1581" spans="3:4">
      <c r="C1581" s="12"/>
      <c r="D1581" s="12"/>
    </row>
    <row r="1582" spans="3:4">
      <c r="C1582" s="12"/>
      <c r="D1582" s="12"/>
    </row>
    <row r="1583" spans="3:4">
      <c r="C1583" s="12"/>
      <c r="D1583" s="12"/>
    </row>
    <row r="1584" spans="3:4">
      <c r="C1584" s="12"/>
      <c r="D1584" s="12"/>
    </row>
    <row r="1585" spans="3:4">
      <c r="C1585" s="12"/>
      <c r="D1585" s="12"/>
    </row>
    <row r="1586" spans="3:4">
      <c r="C1586" s="12"/>
      <c r="D1586" s="12"/>
    </row>
    <row r="1587" spans="3:4">
      <c r="C1587" s="12"/>
      <c r="D1587" s="12"/>
    </row>
    <row r="1588" spans="3:4">
      <c r="C1588" s="12"/>
      <c r="D1588" s="12"/>
    </row>
    <row r="1589" spans="3:4">
      <c r="C1589" s="12"/>
      <c r="D1589" s="12"/>
    </row>
    <row r="1590" spans="3:4">
      <c r="C1590" s="12"/>
      <c r="D1590" s="12"/>
    </row>
    <row r="1591" spans="3:4">
      <c r="C1591" s="12"/>
      <c r="D1591" s="12"/>
    </row>
    <row r="1592" spans="3:4">
      <c r="C1592" s="12"/>
      <c r="D1592" s="12"/>
    </row>
    <row r="1593" spans="3:4">
      <c r="C1593" s="12"/>
      <c r="D1593" s="12"/>
    </row>
    <row r="1594" spans="3:4">
      <c r="C1594" s="12"/>
      <c r="D1594" s="12"/>
    </row>
    <row r="1595" spans="3:4">
      <c r="C1595" s="12"/>
      <c r="D1595" s="12"/>
    </row>
    <row r="1596" spans="3:4">
      <c r="C1596" s="12"/>
      <c r="D1596" s="12"/>
    </row>
    <row r="1597" spans="3:4">
      <c r="C1597" s="12"/>
      <c r="D1597" s="12"/>
    </row>
    <row r="1598" spans="3:4">
      <c r="C1598" s="12"/>
      <c r="D1598" s="12"/>
    </row>
    <row r="1599" spans="3:4">
      <c r="C1599" s="12"/>
      <c r="D1599" s="12"/>
    </row>
    <row r="1600" spans="3:4">
      <c r="C1600" s="12"/>
      <c r="D1600" s="12"/>
    </row>
    <row r="1601" spans="3:4">
      <c r="C1601" s="12"/>
      <c r="D1601" s="12"/>
    </row>
    <row r="1602" spans="3:4">
      <c r="C1602" s="12"/>
      <c r="D1602" s="12"/>
    </row>
    <row r="1603" spans="3:4">
      <c r="C1603" s="12"/>
      <c r="D1603" s="12"/>
    </row>
    <row r="1604" spans="3:4">
      <c r="C1604" s="12"/>
      <c r="D1604" s="12"/>
    </row>
    <row r="1605" spans="3:4">
      <c r="C1605" s="12"/>
      <c r="D1605" s="12"/>
    </row>
    <row r="1606" spans="3:4">
      <c r="C1606" s="12"/>
      <c r="D1606" s="12"/>
    </row>
    <row r="1607" spans="3:4">
      <c r="C1607" s="12"/>
      <c r="D1607" s="12"/>
    </row>
    <row r="1608" spans="3:4">
      <c r="C1608" s="12"/>
      <c r="D1608" s="12"/>
    </row>
    <row r="1609" spans="3:4">
      <c r="C1609" s="12"/>
      <c r="D1609" s="12"/>
    </row>
    <row r="1610" spans="3:4">
      <c r="C1610" s="12"/>
      <c r="D1610" s="12"/>
    </row>
    <row r="1611" spans="3:4">
      <c r="C1611" s="12"/>
      <c r="D1611" s="12"/>
    </row>
    <row r="1612" spans="3:4">
      <c r="C1612" s="12"/>
      <c r="D1612" s="12"/>
    </row>
    <row r="1613" spans="3:4">
      <c r="C1613" s="12"/>
      <c r="D1613" s="12"/>
    </row>
    <row r="1614" spans="3:4">
      <c r="C1614" s="12"/>
      <c r="D1614" s="12"/>
    </row>
    <row r="1615" spans="3:4">
      <c r="C1615" s="12"/>
      <c r="D1615" s="12"/>
    </row>
    <row r="1616" spans="3:4">
      <c r="C1616" s="12"/>
      <c r="D1616" s="12"/>
    </row>
    <row r="1617" spans="3:4">
      <c r="C1617" s="12"/>
      <c r="D1617" s="12"/>
    </row>
    <row r="1618" spans="3:4">
      <c r="C1618" s="12"/>
      <c r="D1618" s="12"/>
    </row>
    <row r="1619" spans="3:4">
      <c r="C1619" s="12"/>
      <c r="D1619" s="12"/>
    </row>
    <row r="1620" spans="3:4">
      <c r="C1620" s="12"/>
      <c r="D1620" s="12"/>
    </row>
    <row r="1621" spans="3:4">
      <c r="C1621" s="12"/>
      <c r="D1621" s="12"/>
    </row>
    <row r="1622" spans="3:4">
      <c r="C1622" s="12"/>
      <c r="D1622" s="12"/>
    </row>
    <row r="1623" spans="3:4">
      <c r="C1623" s="12"/>
      <c r="D1623" s="12"/>
    </row>
    <row r="1624" spans="3:4">
      <c r="C1624" s="12"/>
      <c r="D1624" s="12"/>
    </row>
    <row r="1625" spans="3:4">
      <c r="C1625" s="12"/>
      <c r="D1625" s="12"/>
    </row>
    <row r="1626" spans="3:4">
      <c r="C1626" s="12"/>
      <c r="D1626" s="12"/>
    </row>
    <row r="1627" spans="3:4">
      <c r="C1627" s="12"/>
      <c r="D1627" s="12"/>
    </row>
    <row r="1628" spans="3:4">
      <c r="C1628" s="12"/>
      <c r="D1628" s="12"/>
    </row>
    <row r="1629" spans="3:4">
      <c r="C1629" s="12"/>
      <c r="D1629" s="12"/>
    </row>
    <row r="1630" spans="3:4">
      <c r="C1630" s="12"/>
      <c r="D1630" s="12"/>
    </row>
    <row r="1631" spans="3:4">
      <c r="C1631" s="12"/>
      <c r="D1631" s="12"/>
    </row>
    <row r="1632" spans="3:4">
      <c r="C1632" s="12"/>
      <c r="D1632" s="12"/>
    </row>
    <row r="1633" spans="3:4">
      <c r="C1633" s="12"/>
      <c r="D1633" s="12"/>
    </row>
    <row r="1634" spans="3:4">
      <c r="C1634" s="12"/>
      <c r="D1634" s="12"/>
    </row>
    <row r="1635" spans="3:4">
      <c r="C1635" s="12"/>
      <c r="D1635" s="12"/>
    </row>
    <row r="1636" spans="3:4">
      <c r="C1636" s="12"/>
      <c r="D1636" s="12"/>
    </row>
    <row r="1637" spans="3:4">
      <c r="C1637" s="12"/>
      <c r="D1637" s="12"/>
    </row>
    <row r="1638" spans="3:4">
      <c r="C1638" s="12"/>
      <c r="D1638" s="12"/>
    </row>
    <row r="1639" spans="3:4">
      <c r="C1639" s="12"/>
      <c r="D1639" s="12"/>
    </row>
    <row r="1640" spans="3:4">
      <c r="C1640" s="12"/>
      <c r="D1640" s="12"/>
    </row>
    <row r="1641" spans="3:4">
      <c r="C1641" s="12"/>
      <c r="D1641" s="12"/>
    </row>
    <row r="1642" spans="3:4">
      <c r="C1642" s="12"/>
      <c r="D1642" s="12"/>
    </row>
    <row r="1643" spans="3:4">
      <c r="C1643" s="12"/>
      <c r="D1643" s="12"/>
    </row>
    <row r="1644" spans="3:4">
      <c r="C1644" s="12"/>
      <c r="D1644" s="12"/>
    </row>
    <row r="1645" spans="3:4">
      <c r="C1645" s="12"/>
      <c r="D1645" s="12"/>
    </row>
    <row r="1646" spans="3:4">
      <c r="C1646" s="12"/>
      <c r="D1646" s="12"/>
    </row>
    <row r="1647" spans="3:4">
      <c r="C1647" s="12"/>
      <c r="D1647" s="12"/>
    </row>
    <row r="1648" spans="3:4">
      <c r="C1648" s="12"/>
      <c r="D1648" s="12"/>
    </row>
    <row r="1649" spans="3:4">
      <c r="C1649" s="12"/>
      <c r="D1649" s="12"/>
    </row>
    <row r="1650" spans="3:4">
      <c r="C1650" s="12"/>
      <c r="D1650" s="12"/>
    </row>
    <row r="1651" spans="3:4">
      <c r="C1651" s="12"/>
      <c r="D1651" s="12"/>
    </row>
    <row r="1652" spans="3:4">
      <c r="C1652" s="12"/>
      <c r="D1652" s="12"/>
    </row>
    <row r="1653" spans="3:4">
      <c r="C1653" s="12"/>
      <c r="D1653" s="12"/>
    </row>
    <row r="1654" spans="3:4">
      <c r="C1654" s="12"/>
      <c r="D1654" s="12"/>
    </row>
    <row r="1655" spans="3:4">
      <c r="C1655" s="12"/>
      <c r="D1655" s="12"/>
    </row>
    <row r="1656" spans="3:4">
      <c r="C1656" s="12"/>
      <c r="D1656" s="12"/>
    </row>
    <row r="1657" spans="3:4">
      <c r="C1657" s="12"/>
      <c r="D1657" s="12"/>
    </row>
    <row r="1658" spans="3:4">
      <c r="C1658" s="12"/>
      <c r="D1658" s="12"/>
    </row>
    <row r="1659" spans="3:4">
      <c r="C1659" s="12"/>
      <c r="D1659" s="12"/>
    </row>
    <row r="1660" spans="3:4">
      <c r="C1660" s="12"/>
      <c r="D1660" s="12"/>
    </row>
    <row r="1661" spans="3:4">
      <c r="C1661" s="12"/>
      <c r="D1661" s="12"/>
    </row>
    <row r="1662" spans="3:4">
      <c r="C1662" s="12"/>
      <c r="D1662" s="12"/>
    </row>
    <row r="1663" spans="3:4">
      <c r="C1663" s="12"/>
      <c r="D1663" s="12"/>
    </row>
    <row r="1664" spans="3:4">
      <c r="C1664" s="12"/>
      <c r="D1664" s="12"/>
    </row>
    <row r="1665" spans="3:4">
      <c r="C1665" s="12"/>
      <c r="D1665" s="12"/>
    </row>
    <row r="1666" spans="3:4">
      <c r="C1666" s="12"/>
      <c r="D1666" s="12"/>
    </row>
    <row r="1667" spans="3:4">
      <c r="C1667" s="12"/>
      <c r="D1667" s="12"/>
    </row>
    <row r="1668" spans="3:4">
      <c r="C1668" s="12"/>
      <c r="D1668" s="12"/>
    </row>
    <row r="1669" spans="3:4">
      <c r="C1669" s="12"/>
      <c r="D1669" s="12"/>
    </row>
    <row r="1670" spans="3:4">
      <c r="C1670" s="12"/>
      <c r="D1670" s="12"/>
    </row>
    <row r="1671" spans="3:4">
      <c r="C1671" s="12"/>
      <c r="D1671" s="12"/>
    </row>
    <row r="1672" spans="3:4">
      <c r="C1672" s="12"/>
      <c r="D1672" s="12"/>
    </row>
    <row r="1673" spans="3:4">
      <c r="C1673" s="12"/>
      <c r="D1673" s="12"/>
    </row>
    <row r="1674" spans="3:4">
      <c r="C1674" s="12"/>
      <c r="D1674" s="12"/>
    </row>
    <row r="1675" spans="3:4">
      <c r="C1675" s="12"/>
      <c r="D1675" s="12"/>
    </row>
    <row r="1676" spans="3:4">
      <c r="C1676" s="12"/>
      <c r="D1676" s="12"/>
    </row>
    <row r="1677" spans="3:4">
      <c r="C1677" s="12"/>
      <c r="D1677" s="12"/>
    </row>
    <row r="1678" spans="3:4">
      <c r="C1678" s="12"/>
      <c r="D1678" s="12"/>
    </row>
    <row r="1679" spans="3:4">
      <c r="C1679" s="12"/>
      <c r="D1679" s="12"/>
    </row>
    <row r="1680" spans="3:4">
      <c r="C1680" s="12"/>
      <c r="D1680" s="12"/>
    </row>
    <row r="1681" spans="3:4">
      <c r="C1681" s="12"/>
      <c r="D1681" s="12"/>
    </row>
    <row r="1682" spans="3:4">
      <c r="C1682" s="12"/>
      <c r="D1682" s="12"/>
    </row>
    <row r="1683" spans="3:4">
      <c r="C1683" s="12"/>
      <c r="D1683" s="12"/>
    </row>
    <row r="1684" spans="3:4">
      <c r="C1684" s="12"/>
      <c r="D1684" s="12"/>
    </row>
    <row r="1685" spans="3:4">
      <c r="C1685" s="12"/>
      <c r="D1685" s="12"/>
    </row>
    <row r="1686" spans="3:4">
      <c r="C1686" s="12"/>
      <c r="D1686" s="12"/>
    </row>
    <row r="1687" spans="3:4">
      <c r="C1687" s="12"/>
      <c r="D1687" s="12"/>
    </row>
    <row r="1688" spans="3:4">
      <c r="C1688" s="12"/>
      <c r="D1688" s="12"/>
    </row>
    <row r="1689" spans="3:4">
      <c r="C1689" s="12"/>
      <c r="D1689" s="12"/>
    </row>
    <row r="1690" spans="3:4">
      <c r="C1690" s="12"/>
      <c r="D1690" s="12"/>
    </row>
    <row r="1691" spans="3:4">
      <c r="C1691" s="12"/>
      <c r="D1691" s="12"/>
    </row>
    <row r="1692" spans="3:4">
      <c r="C1692" s="12"/>
      <c r="D1692" s="12"/>
    </row>
    <row r="1693" spans="3:4">
      <c r="C1693" s="12"/>
      <c r="D1693" s="12"/>
    </row>
    <row r="1694" spans="3:4">
      <c r="C1694" s="12"/>
      <c r="D1694" s="12"/>
    </row>
    <row r="1695" spans="3:4">
      <c r="C1695" s="12"/>
      <c r="D1695" s="12"/>
    </row>
    <row r="1696" spans="3:4">
      <c r="C1696" s="12"/>
      <c r="D1696" s="12"/>
    </row>
    <row r="1697" spans="3:4">
      <c r="C1697" s="12"/>
      <c r="D1697" s="12"/>
    </row>
    <row r="1698" spans="3:4">
      <c r="C1698" s="12"/>
      <c r="D1698" s="12"/>
    </row>
    <row r="1699" spans="3:4">
      <c r="C1699" s="12"/>
      <c r="D1699" s="12"/>
    </row>
    <row r="1700" spans="3:4">
      <c r="C1700" s="12"/>
      <c r="D1700" s="12"/>
    </row>
    <row r="1701" spans="3:4">
      <c r="C1701" s="12"/>
      <c r="D1701" s="12"/>
    </row>
    <row r="1702" spans="3:4">
      <c r="C1702" s="12"/>
      <c r="D1702" s="12"/>
    </row>
    <row r="1703" spans="3:4">
      <c r="C1703" s="12"/>
      <c r="D1703" s="12"/>
    </row>
    <row r="1704" spans="3:4">
      <c r="C1704" s="12"/>
      <c r="D1704" s="12"/>
    </row>
    <row r="1705" spans="3:4">
      <c r="C1705" s="12"/>
      <c r="D1705" s="12"/>
    </row>
    <row r="1706" spans="3:4">
      <c r="C1706" s="12"/>
      <c r="D1706" s="12"/>
    </row>
    <row r="1707" spans="3:4">
      <c r="C1707" s="12"/>
      <c r="D1707" s="12"/>
    </row>
    <row r="1708" spans="3:4">
      <c r="C1708" s="12"/>
      <c r="D1708" s="12"/>
    </row>
    <row r="1709" spans="3:4">
      <c r="C1709" s="12"/>
      <c r="D1709" s="12"/>
    </row>
    <row r="1710" spans="3:4">
      <c r="C1710" s="12"/>
      <c r="D1710" s="12"/>
    </row>
    <row r="1711" spans="3:4">
      <c r="C1711" s="12"/>
      <c r="D1711" s="12"/>
    </row>
    <row r="1712" spans="3:4">
      <c r="C1712" s="12"/>
      <c r="D1712" s="12"/>
    </row>
    <row r="1713" spans="3:4">
      <c r="C1713" s="12"/>
      <c r="D1713" s="12"/>
    </row>
    <row r="1714" spans="3:4">
      <c r="C1714" s="12"/>
      <c r="D1714" s="12"/>
    </row>
    <row r="1715" spans="3:4">
      <c r="C1715" s="12"/>
      <c r="D1715" s="12"/>
    </row>
    <row r="1716" spans="3:4">
      <c r="C1716" s="12"/>
      <c r="D1716" s="12"/>
    </row>
    <row r="1717" spans="3:4">
      <c r="C1717" s="12"/>
      <c r="D1717" s="12"/>
    </row>
    <row r="1718" spans="3:4">
      <c r="C1718" s="12"/>
      <c r="D1718" s="12"/>
    </row>
    <row r="1719" spans="3:4">
      <c r="C1719" s="12"/>
      <c r="D1719" s="12"/>
    </row>
    <row r="1720" spans="3:4">
      <c r="C1720" s="12"/>
      <c r="D1720" s="12"/>
    </row>
    <row r="1721" spans="3:4">
      <c r="C1721" s="12"/>
      <c r="D1721" s="12"/>
    </row>
    <row r="1722" spans="3:4">
      <c r="C1722" s="12"/>
      <c r="D1722" s="12"/>
    </row>
    <row r="1723" spans="3:4">
      <c r="C1723" s="12"/>
      <c r="D1723" s="12"/>
    </row>
    <row r="1724" spans="3:4">
      <c r="C1724" s="12"/>
      <c r="D1724" s="12"/>
    </row>
    <row r="1725" spans="3:4">
      <c r="C1725" s="12"/>
      <c r="D1725" s="12"/>
    </row>
    <row r="1726" spans="3:4">
      <c r="C1726" s="12"/>
      <c r="D1726" s="12"/>
    </row>
    <row r="1727" spans="3:4">
      <c r="C1727" s="12"/>
      <c r="D1727" s="12"/>
    </row>
    <row r="1728" spans="3:4">
      <c r="C1728" s="12"/>
      <c r="D1728" s="12"/>
    </row>
    <row r="1729" spans="3:4">
      <c r="C1729" s="12"/>
      <c r="D1729" s="12"/>
    </row>
    <row r="1730" spans="3:4">
      <c r="C1730" s="12"/>
      <c r="D1730" s="12"/>
    </row>
    <row r="1731" spans="3:4">
      <c r="C1731" s="12"/>
      <c r="D1731" s="12"/>
    </row>
    <row r="1732" spans="3:4">
      <c r="C1732" s="12"/>
      <c r="D1732" s="12"/>
    </row>
    <row r="1733" spans="3:4">
      <c r="C1733" s="12"/>
      <c r="D1733" s="12"/>
    </row>
    <row r="1734" spans="3:4">
      <c r="C1734" s="12"/>
      <c r="D1734" s="12"/>
    </row>
    <row r="1735" spans="3:4">
      <c r="C1735" s="12"/>
      <c r="D1735" s="12"/>
    </row>
    <row r="1736" spans="3:4">
      <c r="C1736" s="12"/>
      <c r="D1736" s="12"/>
    </row>
    <row r="1737" spans="3:4">
      <c r="C1737" s="12"/>
      <c r="D1737" s="12"/>
    </row>
    <row r="1738" spans="3:4">
      <c r="C1738" s="12"/>
      <c r="D1738" s="12"/>
    </row>
    <row r="1739" spans="3:4">
      <c r="C1739" s="12"/>
      <c r="D1739" s="12"/>
    </row>
    <row r="1740" spans="3:4">
      <c r="C1740" s="12"/>
      <c r="D1740" s="12"/>
    </row>
    <row r="1741" spans="3:4">
      <c r="C1741" s="12"/>
      <c r="D1741" s="12"/>
    </row>
    <row r="1742" spans="3:4">
      <c r="C1742" s="12"/>
      <c r="D1742" s="12"/>
    </row>
    <row r="1743" spans="3:4">
      <c r="C1743" s="12"/>
      <c r="D1743" s="12"/>
    </row>
    <row r="1744" spans="3:4">
      <c r="C1744" s="12"/>
      <c r="D1744" s="12"/>
    </row>
    <row r="1745" spans="3:4">
      <c r="C1745" s="12"/>
      <c r="D1745" s="12"/>
    </row>
    <row r="1746" spans="3:4">
      <c r="C1746" s="12"/>
      <c r="D1746" s="12"/>
    </row>
    <row r="1747" spans="3:4">
      <c r="C1747" s="12"/>
      <c r="D1747" s="12"/>
    </row>
    <row r="1748" spans="3:4">
      <c r="C1748" s="12"/>
      <c r="D1748" s="12"/>
    </row>
    <row r="1749" spans="3:4">
      <c r="C1749" s="12"/>
      <c r="D1749" s="12"/>
    </row>
    <row r="1750" spans="3:4">
      <c r="C1750" s="12"/>
      <c r="D1750" s="12"/>
    </row>
    <row r="1751" spans="3:4">
      <c r="C1751" s="12"/>
      <c r="D1751" s="12"/>
    </row>
    <row r="1752" spans="3:4">
      <c r="C1752" s="12"/>
      <c r="D1752" s="12"/>
    </row>
    <row r="1753" spans="3:4">
      <c r="C1753" s="12"/>
      <c r="D1753" s="12"/>
    </row>
    <row r="1754" spans="3:4">
      <c r="C1754" s="12"/>
      <c r="D1754" s="12"/>
    </row>
    <row r="1755" spans="3:4">
      <c r="C1755" s="12"/>
      <c r="D1755" s="12"/>
    </row>
    <row r="1756" spans="3:4">
      <c r="C1756" s="12"/>
      <c r="D1756" s="12"/>
    </row>
    <row r="1757" spans="3:4">
      <c r="C1757" s="12"/>
      <c r="D1757" s="12"/>
    </row>
    <row r="1758" spans="3:4">
      <c r="C1758" s="12"/>
      <c r="D1758" s="12"/>
    </row>
    <row r="1759" spans="3:4">
      <c r="C1759" s="12"/>
      <c r="D1759" s="12"/>
    </row>
    <row r="1760" spans="3:4">
      <c r="C1760" s="12"/>
      <c r="D1760" s="12"/>
    </row>
    <row r="1761" spans="3:4">
      <c r="C1761" s="12"/>
      <c r="D1761" s="12"/>
    </row>
    <row r="1762" spans="3:4">
      <c r="C1762" s="12"/>
      <c r="D1762" s="12"/>
    </row>
    <row r="1763" spans="3:4">
      <c r="C1763" s="12"/>
      <c r="D1763" s="12"/>
    </row>
    <row r="1764" spans="3:4">
      <c r="C1764" s="12"/>
      <c r="D1764" s="12"/>
    </row>
    <row r="1765" spans="3:4">
      <c r="C1765" s="12"/>
      <c r="D1765" s="12"/>
    </row>
    <row r="1766" spans="3:4">
      <c r="C1766" s="12"/>
      <c r="D1766" s="12"/>
    </row>
    <row r="1767" spans="3:4">
      <c r="C1767" s="12"/>
      <c r="D1767" s="12"/>
    </row>
    <row r="1768" spans="3:4">
      <c r="C1768" s="12"/>
      <c r="D1768" s="12"/>
    </row>
    <row r="1769" spans="3:4">
      <c r="C1769" s="12"/>
      <c r="D1769" s="12"/>
    </row>
    <row r="1770" spans="3:4">
      <c r="C1770" s="12"/>
      <c r="D1770" s="12"/>
    </row>
    <row r="1771" spans="3:4">
      <c r="C1771" s="12"/>
      <c r="D1771" s="12"/>
    </row>
    <row r="1772" spans="3:4">
      <c r="C1772" s="12"/>
      <c r="D1772" s="12"/>
    </row>
    <row r="1773" spans="3:4">
      <c r="C1773" s="12"/>
      <c r="D1773" s="12"/>
    </row>
    <row r="1774" spans="3:4">
      <c r="C1774" s="12"/>
      <c r="D1774" s="12"/>
    </row>
    <row r="1775" spans="3:4">
      <c r="C1775" s="12"/>
      <c r="D1775" s="12"/>
    </row>
    <row r="1776" spans="3:4">
      <c r="C1776" s="12"/>
      <c r="D1776" s="12"/>
    </row>
    <row r="1777" spans="3:4">
      <c r="C1777" s="12"/>
      <c r="D1777" s="12"/>
    </row>
    <row r="1778" spans="3:4">
      <c r="C1778" s="12"/>
      <c r="D1778" s="12"/>
    </row>
    <row r="1779" spans="3:4">
      <c r="C1779" s="12"/>
      <c r="D1779" s="12"/>
    </row>
    <row r="1780" spans="3:4">
      <c r="C1780" s="12"/>
      <c r="D1780" s="12"/>
    </row>
    <row r="1781" spans="3:4">
      <c r="C1781" s="12"/>
      <c r="D1781" s="12"/>
    </row>
    <row r="1782" spans="3:4">
      <c r="C1782" s="12"/>
      <c r="D1782" s="12"/>
    </row>
    <row r="1783" spans="3:4">
      <c r="C1783" s="12"/>
      <c r="D1783" s="12"/>
    </row>
    <row r="1784" spans="3:4">
      <c r="C1784" s="12"/>
      <c r="D1784" s="12"/>
    </row>
    <row r="1785" spans="3:4">
      <c r="C1785" s="12"/>
      <c r="D1785" s="12"/>
    </row>
    <row r="1786" spans="3:4">
      <c r="C1786" s="12"/>
      <c r="D1786" s="12"/>
    </row>
    <row r="1787" spans="3:4">
      <c r="C1787" s="12"/>
      <c r="D1787" s="12"/>
    </row>
    <row r="1788" spans="3:4">
      <c r="C1788" s="12"/>
      <c r="D1788" s="12"/>
    </row>
    <row r="1789" spans="3:4">
      <c r="C1789" s="12"/>
      <c r="D1789" s="12"/>
    </row>
    <row r="1790" spans="3:4">
      <c r="C1790" s="12"/>
      <c r="D1790" s="12"/>
    </row>
    <row r="1791" spans="3:4">
      <c r="C1791" s="12"/>
      <c r="D1791" s="12"/>
    </row>
    <row r="1792" spans="3:4">
      <c r="C1792" s="12"/>
      <c r="D1792" s="12"/>
    </row>
    <row r="1793" spans="3:4">
      <c r="C1793" s="12"/>
      <c r="D1793" s="12"/>
    </row>
    <row r="1794" spans="3:4">
      <c r="C1794" s="12"/>
      <c r="D1794" s="12"/>
    </row>
    <row r="1795" spans="3:4">
      <c r="C1795" s="12"/>
      <c r="D1795" s="12"/>
    </row>
    <row r="1796" spans="3:4">
      <c r="C1796" s="12"/>
      <c r="D1796" s="12"/>
    </row>
    <row r="1797" spans="3:4">
      <c r="C1797" s="12"/>
      <c r="D1797" s="12"/>
    </row>
    <row r="1798" spans="3:4">
      <c r="C1798" s="12"/>
      <c r="D1798" s="12"/>
    </row>
    <row r="1799" spans="3:4">
      <c r="C1799" s="12"/>
      <c r="D1799" s="12"/>
    </row>
    <row r="1800" spans="3:4">
      <c r="C1800" s="12"/>
      <c r="D1800" s="12"/>
    </row>
    <row r="1801" spans="3:4">
      <c r="C1801" s="12"/>
      <c r="D1801" s="12"/>
    </row>
    <row r="1802" spans="3:4">
      <c r="C1802" s="12"/>
      <c r="D1802" s="12"/>
    </row>
    <row r="1803" spans="3:4">
      <c r="C1803" s="12"/>
      <c r="D1803" s="12"/>
    </row>
    <row r="1804" spans="3:4">
      <c r="C1804" s="12"/>
      <c r="D1804" s="12"/>
    </row>
    <row r="1805" spans="3:4">
      <c r="C1805" s="12"/>
      <c r="D1805" s="12"/>
    </row>
    <row r="1806" spans="3:4">
      <c r="C1806" s="12"/>
      <c r="D1806" s="12"/>
    </row>
    <row r="1807" spans="3:4">
      <c r="C1807" s="12"/>
      <c r="D1807" s="12"/>
    </row>
    <row r="1808" spans="3:4">
      <c r="C1808" s="12"/>
      <c r="D1808" s="12"/>
    </row>
    <row r="1809" spans="3:4">
      <c r="C1809" s="12"/>
      <c r="D1809" s="12"/>
    </row>
    <row r="1810" spans="3:4">
      <c r="C1810" s="12"/>
      <c r="D1810" s="12"/>
    </row>
    <row r="1811" spans="3:4">
      <c r="C1811" s="12"/>
      <c r="D1811" s="12"/>
    </row>
    <row r="1812" spans="3:4">
      <c r="C1812" s="12"/>
      <c r="D1812" s="12"/>
    </row>
    <row r="1813" spans="3:4">
      <c r="C1813" s="12"/>
      <c r="D1813" s="12"/>
    </row>
    <row r="1814" spans="3:4">
      <c r="C1814" s="12"/>
      <c r="D1814" s="12"/>
    </row>
    <row r="1815" spans="3:4">
      <c r="C1815" s="12"/>
      <c r="D1815" s="12"/>
    </row>
    <row r="1816" spans="3:4">
      <c r="C1816" s="12"/>
      <c r="D1816" s="12"/>
    </row>
    <row r="1817" spans="3:4">
      <c r="C1817" s="12"/>
      <c r="D1817" s="12"/>
    </row>
    <row r="1818" spans="3:4">
      <c r="C1818" s="12"/>
      <c r="D1818" s="12"/>
    </row>
    <row r="1819" spans="3:4">
      <c r="C1819" s="12"/>
      <c r="D1819" s="12"/>
    </row>
    <row r="1820" spans="3:4">
      <c r="C1820" s="12"/>
      <c r="D1820" s="12"/>
    </row>
    <row r="1821" spans="3:4">
      <c r="C1821" s="12"/>
      <c r="D1821" s="12"/>
    </row>
    <row r="1822" spans="3:4">
      <c r="C1822" s="12"/>
      <c r="D1822" s="12"/>
    </row>
    <row r="1823" spans="3:4">
      <c r="C1823" s="12"/>
      <c r="D1823" s="12"/>
    </row>
    <row r="1824" spans="3:4">
      <c r="C1824" s="12"/>
      <c r="D1824" s="12"/>
    </row>
    <row r="1825" spans="3:4">
      <c r="C1825" s="12"/>
      <c r="D1825" s="12"/>
    </row>
    <row r="1826" spans="3:4">
      <c r="C1826" s="12"/>
      <c r="D1826" s="12"/>
    </row>
    <row r="1827" spans="3:4">
      <c r="C1827" s="12"/>
      <c r="D1827" s="12"/>
    </row>
    <row r="1828" spans="3:4">
      <c r="C1828" s="12"/>
      <c r="D1828" s="12"/>
    </row>
    <row r="1829" spans="3:4">
      <c r="C1829" s="12"/>
      <c r="D1829" s="12"/>
    </row>
    <row r="1830" spans="3:4">
      <c r="C1830" s="12"/>
      <c r="D1830" s="12"/>
    </row>
    <row r="1831" spans="3:4">
      <c r="C1831" s="12"/>
      <c r="D1831" s="12"/>
    </row>
    <row r="1832" spans="3:4">
      <c r="C1832" s="12"/>
      <c r="D1832" s="12"/>
    </row>
    <row r="1833" spans="3:4">
      <c r="C1833" s="12"/>
      <c r="D1833" s="12"/>
    </row>
    <row r="1834" spans="3:4">
      <c r="C1834" s="12"/>
      <c r="D1834" s="12"/>
    </row>
    <row r="1835" spans="3:4">
      <c r="C1835" s="12"/>
      <c r="D1835" s="12"/>
    </row>
    <row r="1836" spans="3:4">
      <c r="C1836" s="12"/>
      <c r="D1836" s="12"/>
    </row>
    <row r="1837" spans="3:4">
      <c r="C1837" s="12"/>
      <c r="D1837" s="12"/>
    </row>
    <row r="1838" spans="3:4">
      <c r="C1838" s="12"/>
      <c r="D1838" s="12"/>
    </row>
    <row r="1839" spans="3:4">
      <c r="C1839" s="12"/>
      <c r="D1839" s="12"/>
    </row>
    <row r="1840" spans="3:4">
      <c r="C1840" s="12"/>
      <c r="D1840" s="12"/>
    </row>
    <row r="1841" spans="3:4">
      <c r="C1841" s="12"/>
      <c r="D1841" s="12"/>
    </row>
    <row r="1842" spans="3:4">
      <c r="C1842" s="12"/>
      <c r="D1842" s="12"/>
    </row>
    <row r="1843" spans="3:4">
      <c r="C1843" s="12"/>
      <c r="D1843" s="12"/>
    </row>
    <row r="1844" spans="3:4">
      <c r="C1844" s="12"/>
      <c r="D1844" s="12"/>
    </row>
    <row r="1845" spans="3:4">
      <c r="C1845" s="12"/>
      <c r="D1845" s="12"/>
    </row>
    <row r="1846" spans="3:4">
      <c r="C1846" s="12"/>
      <c r="D1846" s="12"/>
    </row>
    <row r="1847" spans="3:4">
      <c r="C1847" s="12"/>
      <c r="D1847" s="12"/>
    </row>
    <row r="1848" spans="3:4">
      <c r="C1848" s="12"/>
      <c r="D1848" s="12"/>
    </row>
    <row r="1849" spans="3:4">
      <c r="C1849" s="12"/>
      <c r="D1849" s="12"/>
    </row>
    <row r="1850" spans="3:4">
      <c r="C1850" s="12"/>
      <c r="D1850" s="12"/>
    </row>
    <row r="1851" spans="3:4">
      <c r="C1851" s="12"/>
      <c r="D1851" s="12"/>
    </row>
    <row r="1852" spans="3:4">
      <c r="C1852" s="12"/>
      <c r="D1852" s="12"/>
    </row>
    <row r="1853" spans="3:4">
      <c r="C1853" s="12"/>
      <c r="D1853" s="12"/>
    </row>
    <row r="1854" spans="3:4">
      <c r="C1854" s="12"/>
      <c r="D1854" s="12"/>
    </row>
    <row r="1855" spans="3:4">
      <c r="C1855" s="12"/>
      <c r="D1855" s="12"/>
    </row>
    <row r="1856" spans="3:4">
      <c r="C1856" s="12"/>
      <c r="D1856" s="12"/>
    </row>
    <row r="1857" spans="3:4">
      <c r="C1857" s="12"/>
      <c r="D1857" s="12"/>
    </row>
    <row r="1858" spans="3:4">
      <c r="C1858" s="12"/>
      <c r="D1858" s="12"/>
    </row>
    <row r="1859" spans="3:4">
      <c r="C1859" s="12"/>
      <c r="D1859" s="12"/>
    </row>
    <row r="1860" spans="3:4">
      <c r="C1860" s="12"/>
      <c r="D1860" s="12"/>
    </row>
    <row r="1861" spans="3:4">
      <c r="C1861" s="12"/>
      <c r="D1861" s="12"/>
    </row>
    <row r="1862" spans="3:4">
      <c r="C1862" s="12"/>
      <c r="D1862" s="12"/>
    </row>
    <row r="1863" spans="3:4">
      <c r="C1863" s="12"/>
      <c r="D1863" s="12"/>
    </row>
    <row r="1864" spans="3:4">
      <c r="C1864" s="12"/>
      <c r="D1864" s="12"/>
    </row>
    <row r="1865" spans="3:4">
      <c r="C1865" s="12"/>
      <c r="D1865" s="12"/>
    </row>
    <row r="1866" spans="3:4">
      <c r="C1866" s="12"/>
      <c r="D1866" s="12"/>
    </row>
    <row r="1867" spans="3:4">
      <c r="C1867" s="12"/>
      <c r="D1867" s="12"/>
    </row>
    <row r="1868" spans="3:4">
      <c r="C1868" s="12"/>
      <c r="D1868" s="12"/>
    </row>
    <row r="1869" spans="3:4">
      <c r="C1869" s="12"/>
      <c r="D1869" s="12"/>
    </row>
    <row r="1870" spans="3:4">
      <c r="C1870" s="12"/>
      <c r="D1870" s="12"/>
    </row>
    <row r="1871" spans="3:4">
      <c r="C1871" s="12"/>
      <c r="D1871" s="12"/>
    </row>
    <row r="1872" spans="3:4">
      <c r="C1872" s="12"/>
      <c r="D1872" s="12"/>
    </row>
    <row r="1873" spans="3:4">
      <c r="C1873" s="12"/>
      <c r="D1873" s="12"/>
    </row>
    <row r="1874" spans="3:4">
      <c r="C1874" s="12"/>
      <c r="D1874" s="12"/>
    </row>
    <row r="1875" spans="3:4">
      <c r="C1875" s="12"/>
      <c r="D1875" s="12"/>
    </row>
    <row r="1876" spans="3:4">
      <c r="C1876" s="12"/>
      <c r="D1876" s="12"/>
    </row>
    <row r="1877" spans="3:4">
      <c r="C1877" s="12"/>
      <c r="D1877" s="12"/>
    </row>
    <row r="1878" spans="3:4">
      <c r="C1878" s="12"/>
      <c r="D1878" s="12"/>
    </row>
    <row r="1879" spans="3:4">
      <c r="C1879" s="12"/>
      <c r="D1879" s="12"/>
    </row>
    <row r="1880" spans="3:4">
      <c r="C1880" s="12"/>
      <c r="D1880" s="12"/>
    </row>
    <row r="1881" spans="3:4">
      <c r="C1881" s="12"/>
      <c r="D1881" s="12"/>
    </row>
    <row r="1882" spans="3:4">
      <c r="C1882" s="12"/>
      <c r="D1882" s="12"/>
    </row>
    <row r="1883" spans="3:4">
      <c r="C1883" s="12"/>
      <c r="D1883" s="12"/>
    </row>
    <row r="1884" spans="3:4">
      <c r="C1884" s="12"/>
      <c r="D1884" s="12"/>
    </row>
    <row r="1885" spans="3:4">
      <c r="C1885" s="12"/>
      <c r="D1885" s="12"/>
    </row>
    <row r="1886" spans="3:4">
      <c r="C1886" s="12"/>
      <c r="D1886" s="12"/>
    </row>
    <row r="1887" spans="3:4">
      <c r="C1887" s="12"/>
      <c r="D1887" s="12"/>
    </row>
    <row r="1888" spans="3:4">
      <c r="C1888" s="12"/>
      <c r="D1888" s="12"/>
    </row>
    <row r="1889" spans="3:4">
      <c r="C1889" s="12"/>
      <c r="D1889" s="12"/>
    </row>
    <row r="1890" spans="3:4">
      <c r="C1890" s="12"/>
      <c r="D1890" s="12"/>
    </row>
    <row r="1891" spans="3:4">
      <c r="C1891" s="12"/>
      <c r="D1891" s="12"/>
    </row>
    <row r="1892" spans="3:4">
      <c r="C1892" s="12"/>
      <c r="D1892" s="12"/>
    </row>
    <row r="1893" spans="3:4">
      <c r="C1893" s="12"/>
      <c r="D1893" s="12"/>
    </row>
    <row r="1894" spans="3:4">
      <c r="C1894" s="12"/>
      <c r="D1894" s="12"/>
    </row>
    <row r="1895" spans="3:4">
      <c r="C1895" s="12"/>
      <c r="D1895" s="12"/>
    </row>
    <row r="1896" spans="3:4">
      <c r="C1896" s="12"/>
      <c r="D1896" s="12"/>
    </row>
    <row r="1897" spans="3:4">
      <c r="C1897" s="12"/>
      <c r="D1897" s="12"/>
    </row>
    <row r="1898" spans="3:4">
      <c r="C1898" s="12"/>
      <c r="D1898" s="12"/>
    </row>
    <row r="1899" spans="3:4">
      <c r="C1899" s="12"/>
      <c r="D1899" s="12"/>
    </row>
    <row r="1900" spans="3:4">
      <c r="C1900" s="12"/>
      <c r="D1900" s="12"/>
    </row>
    <row r="1901" spans="3:4">
      <c r="C1901" s="12"/>
      <c r="D1901" s="12"/>
    </row>
    <row r="1902" spans="3:4">
      <c r="C1902" s="12"/>
      <c r="D1902" s="12"/>
    </row>
    <row r="1903" spans="3:4">
      <c r="C1903" s="12"/>
      <c r="D1903" s="12"/>
    </row>
    <row r="1904" spans="3:4">
      <c r="C1904" s="12"/>
      <c r="D1904" s="12"/>
    </row>
    <row r="1905" spans="3:4">
      <c r="C1905" s="12"/>
      <c r="D1905" s="12"/>
    </row>
    <row r="1906" spans="3:4">
      <c r="C1906" s="12"/>
      <c r="D1906" s="12"/>
    </row>
    <row r="1907" spans="3:4">
      <c r="C1907" s="12"/>
      <c r="D1907" s="12"/>
    </row>
    <row r="1908" spans="3:4">
      <c r="C1908" s="12"/>
      <c r="D1908" s="12"/>
    </row>
    <row r="1909" spans="3:4">
      <c r="C1909" s="12"/>
      <c r="D1909" s="12"/>
    </row>
    <row r="1910" spans="3:4">
      <c r="C1910" s="12"/>
      <c r="D1910" s="12"/>
    </row>
    <row r="1911" spans="3:4">
      <c r="C1911" s="12"/>
      <c r="D1911" s="12"/>
    </row>
    <row r="1912" spans="3:4">
      <c r="C1912" s="12"/>
      <c r="D1912" s="12"/>
    </row>
    <row r="1913" spans="3:4">
      <c r="C1913" s="12"/>
      <c r="D1913" s="12"/>
    </row>
    <row r="1914" spans="3:4">
      <c r="C1914" s="12"/>
      <c r="D1914" s="12"/>
    </row>
    <row r="1915" spans="3:4">
      <c r="C1915" s="12"/>
      <c r="D1915" s="12"/>
    </row>
    <row r="1916" spans="3:4">
      <c r="C1916" s="12"/>
      <c r="D1916" s="12"/>
    </row>
    <row r="1917" spans="3:4">
      <c r="C1917" s="12"/>
      <c r="D1917" s="12"/>
    </row>
    <row r="1918" spans="3:4">
      <c r="C1918" s="12"/>
      <c r="D1918" s="12"/>
    </row>
    <row r="1919" spans="3:4">
      <c r="C1919" s="12"/>
      <c r="D1919" s="12"/>
    </row>
    <row r="1920" spans="3:4">
      <c r="C1920" s="12"/>
      <c r="D1920" s="12"/>
    </row>
    <row r="1921" spans="3:4">
      <c r="C1921" s="12"/>
      <c r="D1921" s="12"/>
    </row>
    <row r="1922" spans="3:4">
      <c r="C1922" s="12"/>
      <c r="D1922" s="12"/>
    </row>
    <row r="1923" spans="3:4">
      <c r="C1923" s="12"/>
      <c r="D1923" s="12"/>
    </row>
    <row r="1924" spans="3:4">
      <c r="C1924" s="12"/>
      <c r="D1924" s="12"/>
    </row>
    <row r="1925" spans="3:4">
      <c r="C1925" s="12"/>
      <c r="D1925" s="12"/>
    </row>
    <row r="1926" spans="3:4">
      <c r="C1926" s="12"/>
      <c r="D1926" s="12"/>
    </row>
    <row r="1927" spans="3:4">
      <c r="C1927" s="12"/>
      <c r="D1927" s="12"/>
    </row>
    <row r="1928" spans="3:4">
      <c r="C1928" s="12"/>
      <c r="D1928" s="12"/>
    </row>
    <row r="1929" spans="3:4">
      <c r="C1929" s="12"/>
      <c r="D1929" s="12"/>
    </row>
    <row r="1930" spans="3:4">
      <c r="C1930" s="12"/>
      <c r="D1930" s="12"/>
    </row>
    <row r="1931" spans="3:4">
      <c r="C1931" s="12"/>
      <c r="D1931" s="12"/>
    </row>
    <row r="1932" spans="3:4">
      <c r="C1932" s="12"/>
      <c r="D1932" s="12"/>
    </row>
    <row r="1933" spans="3:4">
      <c r="C1933" s="12"/>
      <c r="D1933" s="12"/>
    </row>
    <row r="1934" spans="3:4">
      <c r="C1934" s="12"/>
      <c r="D1934" s="12"/>
    </row>
    <row r="1935" spans="3:4">
      <c r="C1935" s="12"/>
      <c r="D1935" s="12"/>
    </row>
    <row r="1936" spans="3:4">
      <c r="C1936" s="12"/>
      <c r="D1936" s="12"/>
    </row>
    <row r="1937" spans="3:4">
      <c r="C1937" s="12"/>
      <c r="D1937" s="12"/>
    </row>
    <row r="1938" spans="3:4">
      <c r="C1938" s="12"/>
      <c r="D1938" s="12"/>
    </row>
    <row r="1939" spans="3:4">
      <c r="C1939" s="12"/>
      <c r="D1939" s="12"/>
    </row>
    <row r="1940" spans="3:4">
      <c r="C1940" s="12"/>
      <c r="D1940" s="12"/>
    </row>
    <row r="1941" spans="3:4">
      <c r="C1941" s="12"/>
      <c r="D1941" s="12"/>
    </row>
    <row r="1942" spans="3:4">
      <c r="C1942" s="12"/>
      <c r="D1942" s="12"/>
    </row>
    <row r="1943" spans="3:4">
      <c r="C1943" s="12"/>
      <c r="D1943" s="12"/>
    </row>
    <row r="1944" spans="3:4">
      <c r="C1944" s="12"/>
      <c r="D1944" s="12"/>
    </row>
    <row r="1945" spans="3:4">
      <c r="C1945" s="12"/>
      <c r="D1945" s="12"/>
    </row>
    <row r="1946" spans="3:4">
      <c r="C1946" s="12"/>
      <c r="D1946" s="12"/>
    </row>
    <row r="1947" spans="3:4">
      <c r="C1947" s="12"/>
      <c r="D1947" s="12"/>
    </row>
    <row r="1948" spans="3:4">
      <c r="C1948" s="12"/>
      <c r="D1948" s="12"/>
    </row>
    <row r="1949" spans="3:4">
      <c r="C1949" s="12"/>
      <c r="D1949" s="12"/>
    </row>
    <row r="1950" spans="3:4">
      <c r="C1950" s="12"/>
      <c r="D1950" s="12"/>
    </row>
    <row r="1951" spans="3:4">
      <c r="C1951" s="12"/>
      <c r="D1951" s="12"/>
    </row>
    <row r="1952" spans="3:4">
      <c r="C1952" s="12"/>
      <c r="D1952" s="12"/>
    </row>
    <row r="1953" spans="3:4">
      <c r="C1953" s="12"/>
      <c r="D1953" s="12"/>
    </row>
    <row r="1954" spans="3:4">
      <c r="C1954" s="12"/>
      <c r="D1954" s="12"/>
    </row>
    <row r="1955" spans="3:4">
      <c r="C1955" s="12"/>
      <c r="D1955" s="12"/>
    </row>
    <row r="1956" spans="3:4">
      <c r="C1956" s="12"/>
      <c r="D1956" s="12"/>
    </row>
    <row r="1957" spans="3:4">
      <c r="C1957" s="12"/>
      <c r="D1957" s="12"/>
    </row>
    <row r="1958" spans="3:4">
      <c r="C1958" s="12"/>
      <c r="D1958" s="12"/>
    </row>
    <row r="1959" spans="3:4">
      <c r="C1959" s="12"/>
      <c r="D1959" s="12"/>
    </row>
    <row r="1960" spans="3:4">
      <c r="C1960" s="12"/>
      <c r="D1960" s="12"/>
    </row>
    <row r="1961" spans="3:4">
      <c r="C1961" s="12"/>
      <c r="D1961" s="12"/>
    </row>
    <row r="1962" spans="3:4">
      <c r="C1962" s="12"/>
      <c r="D1962" s="12"/>
    </row>
    <row r="1963" spans="3:4">
      <c r="C1963" s="12"/>
      <c r="D1963" s="12"/>
    </row>
    <row r="1964" spans="3:4">
      <c r="C1964" s="12"/>
      <c r="D1964" s="12"/>
    </row>
    <row r="1965" spans="3:4">
      <c r="C1965" s="12"/>
      <c r="D1965" s="12"/>
    </row>
    <row r="1966" spans="3:4">
      <c r="C1966" s="12"/>
      <c r="D1966" s="12"/>
    </row>
    <row r="1967" spans="3:4">
      <c r="C1967" s="12"/>
      <c r="D1967" s="12"/>
    </row>
    <row r="1968" spans="3:4">
      <c r="C1968" s="12"/>
      <c r="D1968" s="12"/>
    </row>
    <row r="1969" spans="3:4">
      <c r="C1969" s="12"/>
      <c r="D1969" s="12"/>
    </row>
    <row r="1970" spans="3:4">
      <c r="C1970" s="12"/>
      <c r="D1970" s="12"/>
    </row>
    <row r="1971" spans="3:4">
      <c r="C1971" s="12"/>
      <c r="D1971" s="12"/>
    </row>
    <row r="1972" spans="3:4">
      <c r="C1972" s="12"/>
      <c r="D1972" s="12"/>
    </row>
    <row r="1973" spans="3:4">
      <c r="C1973" s="12"/>
      <c r="D1973" s="12"/>
    </row>
    <row r="1974" spans="3:4">
      <c r="C1974" s="12"/>
      <c r="D1974" s="12"/>
    </row>
    <row r="1975" spans="3:4">
      <c r="C1975" s="12"/>
      <c r="D1975" s="12"/>
    </row>
    <row r="1976" spans="3:4">
      <c r="C1976" s="12"/>
      <c r="D1976" s="12"/>
    </row>
    <row r="1977" spans="3:4">
      <c r="C1977" s="12"/>
      <c r="D1977" s="12"/>
    </row>
    <row r="1978" spans="3:4">
      <c r="C1978" s="12"/>
      <c r="D1978" s="12"/>
    </row>
    <row r="1979" spans="3:4">
      <c r="C1979" s="12"/>
      <c r="D1979" s="12"/>
    </row>
    <row r="1980" spans="3:4">
      <c r="C1980" s="12"/>
      <c r="D1980" s="12"/>
    </row>
    <row r="1981" spans="3:4">
      <c r="C1981" s="12"/>
      <c r="D1981" s="12"/>
    </row>
    <row r="1982" spans="3:4">
      <c r="C1982" s="12"/>
      <c r="D1982" s="12"/>
    </row>
    <row r="1983" spans="3:4">
      <c r="C1983" s="12"/>
      <c r="D1983" s="12"/>
    </row>
    <row r="1984" spans="3:4">
      <c r="C1984" s="12"/>
      <c r="D1984" s="12"/>
    </row>
    <row r="1985" spans="3:4">
      <c r="C1985" s="12"/>
      <c r="D1985" s="12"/>
    </row>
    <row r="1986" spans="3:4">
      <c r="C1986" s="12"/>
      <c r="D1986" s="12"/>
    </row>
    <row r="1987" spans="3:4">
      <c r="C1987" s="12"/>
      <c r="D1987" s="12"/>
    </row>
    <row r="1988" spans="3:4">
      <c r="C1988" s="12"/>
      <c r="D1988" s="12"/>
    </row>
    <row r="1989" spans="3:4">
      <c r="C1989" s="12"/>
      <c r="D1989" s="12"/>
    </row>
    <row r="1990" spans="3:4">
      <c r="C1990" s="12"/>
      <c r="D1990" s="12"/>
    </row>
    <row r="1991" spans="3:4">
      <c r="C1991" s="12"/>
      <c r="D1991" s="12"/>
    </row>
    <row r="1992" spans="3:4">
      <c r="C1992" s="12"/>
      <c r="D1992" s="12"/>
    </row>
    <row r="1993" spans="3:4">
      <c r="C1993" s="12"/>
      <c r="D1993" s="12"/>
    </row>
    <row r="1994" spans="3:4">
      <c r="C1994" s="12"/>
      <c r="D1994" s="12"/>
    </row>
    <row r="1995" spans="3:4">
      <c r="C1995" s="12"/>
      <c r="D1995" s="12"/>
    </row>
    <row r="1996" spans="3:4">
      <c r="C1996" s="12"/>
      <c r="D1996" s="12"/>
    </row>
    <row r="1997" spans="3:4">
      <c r="C1997" s="12"/>
      <c r="D1997" s="12"/>
    </row>
    <row r="1998" spans="3:4">
      <c r="C1998" s="12"/>
      <c r="D1998" s="12"/>
    </row>
    <row r="1999" spans="3:4">
      <c r="C1999" s="12"/>
      <c r="D1999" s="12"/>
    </row>
    <row r="2000" spans="3:4">
      <c r="C2000" s="12"/>
      <c r="D2000" s="12"/>
    </row>
    <row r="2001" spans="3:4">
      <c r="C2001" s="12"/>
      <c r="D2001" s="12"/>
    </row>
    <row r="2002" spans="3:4">
      <c r="C2002" s="12"/>
      <c r="D2002" s="12"/>
    </row>
    <row r="2003" spans="3:4">
      <c r="C2003" s="12"/>
      <c r="D2003" s="12"/>
    </row>
    <row r="2004" spans="3:4">
      <c r="C2004" s="12"/>
      <c r="D2004" s="12"/>
    </row>
    <row r="2005" spans="3:4">
      <c r="C2005" s="12"/>
      <c r="D2005" s="12"/>
    </row>
    <row r="2006" spans="3:4">
      <c r="C2006" s="12"/>
      <c r="D2006" s="12"/>
    </row>
    <row r="2007" spans="3:4">
      <c r="C2007" s="12"/>
      <c r="D2007" s="12"/>
    </row>
    <row r="2008" spans="3:4">
      <c r="C2008" s="12"/>
      <c r="D2008" s="12"/>
    </row>
    <row r="2009" spans="3:4">
      <c r="C2009" s="12"/>
      <c r="D2009" s="12"/>
    </row>
    <row r="2010" spans="3:4">
      <c r="C2010" s="12"/>
      <c r="D2010" s="12"/>
    </row>
    <row r="2011" spans="3:4">
      <c r="C2011" s="12"/>
      <c r="D2011" s="12"/>
    </row>
    <row r="2012" spans="3:4">
      <c r="C2012" s="12"/>
      <c r="D2012" s="12"/>
    </row>
    <row r="2013" spans="3:4">
      <c r="C2013" s="12"/>
      <c r="D2013" s="12"/>
    </row>
    <row r="2014" spans="3:4">
      <c r="C2014" s="12"/>
      <c r="D2014" s="12"/>
    </row>
    <row r="2015" spans="3:4">
      <c r="C2015" s="12"/>
      <c r="D2015" s="12"/>
    </row>
    <row r="2016" spans="3:4">
      <c r="C2016" s="12"/>
      <c r="D2016" s="12"/>
    </row>
    <row r="2017" spans="3:4">
      <c r="C2017" s="12"/>
      <c r="D2017" s="12"/>
    </row>
    <row r="2018" spans="3:4">
      <c r="C2018" s="12"/>
      <c r="D2018" s="12"/>
    </row>
    <row r="2019" spans="3:4">
      <c r="C2019" s="12"/>
      <c r="D2019" s="12"/>
    </row>
    <row r="2020" spans="3:4">
      <c r="C2020" s="12"/>
      <c r="D2020" s="12"/>
    </row>
    <row r="2021" spans="3:4">
      <c r="C2021" s="12"/>
      <c r="D2021" s="12"/>
    </row>
    <row r="2022" spans="3:4">
      <c r="C2022" s="12"/>
      <c r="D2022" s="12"/>
    </row>
    <row r="2023" spans="3:4">
      <c r="C2023" s="12"/>
      <c r="D2023" s="12"/>
    </row>
    <row r="2024" spans="3:4">
      <c r="C2024" s="12"/>
      <c r="D2024" s="12"/>
    </row>
    <row r="2025" spans="3:4">
      <c r="C2025" s="12"/>
      <c r="D2025" s="12"/>
    </row>
    <row r="2026" spans="3:4">
      <c r="C2026" s="12"/>
      <c r="D2026" s="12"/>
    </row>
    <row r="2027" spans="3:4">
      <c r="C2027" s="12"/>
      <c r="D2027" s="12"/>
    </row>
    <row r="2028" spans="3:4">
      <c r="C2028" s="12"/>
      <c r="D2028" s="12"/>
    </row>
    <row r="2029" spans="3:4">
      <c r="C2029" s="12"/>
      <c r="D2029" s="12"/>
    </row>
    <row r="2030" spans="3:4">
      <c r="C2030" s="12"/>
      <c r="D2030" s="12"/>
    </row>
    <row r="2031" spans="3:4">
      <c r="C2031" s="12"/>
      <c r="D2031" s="12"/>
    </row>
    <row r="2032" spans="3:4">
      <c r="C2032" s="12"/>
      <c r="D2032" s="12"/>
    </row>
    <row r="2033" spans="3:4">
      <c r="C2033" s="12"/>
      <c r="D2033" s="12"/>
    </row>
    <row r="2034" spans="3:4">
      <c r="C2034" s="12"/>
      <c r="D2034" s="12"/>
    </row>
    <row r="2035" spans="3:4">
      <c r="C2035" s="12"/>
      <c r="D2035" s="12"/>
    </row>
    <row r="2036" spans="3:4">
      <c r="C2036" s="12"/>
      <c r="D2036" s="12"/>
    </row>
    <row r="2037" spans="3:4">
      <c r="C2037" s="12"/>
      <c r="D2037" s="12"/>
    </row>
    <row r="2038" spans="3:4">
      <c r="C2038" s="12"/>
      <c r="D2038" s="12"/>
    </row>
    <row r="2039" spans="3:4">
      <c r="C2039" s="12"/>
      <c r="D2039" s="12"/>
    </row>
    <row r="2040" spans="3:4">
      <c r="C2040" s="12"/>
      <c r="D2040" s="12"/>
    </row>
    <row r="2041" spans="3:4">
      <c r="C2041" s="12"/>
      <c r="D2041" s="12"/>
    </row>
    <row r="2042" spans="3:4">
      <c r="C2042" s="12"/>
      <c r="D2042" s="12"/>
    </row>
    <row r="2043" spans="3:4">
      <c r="C2043" s="12"/>
      <c r="D2043" s="12"/>
    </row>
    <row r="2044" spans="3:4">
      <c r="C2044" s="12"/>
      <c r="D2044" s="12"/>
    </row>
    <row r="2045" spans="3:4">
      <c r="C2045" s="12"/>
      <c r="D2045" s="12"/>
    </row>
    <row r="2046" spans="3:4">
      <c r="C2046" s="12"/>
      <c r="D2046" s="12"/>
    </row>
    <row r="2047" spans="3:4">
      <c r="C2047" s="12"/>
      <c r="D2047" s="12"/>
    </row>
    <row r="2048" spans="3:4">
      <c r="C2048" s="12"/>
      <c r="D2048" s="12"/>
    </row>
    <row r="2049" spans="3:4">
      <c r="C2049" s="12"/>
      <c r="D2049" s="12"/>
    </row>
    <row r="2050" spans="3:4">
      <c r="C2050" s="12"/>
      <c r="D2050" s="12"/>
    </row>
    <row r="2051" spans="3:4">
      <c r="C2051" s="12"/>
      <c r="D2051" s="12"/>
    </row>
    <row r="2052" spans="3:4">
      <c r="C2052" s="12"/>
      <c r="D2052" s="12"/>
    </row>
    <row r="2053" spans="3:4">
      <c r="C2053" s="12"/>
      <c r="D2053" s="12"/>
    </row>
    <row r="2054" spans="3:4">
      <c r="C2054" s="12"/>
      <c r="D2054" s="12"/>
    </row>
    <row r="2055" spans="3:4">
      <c r="C2055" s="12"/>
      <c r="D2055" s="12"/>
    </row>
    <row r="2056" spans="3:4">
      <c r="C2056" s="12"/>
      <c r="D2056" s="12"/>
    </row>
    <row r="2057" spans="3:4">
      <c r="C2057" s="12"/>
      <c r="D2057" s="12"/>
    </row>
    <row r="2058" spans="3:4">
      <c r="C2058" s="12"/>
      <c r="D2058" s="12"/>
    </row>
    <row r="2059" spans="3:4">
      <c r="C2059" s="12"/>
      <c r="D2059" s="12"/>
    </row>
    <row r="2060" spans="3:4">
      <c r="C2060" s="12"/>
      <c r="D2060" s="12"/>
    </row>
    <row r="2061" spans="3:4">
      <c r="C2061" s="12"/>
      <c r="D2061" s="12"/>
    </row>
    <row r="2062" spans="3:4">
      <c r="C2062" s="12"/>
      <c r="D2062" s="12"/>
    </row>
    <row r="2063" spans="3:4">
      <c r="C2063" s="12"/>
      <c r="D2063" s="12"/>
    </row>
    <row r="2064" spans="3:4">
      <c r="C2064" s="12"/>
      <c r="D2064" s="12"/>
    </row>
    <row r="2065" spans="3:4">
      <c r="C2065" s="12"/>
      <c r="D2065" s="12"/>
    </row>
    <row r="2066" spans="3:4">
      <c r="C2066" s="12"/>
      <c r="D2066" s="12"/>
    </row>
    <row r="2067" spans="3:4">
      <c r="C2067" s="12"/>
      <c r="D2067" s="12"/>
    </row>
    <row r="2068" spans="3:4">
      <c r="C2068" s="12"/>
      <c r="D2068" s="12"/>
    </row>
    <row r="2069" spans="3:4">
      <c r="C2069" s="12"/>
      <c r="D2069" s="12"/>
    </row>
    <row r="2070" spans="3:4">
      <c r="C2070" s="12"/>
      <c r="D2070" s="12"/>
    </row>
    <row r="2071" spans="3:4">
      <c r="C2071" s="12"/>
      <c r="D2071" s="12"/>
    </row>
    <row r="2072" spans="3:4">
      <c r="C2072" s="12"/>
      <c r="D2072" s="12"/>
    </row>
    <row r="2073" spans="3:4">
      <c r="C2073" s="12"/>
      <c r="D2073" s="12"/>
    </row>
    <row r="2074" spans="3:4">
      <c r="C2074" s="12"/>
      <c r="D2074" s="12"/>
    </row>
    <row r="2075" spans="3:4">
      <c r="C2075" s="12"/>
      <c r="D2075" s="12"/>
    </row>
    <row r="2076" spans="3:4">
      <c r="C2076" s="12"/>
      <c r="D2076" s="12"/>
    </row>
    <row r="2077" spans="3:4">
      <c r="C2077" s="12"/>
      <c r="D2077" s="12"/>
    </row>
    <row r="2078" spans="3:4">
      <c r="C2078" s="12"/>
      <c r="D2078" s="12"/>
    </row>
    <row r="2079" spans="3:4">
      <c r="C2079" s="12"/>
      <c r="D2079" s="12"/>
    </row>
    <row r="2080" spans="3:4">
      <c r="C2080" s="12"/>
      <c r="D2080" s="12"/>
    </row>
    <row r="2081" spans="3:4">
      <c r="C2081" s="12"/>
      <c r="D2081" s="12"/>
    </row>
    <row r="2082" spans="3:4">
      <c r="C2082" s="12"/>
      <c r="D2082" s="12"/>
    </row>
    <row r="2083" spans="3:4">
      <c r="C2083" s="12"/>
      <c r="D2083" s="12"/>
    </row>
    <row r="2084" spans="3:4">
      <c r="C2084" s="12"/>
      <c r="D2084" s="12"/>
    </row>
    <row r="2085" spans="3:4">
      <c r="C2085" s="12"/>
      <c r="D2085" s="12"/>
    </row>
    <row r="2086" spans="3:4">
      <c r="C2086" s="12"/>
      <c r="D2086" s="12"/>
    </row>
    <row r="2087" spans="3:4">
      <c r="C2087" s="12"/>
      <c r="D2087" s="12"/>
    </row>
    <row r="2088" spans="3:4">
      <c r="C2088" s="12"/>
      <c r="D2088" s="12"/>
    </row>
    <row r="2089" spans="3:4">
      <c r="C2089" s="12"/>
      <c r="D2089" s="12"/>
    </row>
    <row r="2090" spans="3:4">
      <c r="C2090" s="12"/>
      <c r="D2090" s="12"/>
    </row>
    <row r="2091" spans="3:4">
      <c r="C2091" s="12"/>
      <c r="D2091" s="12"/>
    </row>
    <row r="2092" spans="3:4">
      <c r="C2092" s="12"/>
      <c r="D2092" s="12"/>
    </row>
    <row r="2093" spans="3:4">
      <c r="C2093" s="12"/>
      <c r="D2093" s="12"/>
    </row>
    <row r="2094" spans="3:4">
      <c r="C2094" s="12"/>
      <c r="D2094" s="12"/>
    </row>
    <row r="2095" spans="3:4">
      <c r="C2095" s="12"/>
      <c r="D2095" s="12"/>
    </row>
    <row r="2096" spans="3:4">
      <c r="C2096" s="12"/>
      <c r="D2096" s="12"/>
    </row>
    <row r="2097" spans="3:4">
      <c r="C2097" s="12"/>
      <c r="D2097" s="12"/>
    </row>
    <row r="2098" spans="3:4">
      <c r="C2098" s="12"/>
      <c r="D2098" s="12"/>
    </row>
    <row r="2099" spans="3:4">
      <c r="C2099" s="12"/>
      <c r="D2099" s="12"/>
    </row>
    <row r="2100" spans="3:4">
      <c r="C2100" s="12"/>
      <c r="D2100" s="12"/>
    </row>
    <row r="2101" spans="3:4">
      <c r="C2101" s="12"/>
      <c r="D2101" s="12"/>
    </row>
    <row r="2102" spans="3:4">
      <c r="C2102" s="12"/>
      <c r="D2102" s="12"/>
    </row>
    <row r="2103" spans="3:4">
      <c r="C2103" s="12"/>
      <c r="D2103" s="12"/>
    </row>
    <row r="2104" spans="3:4">
      <c r="C2104" s="12"/>
      <c r="D2104" s="12"/>
    </row>
    <row r="2105" spans="3:4">
      <c r="C2105" s="12"/>
      <c r="D2105" s="12"/>
    </row>
    <row r="2106" spans="3:4">
      <c r="C2106" s="12"/>
      <c r="D2106" s="12"/>
    </row>
    <row r="2107" spans="3:4">
      <c r="C2107" s="12"/>
      <c r="D2107" s="12"/>
    </row>
    <row r="2108" spans="3:4">
      <c r="C2108" s="12"/>
      <c r="D2108" s="12"/>
    </row>
    <row r="2109" spans="3:4">
      <c r="C2109" s="12"/>
      <c r="D2109" s="12"/>
    </row>
    <row r="2110" spans="3:4">
      <c r="C2110" s="12"/>
      <c r="D2110" s="12"/>
    </row>
    <row r="2111" spans="3:4">
      <c r="C2111" s="12"/>
      <c r="D2111" s="12"/>
    </row>
    <row r="2112" spans="3:4">
      <c r="C2112" s="12"/>
      <c r="D2112" s="12"/>
    </row>
    <row r="2113" spans="3:4">
      <c r="C2113" s="12"/>
      <c r="D2113" s="12"/>
    </row>
    <row r="2114" spans="3:4">
      <c r="C2114" s="12"/>
      <c r="D2114" s="12"/>
    </row>
    <row r="2115" spans="3:4">
      <c r="C2115" s="12"/>
      <c r="D2115" s="12"/>
    </row>
    <row r="2116" spans="3:4">
      <c r="C2116" s="12"/>
      <c r="D2116" s="12"/>
    </row>
    <row r="2117" spans="3:4">
      <c r="C2117" s="12"/>
      <c r="D2117" s="12"/>
    </row>
    <row r="2118" spans="3:4">
      <c r="C2118" s="12"/>
      <c r="D2118" s="12"/>
    </row>
    <row r="2119" spans="3:4">
      <c r="C2119" s="12"/>
      <c r="D2119" s="12"/>
    </row>
    <row r="2120" spans="3:4">
      <c r="C2120" s="12"/>
      <c r="D2120" s="12"/>
    </row>
    <row r="2121" spans="3:4">
      <c r="C2121" s="12"/>
      <c r="D2121" s="12"/>
    </row>
    <row r="2122" spans="3:4">
      <c r="C2122" s="12"/>
      <c r="D2122" s="12"/>
    </row>
    <row r="2123" spans="3:4">
      <c r="C2123" s="12"/>
      <c r="D2123" s="12"/>
    </row>
    <row r="2124" spans="3:4">
      <c r="C2124" s="12"/>
      <c r="D2124" s="12"/>
    </row>
    <row r="2125" spans="3:4">
      <c r="C2125" s="12"/>
      <c r="D2125" s="12"/>
    </row>
    <row r="2126" spans="3:4">
      <c r="C2126" s="12"/>
      <c r="D2126" s="12"/>
    </row>
    <row r="2127" spans="3:4">
      <c r="C2127" s="12"/>
      <c r="D2127" s="12"/>
    </row>
    <row r="2128" spans="3:4">
      <c r="C2128" s="12"/>
      <c r="D2128" s="12"/>
    </row>
    <row r="2129" spans="3:4">
      <c r="C2129" s="12"/>
      <c r="D2129" s="12"/>
    </row>
    <row r="2130" spans="3:4">
      <c r="C2130" s="12"/>
      <c r="D2130" s="12"/>
    </row>
    <row r="2131" spans="3:4">
      <c r="C2131" s="12"/>
      <c r="D2131" s="12"/>
    </row>
    <row r="2132" spans="3:4">
      <c r="C2132" s="12"/>
      <c r="D2132" s="12"/>
    </row>
    <row r="2133" spans="3:4">
      <c r="C2133" s="12"/>
      <c r="D2133" s="12"/>
    </row>
    <row r="2134" spans="3:4">
      <c r="C2134" s="12"/>
      <c r="D2134" s="12"/>
    </row>
    <row r="2135" spans="3:4">
      <c r="C2135" s="12"/>
      <c r="D2135" s="12"/>
    </row>
    <row r="2136" spans="3:4">
      <c r="C2136" s="12"/>
      <c r="D2136" s="12"/>
    </row>
    <row r="2137" spans="3:4">
      <c r="C2137" s="12"/>
      <c r="D2137" s="12"/>
    </row>
    <row r="2138" spans="3:4">
      <c r="C2138" s="12"/>
      <c r="D2138" s="12"/>
    </row>
    <row r="2139" spans="3:4">
      <c r="C2139" s="12"/>
      <c r="D2139" s="12"/>
    </row>
    <row r="2140" spans="3:4">
      <c r="C2140" s="12"/>
      <c r="D2140" s="12"/>
    </row>
    <row r="2141" spans="3:4">
      <c r="C2141" s="12"/>
      <c r="D2141" s="12"/>
    </row>
    <row r="2142" spans="3:4">
      <c r="C2142" s="12"/>
      <c r="D2142" s="12"/>
    </row>
    <row r="2143" spans="3:4">
      <c r="C2143" s="12"/>
      <c r="D2143" s="12"/>
    </row>
    <row r="2144" spans="3:4">
      <c r="C2144" s="12"/>
      <c r="D2144" s="12"/>
    </row>
    <row r="2145" spans="3:4">
      <c r="C2145" s="12"/>
      <c r="D2145" s="12"/>
    </row>
    <row r="2146" spans="3:4">
      <c r="C2146" s="12"/>
      <c r="D2146" s="12"/>
    </row>
    <row r="2147" spans="3:4">
      <c r="C2147" s="12"/>
      <c r="D2147" s="12"/>
    </row>
    <row r="2148" spans="3:4">
      <c r="C2148" s="12"/>
      <c r="D2148" s="12"/>
    </row>
    <row r="2149" spans="3:4">
      <c r="C2149" s="12"/>
      <c r="D2149" s="12"/>
    </row>
    <row r="2150" spans="3:4">
      <c r="C2150" s="12"/>
      <c r="D2150" s="12"/>
    </row>
    <row r="2151" spans="3:4">
      <c r="C2151" s="12"/>
      <c r="D2151" s="12"/>
    </row>
    <row r="2152" spans="3:4">
      <c r="C2152" s="12"/>
      <c r="D2152" s="12"/>
    </row>
    <row r="2153" spans="3:4">
      <c r="C2153" s="12"/>
      <c r="D2153" s="12"/>
    </row>
    <row r="2154" spans="3:4">
      <c r="C2154" s="12"/>
      <c r="D2154" s="12"/>
    </row>
    <row r="2155" spans="3:4">
      <c r="C2155" s="12"/>
      <c r="D2155" s="12"/>
    </row>
    <row r="2156" spans="3:4">
      <c r="C2156" s="12"/>
      <c r="D2156" s="12"/>
    </row>
    <row r="2157" spans="3:4">
      <c r="C2157" s="12"/>
      <c r="D2157" s="12"/>
    </row>
    <row r="2158" spans="3:4">
      <c r="C2158" s="12"/>
      <c r="D2158" s="12"/>
    </row>
    <row r="2159" spans="3:4">
      <c r="C2159" s="12"/>
      <c r="D2159" s="12"/>
    </row>
    <row r="2160" spans="3:4">
      <c r="C2160" s="12"/>
      <c r="D2160" s="12"/>
    </row>
    <row r="2161" spans="3:4">
      <c r="C2161" s="12"/>
      <c r="D2161" s="12"/>
    </row>
    <row r="2162" spans="3:4">
      <c r="C2162" s="12"/>
      <c r="D2162" s="12"/>
    </row>
    <row r="2163" spans="3:4">
      <c r="C2163" s="12"/>
      <c r="D2163" s="12"/>
    </row>
    <row r="2164" spans="3:4">
      <c r="C2164" s="12"/>
      <c r="D2164" s="12"/>
    </row>
    <row r="2165" spans="3:4">
      <c r="C2165" s="12"/>
      <c r="D2165" s="12"/>
    </row>
    <row r="2166" spans="3:4">
      <c r="C2166" s="12"/>
      <c r="D2166" s="12"/>
    </row>
    <row r="2167" spans="3:4">
      <c r="C2167" s="12"/>
      <c r="D2167" s="12"/>
    </row>
    <row r="2168" spans="3:4">
      <c r="C2168" s="12"/>
      <c r="D2168" s="12"/>
    </row>
    <row r="2169" spans="3:4">
      <c r="C2169" s="12"/>
      <c r="D2169" s="12"/>
    </row>
    <row r="2170" spans="3:4">
      <c r="C2170" s="12"/>
      <c r="D2170" s="12"/>
    </row>
    <row r="2171" spans="3:4">
      <c r="C2171" s="12"/>
      <c r="D2171" s="12"/>
    </row>
    <row r="2172" spans="3:4">
      <c r="C2172" s="12"/>
      <c r="D2172" s="12"/>
    </row>
    <row r="2173" spans="3:4">
      <c r="C2173" s="12"/>
      <c r="D2173" s="12"/>
    </row>
    <row r="2174" spans="3:4">
      <c r="C2174" s="12"/>
      <c r="D2174" s="12"/>
    </row>
    <row r="2175" spans="3:4">
      <c r="C2175" s="12"/>
      <c r="D2175" s="12"/>
    </row>
    <row r="2176" spans="3:4">
      <c r="C2176" s="12"/>
      <c r="D2176" s="12"/>
    </row>
    <row r="2177" spans="3:4">
      <c r="C2177" s="12"/>
      <c r="D2177" s="12"/>
    </row>
    <row r="2178" spans="3:4">
      <c r="C2178" s="12"/>
      <c r="D2178" s="12"/>
    </row>
    <row r="2179" spans="3:4">
      <c r="C2179" s="12"/>
      <c r="D2179" s="12"/>
    </row>
    <row r="2180" spans="3:4">
      <c r="C2180" s="12"/>
      <c r="D2180" s="12"/>
    </row>
    <row r="2181" spans="3:4">
      <c r="C2181" s="12"/>
      <c r="D2181" s="12"/>
    </row>
    <row r="2182" spans="3:4">
      <c r="C2182" s="12"/>
      <c r="D2182" s="12"/>
    </row>
    <row r="2183" spans="3:4">
      <c r="C2183" s="12"/>
      <c r="D2183" s="12"/>
    </row>
    <row r="2184" spans="3:4">
      <c r="C2184" s="12"/>
      <c r="D2184" s="12"/>
    </row>
    <row r="2185" spans="3:4">
      <c r="C2185" s="12"/>
      <c r="D2185" s="12"/>
    </row>
    <row r="2186" spans="3:4">
      <c r="C2186" s="12"/>
      <c r="D2186" s="12"/>
    </row>
    <row r="2187" spans="3:4">
      <c r="C2187" s="12"/>
      <c r="D2187" s="12"/>
    </row>
    <row r="2188" spans="3:4">
      <c r="C2188" s="12"/>
      <c r="D2188" s="12"/>
    </row>
    <row r="2189" spans="3:4">
      <c r="C2189" s="12"/>
      <c r="D2189" s="12"/>
    </row>
    <row r="2190" spans="3:4">
      <c r="C2190" s="12"/>
      <c r="D2190" s="12"/>
    </row>
    <row r="2191" spans="3:4">
      <c r="C2191" s="12"/>
      <c r="D2191" s="12"/>
    </row>
    <row r="2192" spans="3:4">
      <c r="C2192" s="12"/>
      <c r="D2192" s="12"/>
    </row>
    <row r="2193" spans="3:4">
      <c r="C2193" s="12"/>
      <c r="D2193" s="12"/>
    </row>
    <row r="2194" spans="3:4">
      <c r="C2194" s="12"/>
      <c r="D2194" s="12"/>
    </row>
    <row r="2195" spans="3:4">
      <c r="C2195" s="12"/>
      <c r="D2195" s="12"/>
    </row>
    <row r="2196" spans="3:4">
      <c r="C2196" s="12"/>
      <c r="D2196" s="12"/>
    </row>
    <row r="2197" spans="3:4">
      <c r="C2197" s="12"/>
      <c r="D2197" s="12"/>
    </row>
    <row r="2198" spans="3:4">
      <c r="C2198" s="12"/>
      <c r="D2198" s="12"/>
    </row>
    <row r="2199" spans="3:4">
      <c r="C2199" s="12"/>
      <c r="D2199" s="12"/>
    </row>
    <row r="2200" spans="3:4">
      <c r="C2200" s="12"/>
      <c r="D2200" s="12"/>
    </row>
    <row r="2201" spans="3:4">
      <c r="C2201" s="12"/>
      <c r="D2201" s="12"/>
    </row>
    <row r="2202" spans="3:4">
      <c r="C2202" s="12"/>
      <c r="D2202" s="12"/>
    </row>
    <row r="2203" spans="3:4">
      <c r="C2203" s="12"/>
      <c r="D2203" s="12"/>
    </row>
    <row r="2204" spans="3:4">
      <c r="C2204" s="12"/>
      <c r="D2204" s="12"/>
    </row>
    <row r="2205" spans="3:4">
      <c r="C2205" s="12"/>
      <c r="D2205" s="12"/>
    </row>
    <row r="2206" spans="3:4">
      <c r="C2206" s="12"/>
      <c r="D2206" s="12"/>
    </row>
    <row r="2207" spans="3:4">
      <c r="C2207" s="12"/>
      <c r="D2207" s="12"/>
    </row>
    <row r="2208" spans="3:4">
      <c r="C2208" s="12"/>
      <c r="D2208" s="12"/>
    </row>
    <row r="2209" spans="3:4">
      <c r="C2209" s="12"/>
      <c r="D2209" s="12"/>
    </row>
    <row r="2210" spans="3:4">
      <c r="C2210" s="12"/>
      <c r="D2210" s="12"/>
    </row>
    <row r="2211" spans="3:4">
      <c r="C2211" s="12"/>
      <c r="D2211" s="12"/>
    </row>
    <row r="2212" spans="3:4">
      <c r="C2212" s="12"/>
      <c r="D2212" s="12"/>
    </row>
    <row r="2213" spans="3:4">
      <c r="C2213" s="12"/>
      <c r="D2213" s="12"/>
    </row>
    <row r="2214" spans="3:4">
      <c r="C2214" s="12"/>
      <c r="D2214" s="12"/>
    </row>
    <row r="2215" spans="3:4">
      <c r="C2215" s="12"/>
      <c r="D2215" s="12"/>
    </row>
    <row r="2216" spans="3:4">
      <c r="C2216" s="12"/>
      <c r="D2216" s="12"/>
    </row>
    <row r="2217" spans="3:4">
      <c r="C2217" s="12"/>
      <c r="D2217" s="12"/>
    </row>
    <row r="2218" spans="3:4">
      <c r="C2218" s="12"/>
      <c r="D2218" s="12"/>
    </row>
    <row r="2219" spans="3:4">
      <c r="C2219" s="12"/>
      <c r="D2219" s="12"/>
    </row>
    <row r="2220" spans="3:4">
      <c r="C2220" s="12"/>
      <c r="D2220" s="12"/>
    </row>
    <row r="2221" spans="3:4">
      <c r="C2221" s="12"/>
      <c r="D2221" s="12"/>
    </row>
    <row r="2222" spans="3:4">
      <c r="C2222" s="12"/>
      <c r="D2222" s="12"/>
    </row>
    <row r="2223" spans="3:4">
      <c r="C2223" s="12"/>
      <c r="D2223" s="12"/>
    </row>
    <row r="2224" spans="3:4">
      <c r="C2224" s="12"/>
      <c r="D2224" s="12"/>
    </row>
    <row r="2225" spans="3:4">
      <c r="C2225" s="12"/>
      <c r="D2225" s="12"/>
    </row>
    <row r="2226" spans="3:4">
      <c r="C2226" s="12"/>
      <c r="D2226" s="12"/>
    </row>
    <row r="2227" spans="3:4">
      <c r="C2227" s="12"/>
      <c r="D2227" s="12"/>
    </row>
    <row r="2228" spans="3:4">
      <c r="C2228" s="12"/>
      <c r="D2228" s="12"/>
    </row>
    <row r="2229" spans="3:4">
      <c r="C2229" s="12"/>
      <c r="D2229" s="12"/>
    </row>
    <row r="2230" spans="3:4">
      <c r="C2230" s="12"/>
      <c r="D2230" s="12"/>
    </row>
    <row r="2231" spans="3:4">
      <c r="C2231" s="12"/>
      <c r="D2231" s="12"/>
    </row>
    <row r="2232" spans="3:4">
      <c r="C2232" s="12"/>
      <c r="D2232" s="12"/>
    </row>
    <row r="2233" spans="3:4">
      <c r="C2233" s="12"/>
      <c r="D2233" s="12"/>
    </row>
    <row r="2234" spans="3:4">
      <c r="C2234" s="12"/>
      <c r="D2234" s="12"/>
    </row>
    <row r="2235" spans="3:4">
      <c r="C2235" s="12"/>
      <c r="D2235" s="12"/>
    </row>
    <row r="2236" spans="3:4">
      <c r="C2236" s="12"/>
      <c r="D2236" s="12"/>
    </row>
    <row r="2237" spans="3:4">
      <c r="C2237" s="12"/>
      <c r="D2237" s="12"/>
    </row>
    <row r="2238" spans="3:4">
      <c r="C2238" s="12"/>
      <c r="D2238" s="12"/>
    </row>
    <row r="2239" spans="3:4">
      <c r="C2239" s="12"/>
      <c r="D2239" s="12"/>
    </row>
    <row r="2240" spans="3:4">
      <c r="C2240" s="12"/>
      <c r="D2240" s="12"/>
    </row>
    <row r="2241" spans="3:4">
      <c r="C2241" s="12"/>
      <c r="D2241" s="12"/>
    </row>
    <row r="2242" spans="3:4">
      <c r="C2242" s="12"/>
      <c r="D2242" s="12"/>
    </row>
    <row r="2243" spans="3:4">
      <c r="C2243" s="12"/>
      <c r="D2243" s="12"/>
    </row>
    <row r="2244" spans="3:4">
      <c r="C2244" s="12"/>
      <c r="D2244" s="12"/>
    </row>
    <row r="2245" spans="3:4">
      <c r="C2245" s="12"/>
      <c r="D2245" s="12"/>
    </row>
    <row r="2246" spans="3:4">
      <c r="C2246" s="12"/>
      <c r="D2246" s="12"/>
    </row>
    <row r="2247" spans="3:4">
      <c r="C2247" s="12"/>
      <c r="D2247" s="12"/>
    </row>
    <row r="2248" spans="3:4">
      <c r="C2248" s="12"/>
      <c r="D2248" s="12"/>
    </row>
    <row r="2249" spans="3:4">
      <c r="C2249" s="12"/>
      <c r="D2249" s="12"/>
    </row>
    <row r="2250" spans="3:4">
      <c r="C2250" s="12"/>
      <c r="D2250" s="12"/>
    </row>
    <row r="2251" spans="3:4">
      <c r="C2251" s="12"/>
      <c r="D2251" s="12"/>
    </row>
    <row r="2252" spans="3:4">
      <c r="C2252" s="12"/>
      <c r="D2252" s="12"/>
    </row>
    <row r="2253" spans="3:4">
      <c r="C2253" s="12"/>
      <c r="D2253" s="12"/>
    </row>
    <row r="2254" spans="3:4">
      <c r="C2254" s="12"/>
      <c r="D2254" s="12"/>
    </row>
    <row r="2255" spans="3:4">
      <c r="C2255" s="12"/>
      <c r="D2255" s="12"/>
    </row>
    <row r="2256" spans="3:4">
      <c r="C2256" s="12"/>
      <c r="D2256" s="12"/>
    </row>
    <row r="2257" spans="3:4">
      <c r="C2257" s="12"/>
      <c r="D2257" s="12"/>
    </row>
    <row r="2258" spans="3:4">
      <c r="C2258" s="12"/>
      <c r="D2258" s="12"/>
    </row>
    <row r="2259" spans="3:4">
      <c r="C2259" s="12"/>
      <c r="D2259" s="12"/>
    </row>
    <row r="2260" spans="3:4">
      <c r="C2260" s="12"/>
      <c r="D2260" s="12"/>
    </row>
    <row r="2261" spans="3:4">
      <c r="C2261" s="12"/>
      <c r="D2261" s="12"/>
    </row>
    <row r="2262" spans="3:4">
      <c r="C2262" s="12"/>
      <c r="D2262" s="12"/>
    </row>
    <row r="2263" spans="3:4">
      <c r="C2263" s="12"/>
      <c r="D2263" s="12"/>
    </row>
    <row r="2264" spans="3:4">
      <c r="C2264" s="12"/>
      <c r="D2264" s="12"/>
    </row>
    <row r="2265" spans="3:4">
      <c r="C2265" s="12"/>
      <c r="D2265" s="12"/>
    </row>
    <row r="2266" spans="3:4">
      <c r="C2266" s="12"/>
      <c r="D2266" s="12"/>
    </row>
    <row r="2267" spans="3:4">
      <c r="C2267" s="12"/>
      <c r="D2267" s="12"/>
    </row>
    <row r="2268" spans="3:4">
      <c r="C2268" s="12"/>
      <c r="D2268" s="12"/>
    </row>
    <row r="2269" spans="3:4">
      <c r="C2269" s="12"/>
      <c r="D2269" s="12"/>
    </row>
    <row r="2270" spans="3:4">
      <c r="C2270" s="12"/>
      <c r="D2270" s="12"/>
    </row>
    <row r="2271" spans="3:4">
      <c r="C2271" s="12"/>
      <c r="D2271" s="12"/>
    </row>
    <row r="2272" spans="3:4">
      <c r="C2272" s="12"/>
      <c r="D2272" s="12"/>
    </row>
    <row r="2273" spans="3:4">
      <c r="C2273" s="12"/>
      <c r="D2273" s="12"/>
    </row>
    <row r="2274" spans="3:4">
      <c r="C2274" s="12"/>
      <c r="D2274" s="12"/>
    </row>
    <row r="2275" spans="3:4">
      <c r="C2275" s="12"/>
      <c r="D2275" s="12"/>
    </row>
    <row r="2276" spans="3:4">
      <c r="C2276" s="12"/>
      <c r="D2276" s="12"/>
    </row>
    <row r="2277" spans="3:4">
      <c r="C2277" s="12"/>
      <c r="D2277" s="12"/>
    </row>
    <row r="2278" spans="3:4">
      <c r="C2278" s="12"/>
      <c r="D2278" s="12"/>
    </row>
    <row r="2279" spans="3:4">
      <c r="C2279" s="12"/>
      <c r="D2279" s="12"/>
    </row>
    <row r="2280" spans="3:4">
      <c r="C2280" s="12"/>
      <c r="D2280" s="12"/>
    </row>
    <row r="2281" spans="3:4">
      <c r="C2281" s="12"/>
      <c r="D2281" s="12"/>
    </row>
    <row r="2282" spans="3:4">
      <c r="C2282" s="12"/>
      <c r="D2282" s="12"/>
    </row>
    <row r="2283" spans="3:4">
      <c r="C2283" s="12"/>
      <c r="D2283" s="12"/>
    </row>
    <row r="2284" spans="3:4">
      <c r="C2284" s="12"/>
      <c r="D2284" s="12"/>
    </row>
    <row r="2285" spans="3:4">
      <c r="C2285" s="12"/>
      <c r="D2285" s="12"/>
    </row>
    <row r="2286" spans="3:4">
      <c r="C2286" s="12"/>
      <c r="D2286" s="12"/>
    </row>
    <row r="2287" spans="3:4">
      <c r="C2287" s="12"/>
      <c r="D2287" s="12"/>
    </row>
    <row r="2288" spans="3:4">
      <c r="C2288" s="12"/>
      <c r="D2288" s="12"/>
    </row>
    <row r="2289" spans="3:4">
      <c r="C2289" s="12"/>
      <c r="D2289" s="12"/>
    </row>
    <row r="2290" spans="3:4">
      <c r="C2290" s="12"/>
      <c r="D2290" s="12"/>
    </row>
    <row r="2291" spans="3:4">
      <c r="C2291" s="12"/>
      <c r="D2291" s="12"/>
    </row>
    <row r="2292" spans="3:4">
      <c r="C2292" s="12"/>
      <c r="D2292" s="12"/>
    </row>
    <row r="2293" spans="3:4">
      <c r="C2293" s="12"/>
      <c r="D2293" s="12"/>
    </row>
    <row r="2294" spans="3:4">
      <c r="C2294" s="12"/>
      <c r="D2294" s="12"/>
    </row>
    <row r="2295" spans="3:4">
      <c r="C2295" s="12"/>
      <c r="D2295" s="12"/>
    </row>
    <row r="2296" spans="3:4">
      <c r="C2296" s="12"/>
      <c r="D2296" s="12"/>
    </row>
    <row r="2297" spans="3:4">
      <c r="C2297" s="12"/>
      <c r="D2297" s="12"/>
    </row>
    <row r="2298" spans="3:4">
      <c r="C2298" s="12"/>
      <c r="D2298" s="12"/>
    </row>
    <row r="2299" spans="3:4">
      <c r="C2299" s="12"/>
      <c r="D2299" s="12"/>
    </row>
    <row r="2300" spans="3:4">
      <c r="C2300" s="12"/>
      <c r="D2300" s="12"/>
    </row>
    <row r="2301" spans="3:4">
      <c r="C2301" s="12"/>
      <c r="D2301" s="12"/>
    </row>
    <row r="2302" spans="3:4">
      <c r="C2302" s="12"/>
      <c r="D2302" s="12"/>
    </row>
    <row r="2303" spans="3:4">
      <c r="C2303" s="12"/>
      <c r="D2303" s="12"/>
    </row>
    <row r="2304" spans="3:4">
      <c r="C2304" s="12"/>
      <c r="D2304" s="12"/>
    </row>
    <row r="2305" spans="3:4">
      <c r="C2305" s="12"/>
      <c r="D2305" s="12"/>
    </row>
    <row r="2306" spans="3:4">
      <c r="C2306" s="12"/>
      <c r="D2306" s="12"/>
    </row>
    <row r="2307" spans="3:4">
      <c r="C2307" s="12"/>
      <c r="D2307" s="12"/>
    </row>
    <row r="2308" spans="3:4">
      <c r="C2308" s="12"/>
      <c r="D2308" s="12"/>
    </row>
    <row r="2309" spans="3:4">
      <c r="C2309" s="12"/>
      <c r="D2309" s="12"/>
    </row>
    <row r="2310" spans="3:4">
      <c r="C2310" s="12"/>
      <c r="D2310" s="12"/>
    </row>
    <row r="2311" spans="3:4">
      <c r="C2311" s="12"/>
      <c r="D2311" s="12"/>
    </row>
    <row r="2312" spans="3:4">
      <c r="C2312" s="12"/>
      <c r="D2312" s="12"/>
    </row>
    <row r="2313" spans="3:4">
      <c r="C2313" s="12"/>
      <c r="D2313" s="12"/>
    </row>
    <row r="2314" spans="3:4">
      <c r="C2314" s="12"/>
      <c r="D2314" s="12"/>
    </row>
    <row r="2315" spans="3:4">
      <c r="C2315" s="12"/>
      <c r="D2315" s="12"/>
    </row>
    <row r="2316" spans="3:4">
      <c r="C2316" s="12"/>
      <c r="D2316" s="12"/>
    </row>
    <row r="2317" spans="3:4">
      <c r="C2317" s="12"/>
      <c r="D2317" s="12"/>
    </row>
    <row r="2318" spans="3:4">
      <c r="C2318" s="12"/>
      <c r="D2318" s="12"/>
    </row>
    <row r="2319" spans="3:4">
      <c r="C2319" s="12"/>
      <c r="D2319" s="12"/>
    </row>
    <row r="2320" spans="3:4">
      <c r="C2320" s="12"/>
      <c r="D2320" s="12"/>
    </row>
    <row r="2321" spans="3:4">
      <c r="C2321" s="12"/>
      <c r="D2321" s="12"/>
    </row>
    <row r="2322" spans="3:4">
      <c r="C2322" s="12"/>
      <c r="D2322" s="12"/>
    </row>
    <row r="2323" spans="3:4">
      <c r="C2323" s="12"/>
      <c r="D2323" s="12"/>
    </row>
    <row r="2324" spans="3:4">
      <c r="C2324" s="12"/>
      <c r="D2324" s="12"/>
    </row>
    <row r="2325" spans="3:4">
      <c r="C2325" s="12"/>
      <c r="D2325" s="12"/>
    </row>
    <row r="2326" spans="3:4">
      <c r="C2326" s="12"/>
      <c r="D2326" s="12"/>
    </row>
    <row r="2327" spans="3:4">
      <c r="C2327" s="12"/>
      <c r="D2327" s="12"/>
    </row>
    <row r="2328" spans="3:4">
      <c r="C2328" s="12"/>
      <c r="D2328" s="12"/>
    </row>
    <row r="2329" spans="3:4">
      <c r="C2329" s="12"/>
      <c r="D2329" s="12"/>
    </row>
    <row r="2330" spans="3:4">
      <c r="C2330" s="12"/>
      <c r="D2330" s="12"/>
    </row>
    <row r="2331" spans="3:4">
      <c r="C2331" s="12"/>
      <c r="D2331" s="12"/>
    </row>
    <row r="2332" spans="3:4">
      <c r="C2332" s="12"/>
      <c r="D2332" s="12"/>
    </row>
    <row r="2333" spans="3:4">
      <c r="C2333" s="12"/>
      <c r="D2333" s="12"/>
    </row>
    <row r="2334" spans="3:4">
      <c r="C2334" s="12"/>
      <c r="D2334" s="12"/>
    </row>
    <row r="2335" spans="3:4">
      <c r="C2335" s="12"/>
      <c r="D2335" s="12"/>
    </row>
    <row r="2336" spans="3:4">
      <c r="C2336" s="12"/>
      <c r="D2336" s="12"/>
    </row>
    <row r="2337" spans="3:4">
      <c r="C2337" s="12"/>
      <c r="D2337" s="12"/>
    </row>
    <row r="2338" spans="3:4">
      <c r="C2338" s="12"/>
      <c r="D2338" s="12"/>
    </row>
    <row r="2339" spans="3:4">
      <c r="C2339" s="12"/>
      <c r="D2339" s="12"/>
    </row>
    <row r="2340" spans="3:4">
      <c r="C2340" s="12"/>
      <c r="D2340" s="12"/>
    </row>
    <row r="2341" spans="3:4">
      <c r="C2341" s="12"/>
      <c r="D2341" s="12"/>
    </row>
    <row r="2342" spans="3:4">
      <c r="C2342" s="12"/>
      <c r="D2342" s="12"/>
    </row>
    <row r="2343" spans="3:4">
      <c r="C2343" s="12"/>
      <c r="D2343" s="12"/>
    </row>
    <row r="2344" spans="3:4">
      <c r="C2344" s="12"/>
      <c r="D2344" s="12"/>
    </row>
    <row r="2345" spans="3:4">
      <c r="C2345" s="12"/>
      <c r="D2345" s="12"/>
    </row>
    <row r="2346" spans="3:4">
      <c r="C2346" s="12"/>
      <c r="D2346" s="12"/>
    </row>
    <row r="2347" spans="3:4">
      <c r="C2347" s="12"/>
      <c r="D2347" s="12"/>
    </row>
    <row r="2348" spans="3:4">
      <c r="C2348" s="12"/>
      <c r="D2348" s="12"/>
    </row>
    <row r="2349" spans="3:4">
      <c r="C2349" s="12"/>
      <c r="D2349" s="12"/>
    </row>
    <row r="2350" spans="3:4">
      <c r="C2350" s="12"/>
      <c r="D2350" s="12"/>
    </row>
    <row r="2351" spans="3:4">
      <c r="C2351" s="12"/>
      <c r="D2351" s="12"/>
    </row>
    <row r="2352" spans="3:4">
      <c r="C2352" s="12"/>
      <c r="D2352" s="12"/>
    </row>
    <row r="2353" spans="3:4">
      <c r="C2353" s="12"/>
      <c r="D2353" s="12"/>
    </row>
    <row r="2354" spans="3:4">
      <c r="C2354" s="12"/>
      <c r="D2354" s="12"/>
    </row>
    <row r="2355" spans="3:4">
      <c r="C2355" s="12"/>
      <c r="D2355" s="12"/>
    </row>
    <row r="2356" spans="3:4">
      <c r="C2356" s="12"/>
      <c r="D2356" s="12"/>
    </row>
    <row r="2357" spans="3:4">
      <c r="C2357" s="12"/>
      <c r="D2357" s="12"/>
    </row>
    <row r="2358" spans="3:4">
      <c r="C2358" s="12"/>
      <c r="D2358" s="12"/>
    </row>
    <row r="2359" spans="3:4">
      <c r="C2359" s="12"/>
      <c r="D2359" s="12"/>
    </row>
    <row r="2360" spans="3:4">
      <c r="C2360" s="12"/>
      <c r="D2360" s="12"/>
    </row>
    <row r="2361" spans="3:4">
      <c r="C2361" s="12"/>
      <c r="D2361" s="12"/>
    </row>
    <row r="2362" spans="3:4">
      <c r="C2362" s="12"/>
      <c r="D2362" s="12"/>
    </row>
    <row r="2363" spans="3:4">
      <c r="C2363" s="12"/>
      <c r="D2363" s="12"/>
    </row>
    <row r="2364" spans="3:4">
      <c r="C2364" s="12"/>
      <c r="D2364" s="12"/>
    </row>
    <row r="2365" spans="3:4">
      <c r="C2365" s="12"/>
      <c r="D2365" s="12"/>
    </row>
    <row r="2366" spans="3:4">
      <c r="C2366" s="12"/>
      <c r="D2366" s="12"/>
    </row>
    <row r="2367" spans="3:4">
      <c r="C2367" s="12"/>
      <c r="D2367" s="12"/>
    </row>
    <row r="2368" spans="3:4">
      <c r="C2368" s="12"/>
      <c r="D2368" s="12"/>
    </row>
    <row r="2369" spans="3:4">
      <c r="C2369" s="12"/>
      <c r="D2369" s="12"/>
    </row>
    <row r="2370" spans="3:4">
      <c r="C2370" s="12"/>
      <c r="D2370" s="12"/>
    </row>
    <row r="2371" spans="3:4">
      <c r="C2371" s="12"/>
      <c r="D2371" s="12"/>
    </row>
    <row r="2372" spans="3:4">
      <c r="C2372" s="12"/>
      <c r="D2372" s="12"/>
    </row>
    <row r="2373" spans="3:4">
      <c r="C2373" s="12"/>
      <c r="D2373" s="12"/>
    </row>
    <row r="2374" spans="3:4">
      <c r="C2374" s="12"/>
      <c r="D2374" s="12"/>
    </row>
    <row r="2375" spans="3:4">
      <c r="C2375" s="12"/>
      <c r="D2375" s="12"/>
    </row>
    <row r="2376" spans="3:4">
      <c r="C2376" s="12"/>
      <c r="D2376" s="12"/>
    </row>
    <row r="2377" spans="3:4">
      <c r="C2377" s="12"/>
      <c r="D2377" s="12"/>
    </row>
    <row r="2378" spans="3:4">
      <c r="C2378" s="12"/>
      <c r="D2378" s="12"/>
    </row>
    <row r="2379" spans="3:4">
      <c r="C2379" s="12"/>
      <c r="D2379" s="12"/>
    </row>
    <row r="2380" spans="3:4">
      <c r="C2380" s="12"/>
      <c r="D2380" s="12"/>
    </row>
    <row r="2381" spans="3:4">
      <c r="C2381" s="12"/>
      <c r="D2381" s="12"/>
    </row>
    <row r="2382" spans="3:4">
      <c r="C2382" s="12"/>
      <c r="D2382" s="12"/>
    </row>
    <row r="2383" spans="3:4">
      <c r="C2383" s="12"/>
      <c r="D2383" s="12"/>
    </row>
    <row r="2384" spans="3:4">
      <c r="C2384" s="12"/>
      <c r="D2384" s="12"/>
    </row>
    <row r="2385" spans="3:4">
      <c r="C2385" s="12"/>
      <c r="D2385" s="12"/>
    </row>
    <row r="2386" spans="3:4">
      <c r="C2386" s="12"/>
      <c r="D2386" s="12"/>
    </row>
    <row r="2387" spans="3:4">
      <c r="C2387" s="12"/>
      <c r="D2387" s="12"/>
    </row>
    <row r="2388" spans="3:4">
      <c r="C2388" s="12"/>
      <c r="D2388" s="12"/>
    </row>
    <row r="2389" spans="3:4">
      <c r="C2389" s="12"/>
      <c r="D2389" s="12"/>
    </row>
    <row r="2390" spans="3:4">
      <c r="C2390" s="12"/>
      <c r="D2390" s="12"/>
    </row>
    <row r="2391" spans="3:4">
      <c r="C2391" s="12"/>
      <c r="D2391" s="12"/>
    </row>
    <row r="2392" spans="3:4">
      <c r="C2392" s="12"/>
      <c r="D2392" s="12"/>
    </row>
    <row r="2393" spans="3:4">
      <c r="C2393" s="12"/>
      <c r="D2393" s="12"/>
    </row>
    <row r="2394" spans="3:4">
      <c r="C2394" s="12"/>
      <c r="D2394" s="12"/>
    </row>
    <row r="2395" spans="3:4">
      <c r="C2395" s="12"/>
      <c r="D2395" s="12"/>
    </row>
    <row r="2396" spans="3:4">
      <c r="C2396" s="12"/>
      <c r="D2396" s="12"/>
    </row>
    <row r="2397" spans="3:4">
      <c r="C2397" s="12"/>
      <c r="D2397" s="12"/>
    </row>
    <row r="2398" spans="3:4">
      <c r="C2398" s="12"/>
      <c r="D2398" s="12"/>
    </row>
    <row r="2399" spans="3:4">
      <c r="C2399" s="12"/>
      <c r="D2399" s="12"/>
    </row>
    <row r="2400" spans="3:4">
      <c r="C2400" s="12"/>
      <c r="D2400" s="12"/>
    </row>
    <row r="2401" spans="3:4">
      <c r="C2401" s="12"/>
      <c r="D2401" s="12"/>
    </row>
    <row r="2402" spans="3:4">
      <c r="C2402" s="12"/>
      <c r="D2402" s="12"/>
    </row>
    <row r="2403" spans="3:4">
      <c r="C2403" s="12"/>
      <c r="D2403" s="12"/>
    </row>
    <row r="2404" spans="3:4">
      <c r="C2404" s="12"/>
      <c r="D2404" s="12"/>
    </row>
    <row r="2405" spans="3:4">
      <c r="C2405" s="12"/>
      <c r="D2405" s="12"/>
    </row>
    <row r="2406" spans="3:4">
      <c r="C2406" s="12"/>
      <c r="D2406" s="12"/>
    </row>
    <row r="2407" spans="3:4">
      <c r="C2407" s="12"/>
      <c r="D2407" s="12"/>
    </row>
    <row r="2408" spans="3:4">
      <c r="C2408" s="12"/>
      <c r="D2408" s="12"/>
    </row>
    <row r="2409" spans="3:4">
      <c r="C2409" s="12"/>
      <c r="D2409" s="12"/>
    </row>
    <row r="2410" spans="3:4">
      <c r="C2410" s="12"/>
      <c r="D2410" s="12"/>
    </row>
    <row r="2411" spans="3:4">
      <c r="C2411" s="12"/>
      <c r="D2411" s="12"/>
    </row>
    <row r="2412" spans="3:4">
      <c r="C2412" s="12"/>
      <c r="D2412" s="12"/>
    </row>
    <row r="2413" spans="3:4">
      <c r="C2413" s="12"/>
      <c r="D2413" s="12"/>
    </row>
    <row r="2414" spans="3:4">
      <c r="C2414" s="12"/>
      <c r="D2414" s="12"/>
    </row>
    <row r="2415" spans="3:4">
      <c r="C2415" s="12"/>
      <c r="D2415" s="12"/>
    </row>
    <row r="2416" spans="3:4">
      <c r="C2416" s="12"/>
      <c r="D2416" s="12"/>
    </row>
    <row r="2417" spans="3:4">
      <c r="C2417" s="12"/>
      <c r="D2417" s="12"/>
    </row>
    <row r="2418" spans="3:4">
      <c r="C2418" s="12"/>
      <c r="D2418" s="12"/>
    </row>
    <row r="2419" spans="3:4">
      <c r="C2419" s="12"/>
      <c r="D2419" s="12"/>
    </row>
    <row r="2420" spans="3:4">
      <c r="C2420" s="12"/>
      <c r="D2420" s="12"/>
    </row>
    <row r="2421" spans="3:4">
      <c r="C2421" s="12"/>
      <c r="D2421" s="12"/>
    </row>
    <row r="2422" spans="3:4">
      <c r="C2422" s="12"/>
      <c r="D2422" s="12"/>
    </row>
    <row r="2423" spans="3:4">
      <c r="C2423" s="12"/>
      <c r="D2423" s="12"/>
    </row>
    <row r="2424" spans="3:4">
      <c r="C2424" s="12"/>
      <c r="D2424" s="12"/>
    </row>
    <row r="2425" spans="3:4">
      <c r="C2425" s="12"/>
      <c r="D2425" s="12"/>
    </row>
    <row r="2426" spans="3:4">
      <c r="C2426" s="12"/>
      <c r="D2426" s="12"/>
    </row>
    <row r="2427" spans="3:4">
      <c r="C2427" s="12"/>
      <c r="D2427" s="12"/>
    </row>
    <row r="2428" spans="3:4">
      <c r="C2428" s="12"/>
      <c r="D2428" s="12"/>
    </row>
    <row r="2429" spans="3:4">
      <c r="C2429" s="12"/>
      <c r="D2429" s="12"/>
    </row>
    <row r="2430" spans="3:4">
      <c r="C2430" s="12"/>
      <c r="D2430" s="12"/>
    </row>
    <row r="2431" spans="3:4">
      <c r="C2431" s="12"/>
      <c r="D2431" s="12"/>
    </row>
    <row r="2432" spans="3:4">
      <c r="C2432" s="12"/>
      <c r="D2432" s="12"/>
    </row>
    <row r="2433" spans="3:4">
      <c r="C2433" s="12"/>
      <c r="D2433" s="12"/>
    </row>
    <row r="2434" spans="3:4">
      <c r="C2434" s="12"/>
      <c r="D2434" s="12"/>
    </row>
    <row r="2435" spans="3:4">
      <c r="C2435" s="12"/>
      <c r="D2435" s="12"/>
    </row>
    <row r="2436" spans="3:4">
      <c r="C2436" s="12"/>
      <c r="D2436" s="12"/>
    </row>
    <row r="2437" spans="3:4">
      <c r="C2437" s="12"/>
      <c r="D2437" s="12"/>
    </row>
    <row r="2438" spans="3:4">
      <c r="C2438" s="12"/>
      <c r="D2438" s="12"/>
    </row>
    <row r="2439" spans="3:4">
      <c r="C2439" s="12"/>
      <c r="D2439" s="12"/>
    </row>
    <row r="2440" spans="3:4">
      <c r="C2440" s="12"/>
      <c r="D2440" s="12"/>
    </row>
    <row r="2441" spans="3:4">
      <c r="C2441" s="12"/>
      <c r="D2441" s="12"/>
    </row>
    <row r="2442" spans="3:4">
      <c r="C2442" s="12"/>
      <c r="D2442" s="12"/>
    </row>
    <row r="2443" spans="3:4">
      <c r="C2443" s="12"/>
      <c r="D2443" s="12"/>
    </row>
    <row r="2444" spans="3:4">
      <c r="C2444" s="12"/>
      <c r="D2444" s="12"/>
    </row>
    <row r="2445" spans="3:4">
      <c r="C2445" s="12"/>
      <c r="D2445" s="12"/>
    </row>
    <row r="2446" spans="3:4">
      <c r="C2446" s="12"/>
      <c r="D2446" s="12"/>
    </row>
    <row r="2447" spans="3:4">
      <c r="C2447" s="12"/>
      <c r="D2447" s="12"/>
    </row>
    <row r="2448" spans="3:4">
      <c r="C2448" s="12"/>
      <c r="D2448" s="12"/>
    </row>
    <row r="2449" spans="3:4">
      <c r="C2449" s="12"/>
      <c r="D2449" s="12"/>
    </row>
    <row r="2450" spans="3:4">
      <c r="C2450" s="12"/>
      <c r="D2450" s="12"/>
    </row>
    <row r="2451" spans="3:4">
      <c r="C2451" s="12"/>
      <c r="D2451" s="12"/>
    </row>
    <row r="2452" spans="3:4">
      <c r="C2452" s="12"/>
      <c r="D2452" s="12"/>
    </row>
    <row r="2453" spans="3:4">
      <c r="C2453" s="12"/>
      <c r="D2453" s="12"/>
    </row>
    <row r="2454" spans="3:4">
      <c r="C2454" s="12"/>
      <c r="D2454" s="12"/>
    </row>
    <row r="2455" spans="3:4">
      <c r="C2455" s="12"/>
      <c r="D2455" s="12"/>
    </row>
    <row r="2456" spans="3:4">
      <c r="C2456" s="12"/>
      <c r="D2456" s="12"/>
    </row>
    <row r="2457" spans="3:4">
      <c r="C2457" s="12"/>
      <c r="D2457" s="12"/>
    </row>
    <row r="2458" spans="3:4">
      <c r="C2458" s="12"/>
      <c r="D2458" s="12"/>
    </row>
    <row r="2459" spans="3:4">
      <c r="C2459" s="12"/>
      <c r="D2459" s="12"/>
    </row>
    <row r="2460" spans="3:4">
      <c r="C2460" s="12"/>
      <c r="D2460" s="12"/>
    </row>
    <row r="2461" spans="3:4">
      <c r="C2461" s="12"/>
      <c r="D2461" s="12"/>
    </row>
    <row r="2462" spans="3:4">
      <c r="C2462" s="12"/>
      <c r="D2462" s="12"/>
    </row>
    <row r="2463" spans="3:4">
      <c r="C2463" s="12"/>
      <c r="D2463" s="12"/>
    </row>
    <row r="2464" spans="3:4">
      <c r="C2464" s="12"/>
      <c r="D2464" s="12"/>
    </row>
    <row r="2465" spans="3:4">
      <c r="C2465" s="12"/>
      <c r="D2465" s="12"/>
    </row>
    <row r="2466" spans="3:4">
      <c r="C2466" s="12"/>
      <c r="D2466" s="12"/>
    </row>
    <row r="2467" spans="3:4">
      <c r="C2467" s="12"/>
      <c r="D2467" s="12"/>
    </row>
    <row r="2468" spans="3:4">
      <c r="C2468" s="12"/>
      <c r="D2468" s="12"/>
    </row>
    <row r="2469" spans="3:4">
      <c r="C2469" s="12"/>
      <c r="D2469" s="12"/>
    </row>
    <row r="2470" spans="3:4">
      <c r="C2470" s="12"/>
      <c r="D2470" s="12"/>
    </row>
    <row r="2471" spans="3:4">
      <c r="C2471" s="12"/>
      <c r="D2471" s="12"/>
    </row>
    <row r="2472" spans="3:4">
      <c r="C2472" s="12"/>
      <c r="D2472" s="12"/>
    </row>
    <row r="2473" spans="3:4">
      <c r="C2473" s="12"/>
      <c r="D2473" s="12"/>
    </row>
    <row r="2474" spans="3:4">
      <c r="C2474" s="12"/>
      <c r="D2474" s="12"/>
    </row>
    <row r="2475" spans="3:4">
      <c r="C2475" s="12"/>
      <c r="D2475" s="12"/>
    </row>
    <row r="2476" spans="3:4">
      <c r="C2476" s="12"/>
      <c r="D2476" s="12"/>
    </row>
    <row r="2477" spans="3:4">
      <c r="C2477" s="12"/>
      <c r="D2477" s="12"/>
    </row>
    <row r="2478" spans="3:4">
      <c r="C2478" s="12"/>
      <c r="D2478" s="12"/>
    </row>
    <row r="2479" spans="3:4">
      <c r="C2479" s="12"/>
      <c r="D2479" s="12"/>
    </row>
    <row r="2480" spans="3:4">
      <c r="C2480" s="12"/>
      <c r="D2480" s="12"/>
    </row>
    <row r="2481" spans="3:4">
      <c r="C2481" s="12"/>
      <c r="D2481" s="12"/>
    </row>
    <row r="2482" spans="3:4">
      <c r="C2482" s="12"/>
      <c r="D2482" s="12"/>
    </row>
    <row r="2483" spans="3:4">
      <c r="C2483" s="12"/>
      <c r="D2483" s="12"/>
    </row>
    <row r="2484" spans="3:4">
      <c r="C2484" s="12"/>
      <c r="D2484" s="12"/>
    </row>
    <row r="2485" spans="3:4">
      <c r="C2485" s="12"/>
      <c r="D2485" s="12"/>
    </row>
    <row r="2486" spans="3:4">
      <c r="C2486" s="12"/>
      <c r="D2486" s="12"/>
    </row>
    <row r="2487" spans="3:4">
      <c r="C2487" s="12"/>
      <c r="D2487" s="12"/>
    </row>
    <row r="2488" spans="3:4">
      <c r="C2488" s="12"/>
      <c r="D2488" s="12"/>
    </row>
    <row r="2489" spans="3:4">
      <c r="C2489" s="12"/>
      <c r="D2489" s="12"/>
    </row>
    <row r="2490" spans="3:4">
      <c r="C2490" s="12"/>
      <c r="D2490" s="12"/>
    </row>
    <row r="2491" spans="3:4">
      <c r="C2491" s="12"/>
      <c r="D2491" s="12"/>
    </row>
    <row r="2492" spans="3:4">
      <c r="C2492" s="12"/>
      <c r="D2492" s="12"/>
    </row>
    <row r="2493" spans="3:4">
      <c r="C2493" s="12"/>
      <c r="D2493" s="12"/>
    </row>
    <row r="2494" spans="3:4">
      <c r="C2494" s="12"/>
      <c r="D2494" s="12"/>
    </row>
    <row r="2495" spans="3:4">
      <c r="C2495" s="12"/>
      <c r="D2495" s="12"/>
    </row>
    <row r="2496" spans="3:4">
      <c r="C2496" s="12"/>
      <c r="D2496" s="12"/>
    </row>
    <row r="2497" spans="3:4">
      <c r="C2497" s="12"/>
      <c r="D2497" s="12"/>
    </row>
    <row r="2498" spans="3:4">
      <c r="C2498" s="12"/>
      <c r="D2498" s="12"/>
    </row>
    <row r="2499" spans="3:4">
      <c r="C2499" s="12"/>
      <c r="D2499" s="12"/>
    </row>
    <row r="2500" spans="3:4">
      <c r="C2500" s="12"/>
      <c r="D2500" s="12"/>
    </row>
    <row r="2501" spans="3:4">
      <c r="C2501" s="12"/>
      <c r="D2501" s="12"/>
    </row>
    <row r="2502" spans="3:4">
      <c r="C2502" s="12"/>
      <c r="D2502" s="12"/>
    </row>
    <row r="2503" spans="3:4">
      <c r="C2503" s="12"/>
      <c r="D2503" s="12"/>
    </row>
    <row r="2504" spans="3:4">
      <c r="C2504" s="12"/>
      <c r="D2504" s="12"/>
    </row>
    <row r="2505" spans="3:4">
      <c r="C2505" s="12"/>
      <c r="D2505" s="12"/>
    </row>
    <row r="2506" spans="3:4">
      <c r="C2506" s="12"/>
      <c r="D2506" s="12"/>
    </row>
    <row r="2507" spans="3:4">
      <c r="C2507" s="12"/>
      <c r="D2507" s="12"/>
    </row>
    <row r="2508" spans="3:4">
      <c r="C2508" s="12"/>
      <c r="D2508" s="12"/>
    </row>
    <row r="2509" spans="3:4">
      <c r="C2509" s="12"/>
      <c r="D2509" s="12"/>
    </row>
    <row r="2510" spans="3:4">
      <c r="C2510" s="12"/>
      <c r="D2510" s="12"/>
    </row>
    <row r="2511" spans="3:4">
      <c r="C2511" s="12"/>
      <c r="D2511" s="12"/>
    </row>
    <row r="2512" spans="3:4">
      <c r="C2512" s="12"/>
      <c r="D2512" s="12"/>
    </row>
    <row r="2513" spans="3:4">
      <c r="C2513" s="12"/>
      <c r="D2513" s="12"/>
    </row>
    <row r="2514" spans="3:4">
      <c r="C2514" s="12"/>
      <c r="D2514" s="12"/>
    </row>
    <row r="2515" spans="3:4">
      <c r="C2515" s="12"/>
      <c r="D2515" s="12"/>
    </row>
    <row r="2516" spans="3:4">
      <c r="C2516" s="12"/>
      <c r="D2516" s="12"/>
    </row>
    <row r="2517" spans="3:4">
      <c r="C2517" s="12"/>
      <c r="D2517" s="12"/>
    </row>
    <row r="2518" spans="3:4">
      <c r="C2518" s="12"/>
      <c r="D2518" s="12"/>
    </row>
    <row r="2519" spans="3:4">
      <c r="C2519" s="12"/>
      <c r="D2519" s="12"/>
    </row>
    <row r="2520" spans="3:4">
      <c r="C2520" s="12"/>
      <c r="D2520" s="12"/>
    </row>
    <row r="2521" spans="3:4">
      <c r="C2521" s="12"/>
      <c r="D2521" s="12"/>
    </row>
    <row r="2522" spans="3:4">
      <c r="C2522" s="12"/>
      <c r="D2522" s="12"/>
    </row>
    <row r="2523" spans="3:4">
      <c r="C2523" s="12"/>
      <c r="D2523" s="12"/>
    </row>
    <row r="2524" spans="3:4">
      <c r="C2524" s="12"/>
      <c r="D2524" s="12"/>
    </row>
    <row r="2525" spans="3:4">
      <c r="C2525" s="12"/>
      <c r="D2525" s="12"/>
    </row>
    <row r="2526" spans="3:4">
      <c r="C2526" s="12"/>
      <c r="D2526" s="12"/>
    </row>
    <row r="2527" spans="3:4">
      <c r="C2527" s="12"/>
      <c r="D2527" s="12"/>
    </row>
    <row r="2528" spans="3:4">
      <c r="C2528" s="12"/>
      <c r="D2528" s="12"/>
    </row>
    <row r="2529" spans="3:4">
      <c r="C2529" s="12"/>
      <c r="D2529" s="12"/>
    </row>
    <row r="2530" spans="3:4">
      <c r="C2530" s="12"/>
      <c r="D2530" s="12"/>
    </row>
    <row r="2531" spans="3:4">
      <c r="C2531" s="12"/>
      <c r="D2531" s="12"/>
    </row>
    <row r="2532" spans="3:4">
      <c r="C2532" s="12"/>
      <c r="D2532" s="12"/>
    </row>
    <row r="2533" spans="3:4">
      <c r="C2533" s="12"/>
      <c r="D2533" s="12"/>
    </row>
    <row r="2534" spans="3:4">
      <c r="C2534" s="12"/>
      <c r="D2534" s="12"/>
    </row>
    <row r="2535" spans="3:4">
      <c r="C2535" s="12"/>
      <c r="D2535" s="12"/>
    </row>
    <row r="2536" spans="3:4">
      <c r="C2536" s="12"/>
      <c r="D2536" s="12"/>
    </row>
    <row r="2537" spans="3:4">
      <c r="C2537" s="12"/>
      <c r="D2537" s="12"/>
    </row>
    <row r="2538" spans="3:4">
      <c r="C2538" s="12"/>
      <c r="D2538" s="12"/>
    </row>
    <row r="2539" spans="3:4">
      <c r="C2539" s="12"/>
      <c r="D2539" s="12"/>
    </row>
    <row r="2540" spans="3:4">
      <c r="C2540" s="12"/>
      <c r="D2540" s="12"/>
    </row>
    <row r="2541" spans="3:4">
      <c r="C2541" s="12"/>
      <c r="D2541" s="12"/>
    </row>
    <row r="2542" spans="3:4">
      <c r="C2542" s="12"/>
      <c r="D2542" s="12"/>
    </row>
    <row r="2543" spans="3:4">
      <c r="C2543" s="12"/>
      <c r="D2543" s="12"/>
    </row>
    <row r="2544" spans="3:4">
      <c r="C2544" s="12"/>
      <c r="D2544" s="12"/>
    </row>
    <row r="2545" spans="3:4">
      <c r="C2545" s="12"/>
      <c r="D2545" s="12"/>
    </row>
    <row r="2546" spans="3:4">
      <c r="C2546" s="12"/>
      <c r="D2546" s="12"/>
    </row>
    <row r="2547" spans="3:4">
      <c r="C2547" s="12"/>
      <c r="D2547" s="12"/>
    </row>
    <row r="2548" spans="3:4">
      <c r="C2548" s="12"/>
      <c r="D2548" s="12"/>
    </row>
    <row r="2549" spans="3:4">
      <c r="C2549" s="12"/>
      <c r="D2549" s="12"/>
    </row>
    <row r="2550" spans="3:4">
      <c r="C2550" s="12"/>
      <c r="D2550" s="12"/>
    </row>
    <row r="2551" spans="3:4">
      <c r="C2551" s="12"/>
      <c r="D2551" s="12"/>
    </row>
    <row r="2552" spans="3:4">
      <c r="C2552" s="12"/>
      <c r="D2552" s="12"/>
    </row>
    <row r="2553" spans="3:4">
      <c r="C2553" s="12"/>
      <c r="D2553" s="12"/>
    </row>
    <row r="2554" spans="3:4">
      <c r="C2554" s="12"/>
      <c r="D2554" s="12"/>
    </row>
    <row r="2555" spans="3:4">
      <c r="C2555" s="12"/>
      <c r="D2555" s="12"/>
    </row>
    <row r="2556" spans="3:4">
      <c r="C2556" s="12"/>
      <c r="D2556" s="12"/>
    </row>
    <row r="2557" spans="3:4">
      <c r="C2557" s="12"/>
      <c r="D2557" s="12"/>
    </row>
    <row r="2558" spans="3:4">
      <c r="C2558" s="12"/>
      <c r="D2558" s="12"/>
    </row>
    <row r="2559" spans="3:4">
      <c r="C2559" s="12"/>
      <c r="D2559" s="12"/>
    </row>
    <row r="2560" spans="3:4">
      <c r="C2560" s="12"/>
      <c r="D2560" s="12"/>
    </row>
    <row r="2561" spans="3:4">
      <c r="C2561" s="12"/>
      <c r="D2561" s="12"/>
    </row>
    <row r="2562" spans="3:4">
      <c r="C2562" s="12"/>
      <c r="D2562" s="12"/>
    </row>
    <row r="2563" spans="3:4">
      <c r="C2563" s="12"/>
      <c r="D2563" s="12"/>
    </row>
    <row r="2564" spans="3:4">
      <c r="C2564" s="12"/>
      <c r="D2564" s="12"/>
    </row>
    <row r="2565" spans="3:4">
      <c r="C2565" s="12"/>
      <c r="D2565" s="12"/>
    </row>
    <row r="2566" spans="3:4">
      <c r="C2566" s="12"/>
      <c r="D2566" s="12"/>
    </row>
    <row r="2567" spans="3:4">
      <c r="C2567" s="12"/>
      <c r="D2567" s="12"/>
    </row>
    <row r="2568" spans="3:4">
      <c r="C2568" s="12"/>
      <c r="D2568" s="12"/>
    </row>
    <row r="2569" spans="3:4">
      <c r="C2569" s="12"/>
      <c r="D2569" s="12"/>
    </row>
    <row r="2570" spans="3:4">
      <c r="C2570" s="12"/>
      <c r="D2570" s="12"/>
    </row>
    <row r="2571" spans="3:4">
      <c r="C2571" s="12"/>
      <c r="D2571" s="12"/>
    </row>
    <row r="2572" spans="3:4">
      <c r="C2572" s="12"/>
      <c r="D2572" s="12"/>
    </row>
    <row r="2573" spans="3:4">
      <c r="C2573" s="12"/>
      <c r="D2573" s="12"/>
    </row>
    <row r="2574" spans="3:4">
      <c r="C2574" s="12"/>
      <c r="D2574" s="12"/>
    </row>
    <row r="2575" spans="3:4">
      <c r="C2575" s="12"/>
      <c r="D2575" s="12"/>
    </row>
    <row r="2576" spans="3:4">
      <c r="C2576" s="12"/>
      <c r="D2576" s="12"/>
    </row>
    <row r="2577" spans="3:4">
      <c r="C2577" s="12"/>
      <c r="D2577" s="12"/>
    </row>
    <row r="2578" spans="3:4">
      <c r="C2578" s="12"/>
      <c r="D2578" s="12"/>
    </row>
    <row r="2579" spans="3:4">
      <c r="C2579" s="12"/>
      <c r="D2579" s="12"/>
    </row>
    <row r="2580" spans="3:4">
      <c r="C2580" s="12"/>
      <c r="D2580" s="12"/>
    </row>
    <row r="2581" spans="3:4">
      <c r="C2581" s="12"/>
      <c r="D2581" s="12"/>
    </row>
    <row r="2582" spans="3:4">
      <c r="C2582" s="12"/>
      <c r="D2582" s="12"/>
    </row>
    <row r="2583" spans="3:4">
      <c r="C2583" s="12"/>
      <c r="D2583" s="12"/>
    </row>
    <row r="2584" spans="3:4">
      <c r="C2584" s="12"/>
      <c r="D2584" s="12"/>
    </row>
    <row r="2585" spans="3:4">
      <c r="C2585" s="12"/>
      <c r="D2585" s="12"/>
    </row>
    <row r="2586" spans="3:4">
      <c r="C2586" s="12"/>
      <c r="D2586" s="12"/>
    </row>
    <row r="2587" spans="3:4">
      <c r="C2587" s="12"/>
      <c r="D2587" s="12"/>
    </row>
    <row r="2588" spans="3:4">
      <c r="C2588" s="12"/>
      <c r="D2588" s="12"/>
    </row>
    <row r="2589" spans="3:4">
      <c r="C2589" s="12"/>
      <c r="D2589" s="12"/>
    </row>
    <row r="2590" spans="3:4">
      <c r="C2590" s="12"/>
      <c r="D2590" s="12"/>
    </row>
    <row r="2591" spans="3:4">
      <c r="C2591" s="12"/>
      <c r="D2591" s="12"/>
    </row>
    <row r="2592" spans="3:4">
      <c r="C2592" s="12"/>
      <c r="D2592" s="12"/>
    </row>
    <row r="2593" spans="3:4">
      <c r="C2593" s="12"/>
      <c r="D2593" s="12"/>
    </row>
    <row r="2594" spans="3:4">
      <c r="C2594" s="12"/>
      <c r="D2594" s="12"/>
    </row>
    <row r="2595" spans="3:4">
      <c r="C2595" s="12"/>
      <c r="D2595" s="12"/>
    </row>
    <row r="2596" spans="3:4">
      <c r="C2596" s="12"/>
      <c r="D2596" s="12"/>
    </row>
    <row r="2597" spans="3:4">
      <c r="C2597" s="12"/>
      <c r="D2597" s="12"/>
    </row>
    <row r="2598" spans="3:4">
      <c r="C2598" s="12"/>
      <c r="D2598" s="12"/>
    </row>
    <row r="2599" spans="3:4">
      <c r="C2599" s="12"/>
      <c r="D2599" s="12"/>
    </row>
    <row r="2600" spans="3:4">
      <c r="C2600" s="12"/>
      <c r="D2600" s="12"/>
    </row>
    <row r="2601" spans="3:4">
      <c r="C2601" s="12"/>
      <c r="D2601" s="12"/>
    </row>
    <row r="2602" spans="3:4">
      <c r="C2602" s="12"/>
      <c r="D2602" s="12"/>
    </row>
    <row r="2603" spans="3:4">
      <c r="C2603" s="12"/>
      <c r="D2603" s="12"/>
    </row>
    <row r="2604" spans="3:4">
      <c r="C2604" s="12"/>
      <c r="D2604" s="12"/>
    </row>
    <row r="2605" spans="3:4">
      <c r="C2605" s="12"/>
      <c r="D2605" s="12"/>
    </row>
    <row r="2606" spans="3:4">
      <c r="C2606" s="12"/>
      <c r="D2606" s="12"/>
    </row>
    <row r="2607" spans="3:4">
      <c r="C2607" s="12"/>
      <c r="D2607" s="12"/>
    </row>
    <row r="2608" spans="3:4">
      <c r="C2608" s="12"/>
      <c r="D2608" s="12"/>
    </row>
    <row r="2609" spans="3:4">
      <c r="C2609" s="12"/>
      <c r="D2609" s="12"/>
    </row>
    <row r="2610" spans="3:4">
      <c r="C2610" s="12"/>
      <c r="D2610" s="12"/>
    </row>
    <row r="2611" spans="3:4">
      <c r="C2611" s="12"/>
      <c r="D2611" s="12"/>
    </row>
    <row r="2612" spans="3:4">
      <c r="C2612" s="12"/>
      <c r="D2612" s="12"/>
    </row>
    <row r="2613" spans="3:4">
      <c r="C2613" s="12"/>
      <c r="D2613" s="12"/>
    </row>
    <row r="2614" spans="3:4">
      <c r="C2614" s="12"/>
      <c r="D2614" s="12"/>
    </row>
    <row r="2615" spans="3:4">
      <c r="C2615" s="12"/>
      <c r="D2615" s="12"/>
    </row>
    <row r="2616" spans="3:4">
      <c r="C2616" s="12"/>
      <c r="D2616" s="12"/>
    </row>
    <row r="2617" spans="3:4">
      <c r="C2617" s="12"/>
      <c r="D2617" s="12"/>
    </row>
    <row r="2618" spans="3:4">
      <c r="C2618" s="12"/>
      <c r="D2618" s="12"/>
    </row>
    <row r="2619" spans="3:4">
      <c r="C2619" s="12"/>
      <c r="D2619" s="12"/>
    </row>
    <row r="2620" spans="3:4">
      <c r="C2620" s="12"/>
      <c r="D2620" s="12"/>
    </row>
    <row r="2621" spans="3:4">
      <c r="C2621" s="12"/>
      <c r="D2621" s="12"/>
    </row>
    <row r="2622" spans="3:4">
      <c r="C2622" s="12"/>
      <c r="D2622" s="12"/>
    </row>
    <row r="2623" spans="3:4">
      <c r="C2623" s="12"/>
      <c r="D2623" s="12"/>
    </row>
    <row r="2624" spans="3:4">
      <c r="C2624" s="12"/>
      <c r="D2624" s="12"/>
    </row>
    <row r="2625" spans="3:4">
      <c r="C2625" s="12"/>
      <c r="D2625" s="12"/>
    </row>
    <row r="2626" spans="3:4">
      <c r="C2626" s="12"/>
      <c r="D2626" s="12"/>
    </row>
    <row r="2627" spans="3:4">
      <c r="C2627" s="12"/>
      <c r="D2627" s="12"/>
    </row>
    <row r="2628" spans="3:4">
      <c r="C2628" s="12"/>
      <c r="D2628" s="12"/>
    </row>
    <row r="2629" spans="3:4">
      <c r="C2629" s="12"/>
      <c r="D2629" s="12"/>
    </row>
    <row r="2630" spans="3:4">
      <c r="C2630" s="12"/>
      <c r="D2630" s="12"/>
    </row>
    <row r="2631" spans="3:4">
      <c r="C2631" s="12"/>
      <c r="D2631" s="12"/>
    </row>
    <row r="2632" spans="3:4">
      <c r="C2632" s="12"/>
      <c r="D2632" s="12"/>
    </row>
    <row r="2633" spans="3:4">
      <c r="C2633" s="12"/>
      <c r="D2633" s="12"/>
    </row>
    <row r="2634" spans="3:4">
      <c r="C2634" s="12"/>
      <c r="D2634" s="12"/>
    </row>
    <row r="2635" spans="3:4">
      <c r="C2635" s="12"/>
      <c r="D2635" s="12"/>
    </row>
    <row r="2636" spans="3:4">
      <c r="C2636" s="12"/>
      <c r="D2636" s="12"/>
    </row>
    <row r="2637" spans="3:4">
      <c r="C2637" s="12"/>
      <c r="D2637" s="12"/>
    </row>
    <row r="2638" spans="3:4">
      <c r="C2638" s="12"/>
      <c r="D2638" s="12"/>
    </row>
    <row r="2639" spans="3:4">
      <c r="C2639" s="12"/>
      <c r="D2639" s="12"/>
    </row>
    <row r="2640" spans="3:4">
      <c r="C2640" s="12"/>
      <c r="D2640" s="12"/>
    </row>
    <row r="2641" spans="3:4">
      <c r="C2641" s="12"/>
      <c r="D2641" s="12"/>
    </row>
    <row r="2642" spans="3:4">
      <c r="C2642" s="12"/>
      <c r="D2642" s="12"/>
    </row>
    <row r="2643" spans="3:4">
      <c r="C2643" s="12"/>
      <c r="D2643" s="12"/>
    </row>
    <row r="2644" spans="3:4">
      <c r="C2644" s="12"/>
      <c r="D2644" s="12"/>
    </row>
    <row r="2645" spans="3:4">
      <c r="C2645" s="12"/>
      <c r="D2645" s="12"/>
    </row>
    <row r="2646" spans="3:4">
      <c r="C2646" s="12"/>
      <c r="D2646" s="12"/>
    </row>
    <row r="2647" spans="3:4">
      <c r="C2647" s="12"/>
      <c r="D2647" s="12"/>
    </row>
    <row r="2648" spans="3:4">
      <c r="C2648" s="12"/>
      <c r="D2648" s="12"/>
    </row>
    <row r="2649" spans="3:4">
      <c r="C2649" s="12"/>
      <c r="D2649" s="12"/>
    </row>
    <row r="2650" spans="3:4">
      <c r="C2650" s="12"/>
      <c r="D2650" s="12"/>
    </row>
    <row r="2651" spans="3:4">
      <c r="C2651" s="12"/>
      <c r="D2651" s="12"/>
    </row>
    <row r="2652" spans="3:4">
      <c r="C2652" s="12"/>
      <c r="D2652" s="12"/>
    </row>
    <row r="2653" spans="3:4">
      <c r="C2653" s="12"/>
      <c r="D2653" s="12"/>
    </row>
    <row r="2654" spans="3:4">
      <c r="C2654" s="12"/>
      <c r="D2654" s="12"/>
    </row>
    <row r="2655" spans="3:4">
      <c r="C2655" s="12"/>
      <c r="D2655" s="12"/>
    </row>
    <row r="2656" spans="3:4">
      <c r="C2656" s="12"/>
      <c r="D2656" s="12"/>
    </row>
    <row r="2657" spans="3:4">
      <c r="C2657" s="12"/>
      <c r="D2657" s="12"/>
    </row>
    <row r="2658" spans="3:4">
      <c r="C2658" s="12"/>
      <c r="D2658" s="12"/>
    </row>
    <row r="2659" spans="3:4">
      <c r="C2659" s="12"/>
      <c r="D2659" s="12"/>
    </row>
    <row r="2660" spans="3:4">
      <c r="C2660" s="12"/>
      <c r="D2660" s="12"/>
    </row>
    <row r="2661" spans="3:4">
      <c r="C2661" s="12"/>
      <c r="D2661" s="12"/>
    </row>
    <row r="2662" spans="3:4">
      <c r="C2662" s="12"/>
      <c r="D2662" s="12"/>
    </row>
    <row r="2663" spans="3:4">
      <c r="C2663" s="12"/>
      <c r="D2663" s="12"/>
    </row>
    <row r="2664" spans="3:4">
      <c r="C2664" s="12"/>
      <c r="D2664" s="12"/>
    </row>
    <row r="2665" spans="3:4">
      <c r="C2665" s="12"/>
      <c r="D2665" s="12"/>
    </row>
    <row r="2666" spans="3:4">
      <c r="C2666" s="12"/>
      <c r="D2666" s="12"/>
    </row>
    <row r="2667" spans="3:4">
      <c r="C2667" s="12"/>
      <c r="D2667" s="12"/>
    </row>
    <row r="2668" spans="3:4">
      <c r="C2668" s="12"/>
      <c r="D2668" s="12"/>
    </row>
    <row r="2669" spans="3:4">
      <c r="C2669" s="12"/>
      <c r="D2669" s="12"/>
    </row>
    <row r="2670" spans="3:4">
      <c r="C2670" s="12"/>
      <c r="D2670" s="12"/>
    </row>
    <row r="2671" spans="3:4">
      <c r="C2671" s="12"/>
      <c r="D2671" s="12"/>
    </row>
    <row r="2672" spans="3:4">
      <c r="C2672" s="12"/>
      <c r="D2672" s="12"/>
    </row>
    <row r="2673" spans="3:4">
      <c r="C2673" s="12"/>
      <c r="D2673" s="12"/>
    </row>
    <row r="2674" spans="3:4">
      <c r="C2674" s="12"/>
      <c r="D2674" s="12"/>
    </row>
    <row r="2675" spans="3:4">
      <c r="C2675" s="12"/>
      <c r="D2675" s="12"/>
    </row>
    <row r="2676" spans="3:4">
      <c r="C2676" s="12"/>
      <c r="D2676" s="12"/>
    </row>
    <row r="2677" spans="3:4">
      <c r="C2677" s="12"/>
      <c r="D2677" s="12"/>
    </row>
    <row r="2678" spans="3:4">
      <c r="C2678" s="12"/>
      <c r="D2678" s="12"/>
    </row>
    <row r="2679" spans="3:4">
      <c r="C2679" s="12"/>
      <c r="D2679" s="12"/>
    </row>
    <row r="2680" spans="3:4">
      <c r="C2680" s="12"/>
      <c r="D2680" s="12"/>
    </row>
    <row r="2681" spans="3:4">
      <c r="C2681" s="12"/>
      <c r="D2681" s="12"/>
    </row>
    <row r="2682" spans="3:4">
      <c r="C2682" s="12"/>
      <c r="D2682" s="12"/>
    </row>
    <row r="2683" spans="3:4">
      <c r="C2683" s="12"/>
      <c r="D2683" s="12"/>
    </row>
    <row r="2684" spans="3:4">
      <c r="C2684" s="12"/>
      <c r="D2684" s="12"/>
    </row>
    <row r="2685" spans="3:4">
      <c r="C2685" s="12"/>
      <c r="D2685" s="12"/>
    </row>
    <row r="2686" spans="3:4">
      <c r="C2686" s="12"/>
      <c r="D2686" s="12"/>
    </row>
    <row r="2687" spans="3:4">
      <c r="C2687" s="12"/>
      <c r="D2687" s="12"/>
    </row>
    <row r="2688" spans="3:4">
      <c r="C2688" s="12"/>
      <c r="D2688" s="12"/>
    </row>
    <row r="2689" spans="3:4">
      <c r="C2689" s="12"/>
      <c r="D2689" s="12"/>
    </row>
    <row r="2690" spans="3:4">
      <c r="C2690" s="12"/>
      <c r="D2690" s="12"/>
    </row>
    <row r="2691" spans="3:4">
      <c r="C2691" s="12"/>
      <c r="D2691" s="12"/>
    </row>
    <row r="2692" spans="3:4">
      <c r="C2692" s="12"/>
      <c r="D2692" s="12"/>
    </row>
    <row r="2693" spans="3:4">
      <c r="C2693" s="12"/>
      <c r="D2693" s="12"/>
    </row>
    <row r="2694" spans="3:4">
      <c r="C2694" s="12"/>
      <c r="D2694" s="12"/>
    </row>
    <row r="2695" spans="3:4">
      <c r="C2695" s="12"/>
      <c r="D2695" s="12"/>
    </row>
    <row r="2696" spans="3:4">
      <c r="C2696" s="12"/>
      <c r="D2696" s="12"/>
    </row>
    <row r="2697" spans="3:4">
      <c r="C2697" s="12"/>
      <c r="D2697" s="12"/>
    </row>
    <row r="2698" spans="3:4">
      <c r="C2698" s="12"/>
      <c r="D2698" s="12"/>
    </row>
    <row r="2699" spans="3:4">
      <c r="C2699" s="12"/>
      <c r="D2699" s="12"/>
    </row>
    <row r="2700" spans="3:4">
      <c r="C2700" s="12"/>
      <c r="D2700" s="12"/>
    </row>
    <row r="2701" spans="3:4">
      <c r="C2701" s="12"/>
      <c r="D2701" s="12"/>
    </row>
    <row r="2702" spans="3:4">
      <c r="C2702" s="12"/>
      <c r="D2702" s="12"/>
    </row>
    <row r="2703" spans="3:4">
      <c r="C2703" s="12"/>
      <c r="D2703" s="12"/>
    </row>
    <row r="2704" spans="3:4">
      <c r="C2704" s="12"/>
      <c r="D2704" s="12"/>
    </row>
    <row r="2705" spans="3:4">
      <c r="C2705" s="12"/>
      <c r="D2705" s="12"/>
    </row>
    <row r="2706" spans="3:4">
      <c r="C2706" s="12"/>
      <c r="D2706" s="12"/>
    </row>
    <row r="2707" spans="3:4">
      <c r="C2707" s="12"/>
      <c r="D2707" s="12"/>
    </row>
    <row r="2708" spans="3:4">
      <c r="C2708" s="12"/>
      <c r="D2708" s="12"/>
    </row>
    <row r="2709" spans="3:4">
      <c r="C2709" s="12"/>
      <c r="D2709" s="12"/>
    </row>
    <row r="2710" spans="3:4">
      <c r="C2710" s="12"/>
      <c r="D2710" s="12"/>
    </row>
    <row r="2711" spans="3:4">
      <c r="C2711" s="12"/>
      <c r="D2711" s="12"/>
    </row>
    <row r="2712" spans="3:4">
      <c r="C2712" s="12"/>
      <c r="D2712" s="12"/>
    </row>
    <row r="2713" spans="3:4">
      <c r="C2713" s="12"/>
      <c r="D2713" s="12"/>
    </row>
    <row r="2714" spans="3:4">
      <c r="C2714" s="12"/>
      <c r="D2714" s="12"/>
    </row>
    <row r="2715" spans="3:4">
      <c r="C2715" s="12"/>
      <c r="D2715" s="12"/>
    </row>
    <row r="2716" spans="3:4">
      <c r="C2716" s="12"/>
      <c r="D2716" s="12"/>
    </row>
    <row r="2717" spans="3:4">
      <c r="C2717" s="12"/>
      <c r="D2717" s="12"/>
    </row>
    <row r="2718" spans="3:4">
      <c r="C2718" s="12"/>
      <c r="D2718" s="12"/>
    </row>
    <row r="2719" spans="3:4">
      <c r="C2719" s="12"/>
      <c r="D2719" s="12"/>
    </row>
    <row r="2720" spans="3:4">
      <c r="C2720" s="12"/>
      <c r="D2720" s="12"/>
    </row>
    <row r="2721" spans="3:4">
      <c r="C2721" s="12"/>
      <c r="D2721" s="12"/>
    </row>
    <row r="2722" spans="3:4">
      <c r="C2722" s="12"/>
      <c r="D2722" s="12"/>
    </row>
    <row r="2723" spans="3:4">
      <c r="C2723" s="12"/>
      <c r="D2723" s="12"/>
    </row>
    <row r="2724" spans="3:4">
      <c r="C2724" s="12"/>
      <c r="D2724" s="12"/>
    </row>
    <row r="2725" spans="3:4">
      <c r="C2725" s="12"/>
      <c r="D2725" s="12"/>
    </row>
    <row r="2726" spans="3:4">
      <c r="C2726" s="12"/>
      <c r="D2726" s="12"/>
    </row>
    <row r="2727" spans="3:4">
      <c r="C2727" s="12"/>
      <c r="D2727" s="12"/>
    </row>
    <row r="2728" spans="3:4">
      <c r="C2728" s="12"/>
      <c r="D2728" s="12"/>
    </row>
    <row r="2729" spans="3:4">
      <c r="C2729" s="12"/>
      <c r="D2729" s="12"/>
    </row>
    <row r="2730" spans="3:4">
      <c r="C2730" s="12"/>
      <c r="D2730" s="12"/>
    </row>
    <row r="2731" spans="3:4">
      <c r="C2731" s="12"/>
      <c r="D2731" s="12"/>
    </row>
    <row r="2732" spans="3:4">
      <c r="C2732" s="12"/>
      <c r="D2732" s="12"/>
    </row>
    <row r="2733" spans="3:4">
      <c r="C2733" s="12"/>
      <c r="D2733" s="12"/>
    </row>
    <row r="2734" spans="3:4">
      <c r="C2734" s="12"/>
      <c r="D2734" s="12"/>
    </row>
    <row r="2735" spans="3:4">
      <c r="C2735" s="12"/>
      <c r="D2735" s="12"/>
    </row>
    <row r="2736" spans="3:4">
      <c r="C2736" s="12"/>
      <c r="D2736" s="12"/>
    </row>
    <row r="2737" spans="3:4">
      <c r="C2737" s="12"/>
      <c r="D2737" s="12"/>
    </row>
    <row r="2738" spans="3:4">
      <c r="C2738" s="12"/>
      <c r="D2738" s="12"/>
    </row>
    <row r="2739" spans="3:4">
      <c r="C2739" s="12"/>
      <c r="D2739" s="12"/>
    </row>
    <row r="2740" spans="3:4">
      <c r="C2740" s="12"/>
      <c r="D2740" s="12"/>
    </row>
    <row r="2741" spans="3:4">
      <c r="C2741" s="12"/>
      <c r="D2741" s="12"/>
    </row>
    <row r="2742" spans="3:4">
      <c r="C2742" s="12"/>
      <c r="D2742" s="12"/>
    </row>
    <row r="2743" spans="3:4">
      <c r="C2743" s="12"/>
      <c r="D2743" s="12"/>
    </row>
    <row r="2744" spans="3:4">
      <c r="C2744" s="12"/>
      <c r="D2744" s="12"/>
    </row>
    <row r="2745" spans="3:4">
      <c r="C2745" s="12"/>
      <c r="D2745" s="12"/>
    </row>
    <row r="2746" spans="3:4">
      <c r="C2746" s="12"/>
      <c r="D2746" s="12"/>
    </row>
    <row r="2747" spans="3:4">
      <c r="C2747" s="12"/>
      <c r="D2747" s="12"/>
    </row>
    <row r="2748" spans="3:4">
      <c r="C2748" s="12"/>
      <c r="D2748" s="12"/>
    </row>
    <row r="2749" spans="3:4">
      <c r="C2749" s="12"/>
      <c r="D2749" s="12"/>
    </row>
    <row r="2750" spans="3:4">
      <c r="C2750" s="12"/>
      <c r="D2750" s="12"/>
    </row>
    <row r="2751" spans="3:4">
      <c r="C2751" s="12"/>
      <c r="D2751" s="12"/>
    </row>
    <row r="2752" spans="3:4">
      <c r="C2752" s="12"/>
      <c r="D2752" s="12"/>
    </row>
    <row r="2753" spans="3:4">
      <c r="C2753" s="12"/>
      <c r="D2753" s="12"/>
    </row>
    <row r="2754" spans="3:4">
      <c r="C2754" s="12"/>
      <c r="D2754" s="12"/>
    </row>
    <row r="2755" spans="3:4">
      <c r="C2755" s="12"/>
      <c r="D2755" s="12"/>
    </row>
    <row r="2756" spans="3:4">
      <c r="C2756" s="12"/>
      <c r="D2756" s="12"/>
    </row>
    <row r="2757" spans="3:4">
      <c r="C2757" s="12"/>
      <c r="D2757" s="12"/>
    </row>
    <row r="2758" spans="3:4">
      <c r="C2758" s="12"/>
      <c r="D2758" s="12"/>
    </row>
    <row r="2759" spans="3:4">
      <c r="C2759" s="12"/>
      <c r="D2759" s="12"/>
    </row>
    <row r="2760" spans="3:4">
      <c r="C2760" s="12"/>
      <c r="D2760" s="12"/>
    </row>
    <row r="2761" spans="3:4">
      <c r="C2761" s="12"/>
      <c r="D2761" s="12"/>
    </row>
    <row r="2762" spans="3:4">
      <c r="C2762" s="12"/>
      <c r="D2762" s="12"/>
    </row>
    <row r="2763" spans="3:4">
      <c r="C2763" s="12"/>
      <c r="D2763" s="12"/>
    </row>
    <row r="2764" spans="3:4">
      <c r="C2764" s="12"/>
      <c r="D2764" s="12"/>
    </row>
    <row r="2765" spans="3:4">
      <c r="C2765" s="12"/>
      <c r="D2765" s="12"/>
    </row>
    <row r="2766" spans="3:4">
      <c r="C2766" s="12"/>
      <c r="D2766" s="12"/>
    </row>
    <row r="2767" spans="3:4">
      <c r="C2767" s="12"/>
      <c r="D2767" s="12"/>
    </row>
    <row r="2768" spans="3:4">
      <c r="C2768" s="12"/>
      <c r="D2768" s="12"/>
    </row>
    <row r="2769" spans="3:4">
      <c r="C2769" s="12"/>
      <c r="D2769" s="12"/>
    </row>
    <row r="2770" spans="3:4">
      <c r="C2770" s="12"/>
      <c r="D2770" s="12"/>
    </row>
    <row r="2771" spans="3:4">
      <c r="C2771" s="12"/>
      <c r="D2771" s="12"/>
    </row>
    <row r="2772" spans="3:4">
      <c r="C2772" s="12"/>
      <c r="D2772" s="12"/>
    </row>
    <row r="2773" spans="3:4">
      <c r="C2773" s="12"/>
      <c r="D2773" s="12"/>
    </row>
    <row r="2774" spans="3:4">
      <c r="C2774" s="12"/>
      <c r="D2774" s="12"/>
    </row>
    <row r="2775" spans="3:4">
      <c r="C2775" s="12"/>
      <c r="D2775" s="12"/>
    </row>
    <row r="2776" spans="3:4">
      <c r="C2776" s="12"/>
      <c r="D2776" s="12"/>
    </row>
    <row r="2777" spans="3:4">
      <c r="C2777" s="12"/>
      <c r="D2777" s="12"/>
    </row>
    <row r="2778" spans="3:4">
      <c r="C2778" s="12"/>
      <c r="D2778" s="12"/>
    </row>
    <row r="2779" spans="3:4">
      <c r="C2779" s="12"/>
      <c r="D2779" s="12"/>
    </row>
    <row r="2780" spans="3:4">
      <c r="C2780" s="12"/>
      <c r="D2780" s="12"/>
    </row>
    <row r="2781" spans="3:4">
      <c r="C2781" s="12"/>
      <c r="D2781" s="12"/>
    </row>
    <row r="2782" spans="3:4">
      <c r="C2782" s="12"/>
      <c r="D2782" s="12"/>
    </row>
    <row r="2783" spans="3:4">
      <c r="C2783" s="12"/>
      <c r="D2783" s="12"/>
    </row>
    <row r="2784" spans="3:4">
      <c r="C2784" s="12"/>
      <c r="D2784" s="12"/>
    </row>
    <row r="2785" spans="3:4">
      <c r="C2785" s="12"/>
      <c r="D2785" s="12"/>
    </row>
    <row r="2786" spans="3:4">
      <c r="C2786" s="12"/>
      <c r="D2786" s="12"/>
    </row>
    <row r="2787" spans="3:4">
      <c r="C2787" s="12"/>
      <c r="D2787" s="12"/>
    </row>
    <row r="2788" spans="3:4">
      <c r="C2788" s="12"/>
      <c r="D2788" s="12"/>
    </row>
    <row r="2789" spans="3:4">
      <c r="C2789" s="12"/>
      <c r="D2789" s="12"/>
    </row>
    <row r="2790" spans="3:4">
      <c r="C2790" s="12"/>
      <c r="D2790" s="12"/>
    </row>
    <row r="2791" spans="3:4">
      <c r="C2791" s="12"/>
      <c r="D2791" s="12"/>
    </row>
    <row r="2792" spans="3:4">
      <c r="C2792" s="12"/>
      <c r="D2792" s="12"/>
    </row>
    <row r="2793" spans="3:4">
      <c r="C2793" s="12"/>
      <c r="D2793" s="12"/>
    </row>
    <row r="2794" spans="3:4">
      <c r="C2794" s="12"/>
      <c r="D2794" s="12"/>
    </row>
    <row r="2795" spans="3:4">
      <c r="C2795" s="12"/>
      <c r="D2795" s="12"/>
    </row>
    <row r="2796" spans="3:4">
      <c r="C2796" s="12"/>
      <c r="D2796" s="12"/>
    </row>
    <row r="2797" spans="3:4">
      <c r="C2797" s="12"/>
      <c r="D2797" s="12"/>
    </row>
    <row r="2798" spans="3:4">
      <c r="C2798" s="12"/>
      <c r="D2798" s="12"/>
    </row>
    <row r="2799" spans="3:4">
      <c r="C2799" s="12"/>
      <c r="D2799" s="12"/>
    </row>
    <row r="2800" spans="3:4">
      <c r="C2800" s="12"/>
      <c r="D2800" s="12"/>
    </row>
    <row r="2801" spans="3:4">
      <c r="C2801" s="12"/>
      <c r="D2801" s="12"/>
    </row>
    <row r="2802" spans="3:4">
      <c r="C2802" s="12"/>
      <c r="D2802" s="12"/>
    </row>
    <row r="2803" spans="3:4">
      <c r="C2803" s="12"/>
      <c r="D2803" s="12"/>
    </row>
    <row r="2804" spans="3:4">
      <c r="C2804" s="12"/>
      <c r="D2804" s="12"/>
    </row>
    <row r="2805" spans="3:4">
      <c r="C2805" s="12"/>
      <c r="D2805" s="12"/>
    </row>
    <row r="2806" spans="3:4">
      <c r="C2806" s="12"/>
      <c r="D2806" s="12"/>
    </row>
    <row r="2807" spans="3:4">
      <c r="C2807" s="12"/>
      <c r="D2807" s="12"/>
    </row>
    <row r="2808" spans="3:4">
      <c r="C2808" s="12"/>
      <c r="D2808" s="12"/>
    </row>
    <row r="2809" spans="3:4">
      <c r="C2809" s="12"/>
      <c r="D2809" s="12"/>
    </row>
    <row r="2810" spans="3:4">
      <c r="C2810" s="12"/>
      <c r="D2810" s="12"/>
    </row>
    <row r="2811" spans="3:4">
      <c r="C2811" s="12"/>
      <c r="D2811" s="12"/>
    </row>
    <row r="2812" spans="3:4">
      <c r="C2812" s="12"/>
      <c r="D2812" s="12"/>
    </row>
    <row r="2813" spans="3:4">
      <c r="C2813" s="12"/>
      <c r="D2813" s="12"/>
    </row>
    <row r="2814" spans="3:4">
      <c r="C2814" s="12"/>
      <c r="D2814" s="12"/>
    </row>
    <row r="2815" spans="3:4">
      <c r="C2815" s="12"/>
      <c r="D2815" s="12"/>
    </row>
    <row r="2816" spans="3:4">
      <c r="C2816" s="12"/>
      <c r="D2816" s="12"/>
    </row>
    <row r="2817" spans="3:4">
      <c r="C2817" s="12"/>
      <c r="D2817" s="12"/>
    </row>
    <row r="2818" spans="3:4">
      <c r="C2818" s="12"/>
      <c r="D2818" s="12"/>
    </row>
    <row r="2819" spans="3:4">
      <c r="C2819" s="12"/>
      <c r="D2819" s="12"/>
    </row>
    <row r="2820" spans="3:4">
      <c r="C2820" s="12"/>
      <c r="D2820" s="12"/>
    </row>
    <row r="2821" spans="3:4">
      <c r="C2821" s="12"/>
      <c r="D2821" s="12"/>
    </row>
    <row r="2822" spans="3:4">
      <c r="C2822" s="12"/>
      <c r="D2822" s="12"/>
    </row>
    <row r="2823" spans="3:4">
      <c r="C2823" s="12"/>
      <c r="D2823" s="12"/>
    </row>
    <row r="2824" spans="3:4">
      <c r="C2824" s="12"/>
      <c r="D2824" s="12"/>
    </row>
    <row r="2825" spans="3:4">
      <c r="C2825" s="12"/>
      <c r="D2825" s="12"/>
    </row>
    <row r="2826" spans="3:4">
      <c r="C2826" s="12"/>
      <c r="D2826" s="12"/>
    </row>
    <row r="2827" spans="3:4">
      <c r="C2827" s="12"/>
      <c r="D2827" s="12"/>
    </row>
    <row r="2828" spans="3:4">
      <c r="C2828" s="12"/>
      <c r="D2828" s="12"/>
    </row>
    <row r="2829" spans="3:4">
      <c r="C2829" s="12"/>
      <c r="D2829" s="12"/>
    </row>
    <row r="2830" spans="3:4">
      <c r="C2830" s="12"/>
      <c r="D2830" s="12"/>
    </row>
    <row r="2831" spans="3:4">
      <c r="C2831" s="12"/>
      <c r="D2831" s="12"/>
    </row>
    <row r="2832" spans="3:4">
      <c r="C2832" s="12"/>
      <c r="D2832" s="12"/>
    </row>
    <row r="2833" spans="3:4">
      <c r="C2833" s="12"/>
      <c r="D2833" s="12"/>
    </row>
    <row r="2834" spans="3:4">
      <c r="C2834" s="12"/>
      <c r="D2834" s="12"/>
    </row>
    <row r="2835" spans="3:4">
      <c r="C2835" s="12"/>
      <c r="D2835" s="12"/>
    </row>
    <row r="2836" spans="3:4">
      <c r="C2836" s="12"/>
      <c r="D2836" s="12"/>
    </row>
    <row r="2837" spans="3:4">
      <c r="C2837" s="12"/>
      <c r="D2837" s="12"/>
    </row>
    <row r="2838" spans="3:4">
      <c r="C2838" s="12"/>
      <c r="D2838" s="12"/>
    </row>
    <row r="2839" spans="3:4">
      <c r="C2839" s="12"/>
      <c r="D2839" s="12"/>
    </row>
    <row r="2840" spans="3:4">
      <c r="C2840" s="12"/>
      <c r="D2840" s="12"/>
    </row>
    <row r="2841" spans="3:4">
      <c r="C2841" s="12"/>
      <c r="D2841" s="12"/>
    </row>
    <row r="2842" spans="3:4">
      <c r="C2842" s="12"/>
      <c r="D2842" s="12"/>
    </row>
    <row r="2843" spans="3:4">
      <c r="C2843" s="12"/>
      <c r="D2843" s="12"/>
    </row>
    <row r="2844" spans="3:4">
      <c r="C2844" s="12"/>
      <c r="D2844" s="12"/>
    </row>
    <row r="2845" spans="3:4">
      <c r="C2845" s="12"/>
      <c r="D2845" s="12"/>
    </row>
    <row r="2846" spans="3:4">
      <c r="C2846" s="12"/>
      <c r="D2846" s="12"/>
    </row>
    <row r="2847" spans="3:4">
      <c r="C2847" s="12"/>
      <c r="D2847" s="12"/>
    </row>
    <row r="2848" spans="3:4">
      <c r="C2848" s="12"/>
      <c r="D2848" s="12"/>
    </row>
    <row r="2849" spans="3:4">
      <c r="C2849" s="12"/>
      <c r="D2849" s="12"/>
    </row>
    <row r="2850" spans="3:4">
      <c r="C2850" s="12"/>
      <c r="D2850" s="12"/>
    </row>
    <row r="2851" spans="3:4">
      <c r="C2851" s="12"/>
      <c r="D2851" s="12"/>
    </row>
    <row r="2852" spans="3:4">
      <c r="C2852" s="12"/>
      <c r="D2852" s="12"/>
    </row>
    <row r="2853" spans="3:4">
      <c r="C2853" s="12"/>
      <c r="D2853" s="12"/>
    </row>
    <row r="2854" spans="3:4">
      <c r="C2854" s="12"/>
      <c r="D2854" s="12"/>
    </row>
    <row r="2855" spans="3:4">
      <c r="C2855" s="12"/>
      <c r="D2855" s="12"/>
    </row>
    <row r="2856" spans="3:4">
      <c r="C2856" s="12"/>
      <c r="D2856" s="12"/>
    </row>
    <row r="2857" spans="3:4">
      <c r="C2857" s="12"/>
      <c r="D2857" s="12"/>
    </row>
    <row r="2858" spans="3:4">
      <c r="C2858" s="12"/>
      <c r="D2858" s="12"/>
    </row>
    <row r="2859" spans="3:4">
      <c r="C2859" s="12"/>
      <c r="D2859" s="12"/>
    </row>
    <row r="2860" spans="3:4">
      <c r="C2860" s="12"/>
      <c r="D2860" s="12"/>
    </row>
    <row r="2861" spans="3:4">
      <c r="C2861" s="12"/>
      <c r="D2861" s="12"/>
    </row>
    <row r="2862" spans="3:4">
      <c r="C2862" s="12"/>
      <c r="D2862" s="12"/>
    </row>
    <row r="2863" spans="3:4">
      <c r="C2863" s="12"/>
      <c r="D2863" s="12"/>
    </row>
    <row r="2864" spans="3:4">
      <c r="C2864" s="12"/>
      <c r="D2864" s="12"/>
    </row>
    <row r="2865" spans="3:4">
      <c r="C2865" s="12"/>
      <c r="D2865" s="12"/>
    </row>
    <row r="2866" spans="3:4">
      <c r="C2866" s="12"/>
      <c r="D2866" s="12"/>
    </row>
    <row r="2867" spans="3:4">
      <c r="C2867" s="12"/>
      <c r="D2867" s="12"/>
    </row>
    <row r="2868" spans="3:4">
      <c r="C2868" s="12"/>
      <c r="D2868" s="12"/>
    </row>
    <row r="2869" spans="3:4">
      <c r="C2869" s="12"/>
      <c r="D2869" s="12"/>
    </row>
    <row r="2870" spans="3:4">
      <c r="C2870" s="12"/>
      <c r="D2870" s="12"/>
    </row>
    <row r="2871" spans="3:4">
      <c r="C2871" s="12"/>
      <c r="D2871" s="12"/>
    </row>
    <row r="2872" spans="3:4">
      <c r="C2872" s="12"/>
      <c r="D2872" s="12"/>
    </row>
    <row r="2873" spans="3:4">
      <c r="C2873" s="12"/>
      <c r="D2873" s="12"/>
    </row>
    <row r="2874" spans="3:4">
      <c r="C2874" s="12"/>
      <c r="D2874" s="12"/>
    </row>
    <row r="2875" spans="3:4">
      <c r="C2875" s="12"/>
      <c r="D2875" s="12"/>
    </row>
    <row r="2876" spans="3:4">
      <c r="C2876" s="12"/>
      <c r="D2876" s="12"/>
    </row>
    <row r="2877" spans="3:4">
      <c r="C2877" s="12"/>
      <c r="D2877" s="12"/>
    </row>
    <row r="2878" spans="3:4">
      <c r="C2878" s="12"/>
      <c r="D2878" s="12"/>
    </row>
    <row r="2879" spans="3:4">
      <c r="C2879" s="12"/>
      <c r="D2879" s="12"/>
    </row>
    <row r="2880" spans="3:4">
      <c r="C2880" s="12"/>
      <c r="D2880" s="12"/>
    </row>
    <row r="2881" spans="3:4">
      <c r="C2881" s="12"/>
      <c r="D2881" s="12"/>
    </row>
    <row r="2882" spans="3:4">
      <c r="C2882" s="12"/>
      <c r="D2882" s="12"/>
    </row>
    <row r="2883" spans="3:4">
      <c r="C2883" s="12"/>
      <c r="D2883" s="12"/>
    </row>
    <row r="2884" spans="3:4">
      <c r="C2884" s="12"/>
      <c r="D2884" s="12"/>
    </row>
    <row r="2885" spans="3:4">
      <c r="C2885" s="12"/>
      <c r="D2885" s="12"/>
    </row>
    <row r="2886" spans="3:4">
      <c r="C2886" s="12"/>
      <c r="D2886" s="12"/>
    </row>
    <row r="2887" spans="3:4">
      <c r="C2887" s="12"/>
      <c r="D2887" s="12"/>
    </row>
    <row r="2888" spans="3:4">
      <c r="C2888" s="12"/>
      <c r="D2888" s="12"/>
    </row>
    <row r="2889" spans="3:4">
      <c r="C2889" s="12"/>
      <c r="D2889" s="12"/>
    </row>
    <row r="2890" spans="3:4">
      <c r="C2890" s="12"/>
      <c r="D2890" s="12"/>
    </row>
    <row r="2891" spans="3:4">
      <c r="C2891" s="12"/>
      <c r="D2891" s="12"/>
    </row>
    <row r="2892" spans="3:4">
      <c r="C2892" s="12"/>
      <c r="D2892" s="12"/>
    </row>
    <row r="2893" spans="3:4">
      <c r="C2893" s="12"/>
      <c r="D2893" s="12"/>
    </row>
    <row r="2894" spans="3:4">
      <c r="C2894" s="12"/>
      <c r="D2894" s="12"/>
    </row>
    <row r="2895" spans="3:4">
      <c r="C2895" s="12"/>
      <c r="D2895" s="12"/>
    </row>
    <row r="2896" spans="3:4">
      <c r="C2896" s="12"/>
      <c r="D2896" s="12"/>
    </row>
    <row r="2897" spans="3:4">
      <c r="C2897" s="12"/>
      <c r="D2897" s="12"/>
    </row>
    <row r="2898" spans="3:4">
      <c r="C2898" s="12"/>
      <c r="D2898" s="12"/>
    </row>
    <row r="2899" spans="3:4">
      <c r="C2899" s="12"/>
      <c r="D2899" s="12"/>
    </row>
    <row r="2900" spans="3:4">
      <c r="C2900" s="12"/>
      <c r="D2900" s="12"/>
    </row>
    <row r="2901" spans="3:4">
      <c r="C2901" s="12"/>
      <c r="D2901" s="12"/>
    </row>
    <row r="2902" spans="3:4">
      <c r="C2902" s="12"/>
      <c r="D2902" s="12"/>
    </row>
    <row r="2903" spans="3:4">
      <c r="C2903" s="12"/>
      <c r="D2903" s="12"/>
    </row>
    <row r="2904" spans="3:4">
      <c r="C2904" s="12"/>
      <c r="D2904" s="12"/>
    </row>
    <row r="2905" spans="3:4">
      <c r="C2905" s="12"/>
      <c r="D2905" s="12"/>
    </row>
    <row r="2906" spans="3:4">
      <c r="C2906" s="12"/>
      <c r="D2906" s="12"/>
    </row>
    <row r="2907" spans="3:4">
      <c r="C2907" s="12"/>
      <c r="D2907" s="12"/>
    </row>
    <row r="2908" spans="3:4">
      <c r="C2908" s="12"/>
      <c r="D2908" s="12"/>
    </row>
    <row r="2909" spans="3:4">
      <c r="C2909" s="12"/>
      <c r="D2909" s="12"/>
    </row>
    <row r="2910" spans="3:4">
      <c r="C2910" s="12"/>
      <c r="D2910" s="12"/>
    </row>
    <row r="2911" spans="3:4">
      <c r="C2911" s="12"/>
      <c r="D2911" s="12"/>
    </row>
    <row r="2912" spans="3:4">
      <c r="C2912" s="12"/>
      <c r="D2912" s="12"/>
    </row>
    <row r="2913" spans="3:4">
      <c r="C2913" s="12"/>
      <c r="D2913" s="12"/>
    </row>
    <row r="2914" spans="3:4">
      <c r="C2914" s="12"/>
      <c r="D2914" s="12"/>
    </row>
    <row r="2915" spans="3:4">
      <c r="C2915" s="12"/>
      <c r="D2915" s="12"/>
    </row>
    <row r="2916" spans="3:4">
      <c r="C2916" s="12"/>
      <c r="D2916" s="12"/>
    </row>
    <row r="2917" spans="3:4">
      <c r="C2917" s="12"/>
      <c r="D2917" s="12"/>
    </row>
    <row r="2918" spans="3:4">
      <c r="C2918" s="12"/>
      <c r="D2918" s="12"/>
    </row>
    <row r="2919" spans="3:4">
      <c r="C2919" s="12"/>
      <c r="D2919" s="12"/>
    </row>
    <row r="2920" spans="3:4">
      <c r="C2920" s="12"/>
      <c r="D2920" s="12"/>
    </row>
    <row r="2921" spans="3:4">
      <c r="C2921" s="12"/>
      <c r="D2921" s="12"/>
    </row>
    <row r="2922" spans="3:4">
      <c r="C2922" s="12"/>
      <c r="D2922" s="12"/>
    </row>
    <row r="2923" spans="3:4">
      <c r="C2923" s="12"/>
      <c r="D2923" s="12"/>
    </row>
    <row r="2924" spans="3:4">
      <c r="C2924" s="12"/>
      <c r="D2924" s="12"/>
    </row>
    <row r="2925" spans="3:4">
      <c r="C2925" s="12"/>
      <c r="D2925" s="12"/>
    </row>
    <row r="2926" spans="3:4">
      <c r="C2926" s="12"/>
      <c r="D2926" s="12"/>
    </row>
    <row r="2927" spans="3:4">
      <c r="C2927" s="12"/>
      <c r="D2927" s="12"/>
    </row>
    <row r="2928" spans="3:4">
      <c r="C2928" s="12"/>
      <c r="D2928" s="12"/>
    </row>
    <row r="2929" spans="3:4">
      <c r="C2929" s="12"/>
      <c r="D2929" s="12"/>
    </row>
    <row r="2930" spans="3:4">
      <c r="C2930" s="12"/>
      <c r="D2930" s="12"/>
    </row>
    <row r="2931" spans="3:4">
      <c r="C2931" s="12"/>
      <c r="D2931" s="12"/>
    </row>
    <row r="2932" spans="3:4">
      <c r="C2932" s="12"/>
      <c r="D2932" s="12"/>
    </row>
    <row r="2933" spans="3:4">
      <c r="C2933" s="12"/>
      <c r="D2933" s="12"/>
    </row>
    <row r="2934" spans="3:4">
      <c r="C2934" s="12"/>
      <c r="D2934" s="12"/>
    </row>
    <row r="2935" spans="3:4">
      <c r="C2935" s="12"/>
      <c r="D2935" s="12"/>
    </row>
    <row r="2936" spans="3:4">
      <c r="C2936" s="12"/>
      <c r="D2936" s="12"/>
    </row>
    <row r="2937" spans="3:4">
      <c r="C2937" s="12"/>
      <c r="D2937" s="12"/>
    </row>
    <row r="2938" spans="3:4">
      <c r="C2938" s="12"/>
      <c r="D2938" s="12"/>
    </row>
    <row r="2939" spans="3:4">
      <c r="C2939" s="12"/>
      <c r="D2939" s="12"/>
    </row>
    <row r="2940" spans="3:4">
      <c r="C2940" s="12"/>
      <c r="D2940" s="12"/>
    </row>
    <row r="2941" spans="3:4">
      <c r="C2941" s="12"/>
      <c r="D2941" s="12"/>
    </row>
    <row r="2942" spans="3:4">
      <c r="C2942" s="12"/>
      <c r="D2942" s="12"/>
    </row>
    <row r="2943" spans="3:4">
      <c r="C2943" s="12"/>
      <c r="D2943" s="12"/>
    </row>
    <row r="2944" spans="3:4">
      <c r="C2944" s="12"/>
      <c r="D2944" s="12"/>
    </row>
    <row r="2945" spans="3:4">
      <c r="C2945" s="12"/>
      <c r="D2945" s="12"/>
    </row>
    <row r="2946" spans="3:4">
      <c r="C2946" s="12"/>
      <c r="D2946" s="12"/>
    </row>
    <row r="2947" spans="3:4">
      <c r="C2947" s="12"/>
      <c r="D2947" s="12"/>
    </row>
    <row r="2948" spans="3:4">
      <c r="C2948" s="12"/>
      <c r="D2948" s="12"/>
    </row>
    <row r="2949" spans="3:4">
      <c r="C2949" s="12"/>
      <c r="D2949" s="12"/>
    </row>
    <row r="2950" spans="3:4">
      <c r="C2950" s="12"/>
      <c r="D2950" s="12"/>
    </row>
    <row r="2951" spans="3:4">
      <c r="C2951" s="12"/>
      <c r="D2951" s="12"/>
    </row>
    <row r="2952" spans="3:4">
      <c r="C2952" s="12"/>
      <c r="D2952" s="12"/>
    </row>
    <row r="2953" spans="3:4">
      <c r="C2953" s="12"/>
      <c r="D2953" s="12"/>
    </row>
    <row r="2954" spans="3:4">
      <c r="C2954" s="12"/>
      <c r="D2954" s="12"/>
    </row>
    <row r="2955" spans="3:4">
      <c r="C2955" s="12"/>
      <c r="D2955" s="12"/>
    </row>
    <row r="2956" spans="3:4">
      <c r="C2956" s="12"/>
      <c r="D2956" s="12"/>
    </row>
    <row r="2957" spans="3:4">
      <c r="C2957" s="12"/>
      <c r="D2957" s="12"/>
    </row>
    <row r="2958" spans="3:4">
      <c r="C2958" s="12"/>
      <c r="D2958" s="12"/>
    </row>
    <row r="2959" spans="3:4">
      <c r="C2959" s="12"/>
      <c r="D2959" s="12"/>
    </row>
    <row r="2960" spans="3:4">
      <c r="C2960" s="12"/>
      <c r="D2960" s="12"/>
    </row>
    <row r="2961" spans="3:4">
      <c r="C2961" s="12"/>
      <c r="D2961" s="12"/>
    </row>
    <row r="2962" spans="3:4">
      <c r="C2962" s="12"/>
      <c r="D2962" s="12"/>
    </row>
    <row r="2963" spans="3:4">
      <c r="C2963" s="12"/>
      <c r="D2963" s="12"/>
    </row>
    <row r="2964" spans="3:4">
      <c r="C2964" s="12"/>
      <c r="D2964" s="12"/>
    </row>
    <row r="2965" spans="3:4">
      <c r="C2965" s="12"/>
      <c r="D2965" s="12"/>
    </row>
    <row r="2966" spans="3:4">
      <c r="C2966" s="12"/>
      <c r="D2966" s="12"/>
    </row>
    <row r="2967" spans="3:4">
      <c r="C2967" s="12"/>
      <c r="D2967" s="12"/>
    </row>
    <row r="2968" spans="3:4">
      <c r="C2968" s="12"/>
      <c r="D2968" s="12"/>
    </row>
    <row r="2969" spans="3:4">
      <c r="C2969" s="12"/>
      <c r="D2969" s="12"/>
    </row>
    <row r="2970" spans="3:4">
      <c r="C2970" s="12"/>
      <c r="D2970" s="12"/>
    </row>
    <row r="2971" spans="3:4">
      <c r="C2971" s="12"/>
      <c r="D2971" s="12"/>
    </row>
    <row r="2972" spans="3:4">
      <c r="C2972" s="12"/>
      <c r="D2972" s="12"/>
    </row>
    <row r="2973" spans="3:4">
      <c r="C2973" s="12"/>
      <c r="D2973" s="12"/>
    </row>
    <row r="2974" spans="3:4">
      <c r="C2974" s="12"/>
      <c r="D2974" s="12"/>
    </row>
    <row r="2975" spans="3:4">
      <c r="C2975" s="12"/>
      <c r="D2975" s="12"/>
    </row>
    <row r="2976" spans="3:4">
      <c r="C2976" s="12"/>
      <c r="D2976" s="12"/>
    </row>
    <row r="2977" spans="3:4">
      <c r="C2977" s="12"/>
      <c r="D2977" s="12"/>
    </row>
    <row r="2978" spans="3:4">
      <c r="C2978" s="12"/>
      <c r="D2978" s="12"/>
    </row>
    <row r="2979" spans="3:4">
      <c r="C2979" s="12"/>
      <c r="D2979" s="12"/>
    </row>
    <row r="2980" spans="3:4">
      <c r="C2980" s="12"/>
      <c r="D2980" s="12"/>
    </row>
    <row r="2981" spans="3:4">
      <c r="C2981" s="12"/>
      <c r="D2981" s="12"/>
    </row>
    <row r="2982" spans="3:4">
      <c r="C2982" s="12"/>
      <c r="D2982" s="12"/>
    </row>
    <row r="2983" spans="3:4">
      <c r="C2983" s="12"/>
      <c r="D2983" s="12"/>
    </row>
    <row r="2984" spans="3:4">
      <c r="C2984" s="12"/>
      <c r="D2984" s="12"/>
    </row>
    <row r="2985" spans="3:4">
      <c r="C2985" s="12"/>
      <c r="D2985" s="12"/>
    </row>
    <row r="2986" spans="3:4">
      <c r="C2986" s="12"/>
      <c r="D2986" s="12"/>
    </row>
    <row r="2987" spans="3:4">
      <c r="C2987" s="12"/>
      <c r="D2987" s="12"/>
    </row>
    <row r="2988" spans="3:4">
      <c r="C2988" s="12"/>
      <c r="D2988" s="12"/>
    </row>
    <row r="2989" spans="3:4">
      <c r="C2989" s="12"/>
      <c r="D2989" s="12"/>
    </row>
    <row r="2990" spans="3:4">
      <c r="C2990" s="12"/>
      <c r="D2990" s="12"/>
    </row>
    <row r="2991" spans="3:4">
      <c r="C2991" s="12"/>
      <c r="D2991" s="12"/>
    </row>
    <row r="2992" spans="3:4">
      <c r="C2992" s="12"/>
      <c r="D2992" s="12"/>
    </row>
    <row r="2993" spans="3:4">
      <c r="C2993" s="12"/>
      <c r="D2993" s="12"/>
    </row>
    <row r="2994" spans="3:4">
      <c r="C2994" s="12"/>
      <c r="D2994" s="12"/>
    </row>
    <row r="2995" spans="3:4">
      <c r="C2995" s="12"/>
      <c r="D2995" s="12"/>
    </row>
    <row r="2996" spans="3:4">
      <c r="C2996" s="12"/>
      <c r="D2996" s="12"/>
    </row>
    <row r="2997" spans="3:4">
      <c r="C2997" s="12"/>
      <c r="D2997" s="12"/>
    </row>
    <row r="2998" spans="3:4">
      <c r="C2998" s="12"/>
      <c r="D2998" s="12"/>
    </row>
    <row r="2999" spans="3:4">
      <c r="C2999" s="12"/>
      <c r="D2999" s="12"/>
    </row>
    <row r="3000" spans="3:4">
      <c r="C3000" s="12"/>
      <c r="D3000" s="12"/>
    </row>
    <row r="3001" spans="3:4">
      <c r="C3001" s="12"/>
      <c r="D3001" s="12"/>
    </row>
    <row r="3002" spans="3:4">
      <c r="C3002" s="12"/>
      <c r="D3002" s="12"/>
    </row>
    <row r="3003" spans="3:4">
      <c r="C3003" s="12"/>
      <c r="D3003" s="12"/>
    </row>
    <row r="3004" spans="3:4">
      <c r="C3004" s="12"/>
      <c r="D3004" s="12"/>
    </row>
    <row r="3005" spans="3:4">
      <c r="C3005" s="12"/>
      <c r="D3005" s="12"/>
    </row>
    <row r="3006" spans="3:4">
      <c r="C3006" s="12"/>
      <c r="D3006" s="12"/>
    </row>
    <row r="3007" spans="3:4">
      <c r="C3007" s="12"/>
      <c r="D3007" s="12"/>
    </row>
    <row r="3008" spans="3:4">
      <c r="C3008" s="12"/>
      <c r="D3008" s="12"/>
    </row>
    <row r="3009" spans="3:4">
      <c r="C3009" s="12"/>
      <c r="D3009" s="12"/>
    </row>
    <row r="3010" spans="3:4">
      <c r="C3010" s="12"/>
      <c r="D3010" s="12"/>
    </row>
    <row r="3011" spans="3:4">
      <c r="C3011" s="12"/>
      <c r="D3011" s="12"/>
    </row>
    <row r="3012" spans="3:4">
      <c r="C3012" s="12"/>
      <c r="D3012" s="12"/>
    </row>
    <row r="3013" spans="3:4">
      <c r="C3013" s="12"/>
      <c r="D3013" s="12"/>
    </row>
    <row r="3014" spans="3:4">
      <c r="C3014" s="12"/>
      <c r="D3014" s="12"/>
    </row>
    <row r="3015" spans="3:4">
      <c r="C3015" s="12"/>
      <c r="D3015" s="12"/>
    </row>
    <row r="3016" spans="3:4">
      <c r="C3016" s="12"/>
      <c r="D3016" s="12"/>
    </row>
    <row r="3017" spans="3:4">
      <c r="C3017" s="12"/>
      <c r="D3017" s="12"/>
    </row>
    <row r="3018" spans="3:4">
      <c r="C3018" s="12"/>
      <c r="D3018" s="12"/>
    </row>
    <row r="3019" spans="3:4">
      <c r="C3019" s="12"/>
      <c r="D3019" s="12"/>
    </row>
    <row r="3020" spans="3:4">
      <c r="C3020" s="12"/>
      <c r="D3020" s="12"/>
    </row>
    <row r="3021" spans="3:4">
      <c r="C3021" s="12"/>
      <c r="D3021" s="12"/>
    </row>
    <row r="3022" spans="3:4">
      <c r="C3022" s="12"/>
      <c r="D3022" s="12"/>
    </row>
    <row r="3023" spans="3:4">
      <c r="C3023" s="12"/>
      <c r="D3023" s="12"/>
    </row>
    <row r="3024" spans="3:4">
      <c r="C3024" s="12"/>
      <c r="D3024" s="12"/>
    </row>
    <row r="3025" spans="3:4">
      <c r="C3025" s="12"/>
      <c r="D3025" s="12"/>
    </row>
    <row r="3026" spans="3:4">
      <c r="C3026" s="12"/>
      <c r="D3026" s="12"/>
    </row>
    <row r="3027" spans="3:4">
      <c r="C3027" s="12"/>
      <c r="D3027" s="12"/>
    </row>
    <row r="3028" spans="3:4">
      <c r="C3028" s="12"/>
      <c r="D3028" s="12"/>
    </row>
    <row r="3029" spans="3:4">
      <c r="C3029" s="12"/>
      <c r="D3029" s="12"/>
    </row>
    <row r="3030" spans="3:4">
      <c r="C3030" s="12"/>
      <c r="D3030" s="12"/>
    </row>
    <row r="3031" spans="3:4">
      <c r="C3031" s="12"/>
      <c r="D3031" s="12"/>
    </row>
    <row r="3032" spans="3:4">
      <c r="C3032" s="12"/>
      <c r="D3032" s="12"/>
    </row>
    <row r="3033" spans="3:4">
      <c r="C3033" s="12"/>
      <c r="D3033" s="12"/>
    </row>
    <row r="3034" spans="3:4">
      <c r="C3034" s="12"/>
      <c r="D3034" s="12"/>
    </row>
    <row r="3035" spans="3:4">
      <c r="C3035" s="12"/>
      <c r="D3035" s="12"/>
    </row>
    <row r="3036" spans="3:4">
      <c r="C3036" s="12"/>
      <c r="D3036" s="12"/>
    </row>
    <row r="3037" spans="3:4">
      <c r="C3037" s="12"/>
      <c r="D3037" s="12"/>
    </row>
    <row r="3038" spans="3:4">
      <c r="C3038" s="12"/>
      <c r="D3038" s="12"/>
    </row>
    <row r="3039" spans="3:4">
      <c r="C3039" s="12"/>
      <c r="D3039" s="12"/>
    </row>
    <row r="3040" spans="3:4">
      <c r="C3040" s="12"/>
      <c r="D3040" s="12"/>
    </row>
    <row r="3041" spans="3:4">
      <c r="C3041" s="12"/>
      <c r="D3041" s="12"/>
    </row>
    <row r="3042" spans="3:4">
      <c r="C3042" s="12"/>
      <c r="D3042" s="12"/>
    </row>
    <row r="3043" spans="3:4">
      <c r="C3043" s="12"/>
      <c r="D3043" s="12"/>
    </row>
    <row r="3044" spans="3:4">
      <c r="C3044" s="12"/>
      <c r="D3044" s="12"/>
    </row>
    <row r="3045" spans="3:4">
      <c r="C3045" s="12"/>
      <c r="D3045" s="12"/>
    </row>
    <row r="3046" spans="3:4">
      <c r="C3046" s="12"/>
      <c r="D3046" s="12"/>
    </row>
    <row r="3047" spans="3:4">
      <c r="C3047" s="12"/>
      <c r="D3047" s="12"/>
    </row>
    <row r="3048" spans="3:4">
      <c r="C3048" s="12"/>
      <c r="D3048" s="12"/>
    </row>
    <row r="3049" spans="3:4">
      <c r="C3049" s="12"/>
      <c r="D3049" s="12"/>
    </row>
    <row r="3050" spans="3:4">
      <c r="C3050" s="12"/>
      <c r="D3050" s="12"/>
    </row>
    <row r="3051" spans="3:4">
      <c r="C3051" s="12"/>
      <c r="D3051" s="12"/>
    </row>
    <row r="3052" spans="3:4">
      <c r="C3052" s="12"/>
      <c r="D3052" s="12"/>
    </row>
    <row r="3053" spans="3:4">
      <c r="C3053" s="12"/>
      <c r="D3053" s="12"/>
    </row>
    <row r="3054" spans="3:4">
      <c r="C3054" s="12"/>
      <c r="D3054" s="12"/>
    </row>
    <row r="3055" spans="3:4">
      <c r="C3055" s="12"/>
      <c r="D3055" s="12"/>
    </row>
    <row r="3056" spans="3:4">
      <c r="C3056" s="12"/>
      <c r="D3056" s="12"/>
    </row>
    <row r="3057" spans="3:4">
      <c r="C3057" s="12"/>
      <c r="D3057" s="12"/>
    </row>
    <row r="3058" spans="3:4">
      <c r="C3058" s="12"/>
      <c r="D3058" s="12"/>
    </row>
    <row r="3059" spans="3:4">
      <c r="C3059" s="12"/>
      <c r="D3059" s="12"/>
    </row>
    <row r="3060" spans="3:4">
      <c r="C3060" s="12"/>
      <c r="D3060" s="12"/>
    </row>
    <row r="3061" spans="3:4">
      <c r="C3061" s="12"/>
      <c r="D3061" s="12"/>
    </row>
    <row r="3062" spans="3:4">
      <c r="C3062" s="12"/>
      <c r="D3062" s="12"/>
    </row>
    <row r="3063" spans="3:4">
      <c r="C3063" s="12"/>
      <c r="D3063" s="12"/>
    </row>
    <row r="3064" spans="3:4">
      <c r="C3064" s="12"/>
      <c r="D3064" s="12"/>
    </row>
    <row r="3065" spans="3:4">
      <c r="C3065" s="12"/>
      <c r="D3065" s="12"/>
    </row>
    <row r="3066" spans="3:4">
      <c r="C3066" s="12"/>
      <c r="D3066" s="12"/>
    </row>
    <row r="3067" spans="3:4">
      <c r="C3067" s="12"/>
      <c r="D3067" s="12"/>
    </row>
    <row r="3068" spans="3:4">
      <c r="C3068" s="12"/>
      <c r="D3068" s="12"/>
    </row>
    <row r="3069" spans="3:4">
      <c r="C3069" s="12"/>
      <c r="D3069" s="12"/>
    </row>
    <row r="3070" spans="3:4">
      <c r="C3070" s="12"/>
      <c r="D3070" s="12"/>
    </row>
    <row r="3071" spans="3:4">
      <c r="C3071" s="12"/>
      <c r="D3071" s="12"/>
    </row>
    <row r="3072" spans="3:4">
      <c r="C3072" s="12"/>
      <c r="D3072" s="12"/>
    </row>
    <row r="3073" spans="3:4">
      <c r="C3073" s="12"/>
      <c r="D3073" s="12"/>
    </row>
    <row r="3074" spans="3:4">
      <c r="C3074" s="12"/>
      <c r="D3074" s="12"/>
    </row>
    <row r="3075" spans="3:4">
      <c r="C3075" s="12"/>
      <c r="D3075" s="12"/>
    </row>
    <row r="3076" spans="3:4">
      <c r="C3076" s="12"/>
      <c r="D3076" s="12"/>
    </row>
    <row r="3077" spans="3:4">
      <c r="C3077" s="12"/>
      <c r="D3077" s="12"/>
    </row>
    <row r="3078" spans="3:4">
      <c r="C3078" s="12"/>
      <c r="D3078" s="12"/>
    </row>
    <row r="3079" spans="3:4">
      <c r="C3079" s="12"/>
      <c r="D3079" s="12"/>
    </row>
    <row r="3080" spans="3:4">
      <c r="C3080" s="12"/>
      <c r="D3080" s="12"/>
    </row>
    <row r="3081" spans="3:4">
      <c r="C3081" s="12"/>
      <c r="D3081" s="12"/>
    </row>
    <row r="3082" spans="3:4">
      <c r="C3082" s="12"/>
      <c r="D3082" s="12"/>
    </row>
    <row r="3083" spans="3:4">
      <c r="C3083" s="12"/>
      <c r="D3083" s="12"/>
    </row>
    <row r="3084" spans="3:4">
      <c r="C3084" s="12"/>
      <c r="D3084" s="12"/>
    </row>
    <row r="3085" spans="3:4">
      <c r="C3085" s="12"/>
      <c r="D3085" s="12"/>
    </row>
    <row r="3086" spans="3:4">
      <c r="C3086" s="12"/>
      <c r="D3086" s="12"/>
    </row>
    <row r="3087" spans="3:4">
      <c r="C3087" s="12"/>
      <c r="D3087" s="12"/>
    </row>
    <row r="3088" spans="3:4">
      <c r="C3088" s="12"/>
      <c r="D3088" s="12"/>
    </row>
    <row r="3089" spans="3:4">
      <c r="C3089" s="12"/>
      <c r="D3089" s="12"/>
    </row>
    <row r="3090" spans="3:4">
      <c r="C3090" s="12"/>
      <c r="D3090" s="12"/>
    </row>
    <row r="3091" spans="3:4">
      <c r="C3091" s="12"/>
      <c r="D3091" s="12"/>
    </row>
    <row r="3092" spans="3:4">
      <c r="C3092" s="12"/>
      <c r="D3092" s="12"/>
    </row>
    <row r="3093" spans="3:4">
      <c r="C3093" s="12"/>
      <c r="D3093" s="12"/>
    </row>
    <row r="3094" spans="3:4">
      <c r="C3094" s="12"/>
      <c r="D3094" s="12"/>
    </row>
    <row r="3095" spans="3:4">
      <c r="C3095" s="12"/>
      <c r="D3095" s="12"/>
    </row>
    <row r="3096" spans="3:4">
      <c r="C3096" s="12"/>
      <c r="D3096" s="12"/>
    </row>
    <row r="3097" spans="3:4">
      <c r="C3097" s="12"/>
      <c r="D3097" s="12"/>
    </row>
    <row r="3098" spans="3:4">
      <c r="C3098" s="12"/>
      <c r="D3098" s="12"/>
    </row>
    <row r="3099" spans="3:4">
      <c r="C3099" s="12"/>
      <c r="D3099" s="12"/>
    </row>
    <row r="3100" spans="3:4">
      <c r="C3100" s="12"/>
      <c r="D3100" s="12"/>
    </row>
    <row r="3101" spans="3:4">
      <c r="C3101" s="12"/>
      <c r="D3101" s="12"/>
    </row>
    <row r="3102" spans="3:4">
      <c r="C3102" s="12"/>
      <c r="D3102" s="12"/>
    </row>
    <row r="3103" spans="3:4">
      <c r="C3103" s="12"/>
      <c r="D3103" s="12"/>
    </row>
    <row r="3104" spans="3:4">
      <c r="C3104" s="12"/>
      <c r="D3104" s="12"/>
    </row>
    <row r="3105" spans="3:4">
      <c r="C3105" s="12"/>
      <c r="D3105" s="12"/>
    </row>
    <row r="3106" spans="3:4">
      <c r="C3106" s="12"/>
      <c r="D3106" s="12"/>
    </row>
    <row r="3107" spans="3:4">
      <c r="C3107" s="12"/>
      <c r="D3107" s="12"/>
    </row>
    <row r="3108" spans="3:4">
      <c r="C3108" s="12"/>
      <c r="D3108" s="12"/>
    </row>
    <row r="3109" spans="3:4">
      <c r="C3109" s="12"/>
      <c r="D3109" s="12"/>
    </row>
    <row r="3110" spans="3:4">
      <c r="C3110" s="12"/>
      <c r="D3110" s="12"/>
    </row>
    <row r="3111" spans="3:4">
      <c r="C3111" s="12"/>
      <c r="D3111" s="12"/>
    </row>
    <row r="3112" spans="3:4">
      <c r="C3112" s="12"/>
      <c r="D3112" s="12"/>
    </row>
    <row r="3113" spans="3:4">
      <c r="C3113" s="12"/>
      <c r="D3113" s="12"/>
    </row>
    <row r="3114" spans="3:4">
      <c r="C3114" s="12"/>
      <c r="D3114" s="12"/>
    </row>
    <row r="3115" spans="3:4">
      <c r="C3115" s="12"/>
      <c r="D3115" s="12"/>
    </row>
    <row r="3116" spans="3:4">
      <c r="C3116" s="12"/>
      <c r="D3116" s="12"/>
    </row>
    <row r="3117" spans="3:4">
      <c r="C3117" s="12"/>
      <c r="D3117" s="12"/>
    </row>
    <row r="3118" spans="3:4">
      <c r="C3118" s="12"/>
      <c r="D3118" s="12"/>
    </row>
    <row r="3119" spans="3:4">
      <c r="C3119" s="12"/>
      <c r="D3119" s="12"/>
    </row>
    <row r="3120" spans="3:4">
      <c r="C3120" s="12"/>
      <c r="D3120" s="12"/>
    </row>
    <row r="3121" spans="3:4">
      <c r="C3121" s="12"/>
      <c r="D3121" s="12"/>
    </row>
    <row r="3122" spans="3:4">
      <c r="C3122" s="12"/>
      <c r="D3122" s="12"/>
    </row>
    <row r="3123" spans="3:4">
      <c r="C3123" s="12"/>
      <c r="D3123" s="12"/>
    </row>
    <row r="3124" spans="3:4">
      <c r="C3124" s="12"/>
      <c r="D3124" s="12"/>
    </row>
    <row r="3125" spans="3:4">
      <c r="C3125" s="12"/>
      <c r="D3125" s="12"/>
    </row>
    <row r="3126" spans="3:4">
      <c r="C3126" s="12"/>
      <c r="D3126" s="12"/>
    </row>
    <row r="3127" spans="3:4">
      <c r="C3127" s="12"/>
      <c r="D3127" s="12"/>
    </row>
    <row r="3128" spans="3:4">
      <c r="C3128" s="12"/>
      <c r="D3128" s="12"/>
    </row>
    <row r="3129" spans="3:4">
      <c r="C3129" s="12"/>
      <c r="D3129" s="12"/>
    </row>
    <row r="3130" spans="3:4">
      <c r="C3130" s="12"/>
      <c r="D3130" s="12"/>
    </row>
    <row r="3131" spans="3:4">
      <c r="C3131" s="12"/>
      <c r="D3131" s="12"/>
    </row>
    <row r="3132" spans="3:4">
      <c r="C3132" s="12"/>
      <c r="D3132" s="12"/>
    </row>
    <row r="3133" spans="3:4">
      <c r="C3133" s="12"/>
      <c r="D3133" s="12"/>
    </row>
    <row r="3134" spans="3:4">
      <c r="C3134" s="12"/>
      <c r="D3134" s="12"/>
    </row>
    <row r="3135" spans="3:4">
      <c r="C3135" s="12"/>
      <c r="D3135" s="12"/>
    </row>
    <row r="3136" spans="3:4">
      <c r="C3136" s="12"/>
      <c r="D3136" s="12"/>
    </row>
    <row r="3137" spans="3:4">
      <c r="C3137" s="12"/>
      <c r="D3137" s="12"/>
    </row>
    <row r="3138" spans="3:4">
      <c r="C3138" s="12"/>
      <c r="D3138" s="12"/>
    </row>
    <row r="3139" spans="3:4">
      <c r="C3139" s="12"/>
      <c r="D3139" s="12"/>
    </row>
    <row r="3140" spans="3:4">
      <c r="C3140" s="12"/>
      <c r="D3140" s="12"/>
    </row>
    <row r="3141" spans="3:4">
      <c r="C3141" s="12"/>
      <c r="D3141" s="12"/>
    </row>
    <row r="3142" spans="3:4">
      <c r="C3142" s="12"/>
      <c r="D3142" s="12"/>
    </row>
    <row r="3143" spans="3:4">
      <c r="C3143" s="12"/>
      <c r="D3143" s="12"/>
    </row>
    <row r="3144" spans="3:4">
      <c r="C3144" s="12"/>
      <c r="D3144" s="12"/>
    </row>
    <row r="3145" spans="3:4">
      <c r="C3145" s="12"/>
      <c r="D3145" s="12"/>
    </row>
    <row r="3146" spans="3:4">
      <c r="C3146" s="12"/>
      <c r="D3146" s="12"/>
    </row>
    <row r="3147" spans="3:4">
      <c r="C3147" s="12"/>
      <c r="D3147" s="12"/>
    </row>
    <row r="3148" spans="3:4">
      <c r="C3148" s="12"/>
      <c r="D3148" s="12"/>
    </row>
    <row r="3149" spans="3:4">
      <c r="C3149" s="12"/>
      <c r="D3149" s="12"/>
    </row>
    <row r="3150" spans="3:4">
      <c r="C3150" s="12"/>
      <c r="D3150" s="12"/>
    </row>
    <row r="3151" spans="3:4">
      <c r="C3151" s="12"/>
      <c r="D3151" s="12"/>
    </row>
    <row r="3152" spans="3:4">
      <c r="C3152" s="12"/>
      <c r="D3152" s="12"/>
    </row>
    <row r="3153" spans="3:4">
      <c r="C3153" s="12"/>
      <c r="D3153" s="12"/>
    </row>
    <row r="3154" spans="3:4">
      <c r="C3154" s="12"/>
      <c r="D3154" s="12"/>
    </row>
    <row r="3155" spans="3:4">
      <c r="C3155" s="12"/>
      <c r="D3155" s="12"/>
    </row>
    <row r="3156" spans="3:4">
      <c r="C3156" s="12"/>
      <c r="D3156" s="12"/>
    </row>
    <row r="3157" spans="3:4">
      <c r="C3157" s="12"/>
      <c r="D3157" s="12"/>
    </row>
    <row r="3158" spans="3:4">
      <c r="C3158" s="12"/>
      <c r="D3158" s="12"/>
    </row>
    <row r="3159" spans="3:4">
      <c r="C3159" s="12"/>
      <c r="D3159" s="12"/>
    </row>
    <row r="3160" spans="3:4">
      <c r="C3160" s="12"/>
      <c r="D3160" s="12"/>
    </row>
    <row r="3161" spans="3:4">
      <c r="C3161" s="12"/>
      <c r="D3161" s="12"/>
    </row>
    <row r="3162" spans="3:4">
      <c r="C3162" s="12"/>
      <c r="D3162" s="12"/>
    </row>
    <row r="3163" spans="3:4">
      <c r="C3163" s="12"/>
      <c r="D3163" s="12"/>
    </row>
    <row r="3164" spans="3:4">
      <c r="C3164" s="12"/>
      <c r="D3164" s="12"/>
    </row>
    <row r="3165" spans="3:4">
      <c r="C3165" s="12"/>
      <c r="D3165" s="12"/>
    </row>
    <row r="3166" spans="3:4">
      <c r="C3166" s="12"/>
      <c r="D3166" s="12"/>
    </row>
    <row r="3167" spans="3:4">
      <c r="C3167" s="12"/>
      <c r="D3167" s="12"/>
    </row>
    <row r="3168" spans="3:4">
      <c r="C3168" s="12"/>
      <c r="D3168" s="12"/>
    </row>
    <row r="3169" spans="3:4">
      <c r="C3169" s="12"/>
      <c r="D3169" s="12"/>
    </row>
    <row r="3170" spans="3:4">
      <c r="C3170" s="12"/>
      <c r="D3170" s="12"/>
    </row>
    <row r="3171" spans="3:4">
      <c r="C3171" s="12"/>
      <c r="D3171" s="12"/>
    </row>
    <row r="3172" spans="3:4">
      <c r="C3172" s="12"/>
      <c r="D3172" s="12"/>
    </row>
    <row r="3173" spans="3:4">
      <c r="C3173" s="12"/>
      <c r="D3173" s="12"/>
    </row>
    <row r="3174" spans="3:4">
      <c r="C3174" s="12"/>
      <c r="D3174" s="12"/>
    </row>
    <row r="3175" spans="3:4">
      <c r="C3175" s="12"/>
      <c r="D3175" s="12"/>
    </row>
    <row r="3176" spans="3:4">
      <c r="C3176" s="12"/>
      <c r="D3176" s="12"/>
    </row>
    <row r="3177" spans="3:4">
      <c r="C3177" s="12"/>
      <c r="D3177" s="12"/>
    </row>
    <row r="3178" spans="3:4">
      <c r="C3178" s="12"/>
      <c r="D3178" s="12"/>
    </row>
    <row r="3179" spans="3:4">
      <c r="C3179" s="12"/>
      <c r="D3179" s="12"/>
    </row>
    <row r="3180" spans="3:4">
      <c r="C3180" s="12"/>
      <c r="D3180" s="12"/>
    </row>
    <row r="3181" spans="3:4">
      <c r="C3181" s="12"/>
      <c r="D3181" s="12"/>
    </row>
    <row r="3182" spans="3:4">
      <c r="C3182" s="12"/>
      <c r="D3182" s="12"/>
    </row>
    <row r="3183" spans="3:4">
      <c r="C3183" s="12"/>
      <c r="D3183" s="12"/>
    </row>
    <row r="3184" spans="3:4">
      <c r="C3184" s="12"/>
      <c r="D3184" s="12"/>
    </row>
    <row r="3185" spans="3:4">
      <c r="C3185" s="12"/>
      <c r="D3185" s="12"/>
    </row>
    <row r="3186" spans="3:4">
      <c r="C3186" s="12"/>
      <c r="D3186" s="12"/>
    </row>
    <row r="3187" spans="3:4">
      <c r="C3187" s="12"/>
      <c r="D3187" s="12"/>
    </row>
    <row r="3188" spans="3:4">
      <c r="C3188" s="12"/>
      <c r="D3188" s="12"/>
    </row>
    <row r="3189" spans="3:4">
      <c r="C3189" s="12"/>
      <c r="D3189" s="12"/>
    </row>
    <row r="3190" spans="3:4">
      <c r="C3190" s="12"/>
      <c r="D3190" s="12"/>
    </row>
    <row r="3191" spans="3:4">
      <c r="C3191" s="12"/>
      <c r="D3191" s="12"/>
    </row>
    <row r="3192" spans="3:4">
      <c r="C3192" s="12"/>
      <c r="D3192" s="12"/>
    </row>
    <row r="3193" spans="3:4">
      <c r="C3193" s="12"/>
      <c r="D3193" s="12"/>
    </row>
    <row r="3194" spans="3:4">
      <c r="C3194" s="12"/>
      <c r="D3194" s="12"/>
    </row>
    <row r="3195" spans="3:4">
      <c r="C3195" s="12"/>
      <c r="D3195" s="12"/>
    </row>
    <row r="3196" spans="3:4">
      <c r="C3196" s="12"/>
      <c r="D3196" s="12"/>
    </row>
    <row r="3197" spans="3:4">
      <c r="C3197" s="12"/>
      <c r="D3197" s="12"/>
    </row>
    <row r="3198" spans="3:4">
      <c r="C3198" s="12"/>
      <c r="D3198" s="12"/>
    </row>
    <row r="3199" spans="3:4">
      <c r="C3199" s="12"/>
      <c r="D3199" s="12"/>
    </row>
    <row r="3200" spans="3:4">
      <c r="C3200" s="12"/>
      <c r="D3200" s="12"/>
    </row>
    <row r="3201" spans="3:4">
      <c r="C3201" s="12"/>
      <c r="D3201" s="12"/>
    </row>
    <row r="3202" spans="3:4">
      <c r="C3202" s="12"/>
      <c r="D3202" s="12"/>
    </row>
    <row r="3203" spans="3:4">
      <c r="C3203" s="12"/>
      <c r="D3203" s="12"/>
    </row>
    <row r="3204" spans="3:4">
      <c r="C3204" s="12"/>
      <c r="D3204" s="12"/>
    </row>
    <row r="3205" spans="3:4">
      <c r="C3205" s="12"/>
      <c r="D3205" s="12"/>
    </row>
    <row r="3206" spans="3:4">
      <c r="C3206" s="12"/>
      <c r="D3206" s="12"/>
    </row>
    <row r="3207" spans="3:4">
      <c r="C3207" s="12"/>
      <c r="D3207" s="12"/>
    </row>
    <row r="3208" spans="3:4">
      <c r="C3208" s="12"/>
      <c r="D3208" s="12"/>
    </row>
    <row r="3209" spans="3:4">
      <c r="C3209" s="12"/>
      <c r="D3209" s="12"/>
    </row>
    <row r="3210" spans="3:4">
      <c r="C3210" s="12"/>
      <c r="D3210" s="12"/>
    </row>
    <row r="3211" spans="3:4">
      <c r="C3211" s="12"/>
      <c r="D3211" s="12"/>
    </row>
    <row r="3212" spans="3:4">
      <c r="C3212" s="12"/>
      <c r="D3212" s="12"/>
    </row>
    <row r="3213" spans="3:4">
      <c r="C3213" s="12"/>
      <c r="D3213" s="12"/>
    </row>
    <row r="3214" spans="3:4">
      <c r="C3214" s="12"/>
      <c r="D3214" s="12"/>
    </row>
    <row r="3215" spans="3:4">
      <c r="C3215" s="12"/>
      <c r="D3215" s="12"/>
    </row>
    <row r="3216" spans="3:4">
      <c r="C3216" s="12"/>
      <c r="D3216" s="12"/>
    </row>
    <row r="3217" spans="3:4">
      <c r="C3217" s="12"/>
      <c r="D3217" s="12"/>
    </row>
    <row r="3218" spans="3:4">
      <c r="C3218" s="12"/>
      <c r="D3218" s="12"/>
    </row>
    <row r="3219" spans="3:4">
      <c r="C3219" s="12"/>
      <c r="D3219" s="12"/>
    </row>
    <row r="3220" spans="3:4">
      <c r="C3220" s="12"/>
      <c r="D3220" s="12"/>
    </row>
    <row r="3221" spans="3:4">
      <c r="C3221" s="12"/>
      <c r="D3221" s="12"/>
    </row>
    <row r="3222" spans="3:4">
      <c r="C3222" s="12"/>
      <c r="D3222" s="12"/>
    </row>
    <row r="3223" spans="3:4">
      <c r="C3223" s="12"/>
      <c r="D3223" s="12"/>
    </row>
    <row r="3224" spans="3:4">
      <c r="C3224" s="12"/>
      <c r="D3224" s="12"/>
    </row>
    <row r="3225" spans="3:4">
      <c r="C3225" s="12"/>
      <c r="D3225" s="12"/>
    </row>
    <row r="3226" spans="3:4">
      <c r="C3226" s="12"/>
      <c r="D3226" s="12"/>
    </row>
    <row r="3227" spans="3:4">
      <c r="C3227" s="12"/>
      <c r="D3227" s="12"/>
    </row>
    <row r="3228" spans="3:4">
      <c r="C3228" s="12"/>
      <c r="D3228" s="12"/>
    </row>
    <row r="3229" spans="3:4">
      <c r="C3229" s="12"/>
      <c r="D3229" s="12"/>
    </row>
    <row r="3230" spans="3:4">
      <c r="C3230" s="12"/>
      <c r="D3230" s="12"/>
    </row>
    <row r="3231" spans="3:4">
      <c r="C3231" s="12"/>
      <c r="D3231" s="12"/>
    </row>
    <row r="3232" spans="3:4">
      <c r="C3232" s="12"/>
      <c r="D3232" s="12"/>
    </row>
    <row r="3233" spans="3:4">
      <c r="C3233" s="12"/>
      <c r="D3233" s="12"/>
    </row>
    <row r="3234" spans="3:4">
      <c r="C3234" s="12"/>
      <c r="D3234" s="12"/>
    </row>
    <row r="3235" spans="3:4">
      <c r="C3235" s="12"/>
      <c r="D3235" s="12"/>
    </row>
    <row r="3236" spans="3:4">
      <c r="C3236" s="12"/>
      <c r="D3236" s="12"/>
    </row>
    <row r="3237" spans="3:4">
      <c r="C3237" s="12"/>
      <c r="D3237" s="12"/>
    </row>
    <row r="3238" spans="3:4">
      <c r="C3238" s="12"/>
      <c r="D3238" s="12"/>
    </row>
    <row r="3239" spans="3:4">
      <c r="C3239" s="12"/>
      <c r="D3239" s="12"/>
    </row>
    <row r="3240" spans="3:4">
      <c r="C3240" s="12"/>
      <c r="D3240" s="12"/>
    </row>
    <row r="3241" spans="3:4">
      <c r="C3241" s="12"/>
      <c r="D3241" s="12"/>
    </row>
    <row r="3242" spans="3:4">
      <c r="C3242" s="12"/>
      <c r="D3242" s="12"/>
    </row>
    <row r="3243" spans="3:4">
      <c r="C3243" s="12"/>
      <c r="D3243" s="12"/>
    </row>
    <row r="3244" spans="3:4">
      <c r="C3244" s="12"/>
      <c r="D3244" s="12"/>
    </row>
    <row r="3245" spans="3:4">
      <c r="C3245" s="12"/>
      <c r="D3245" s="12"/>
    </row>
    <row r="3246" spans="3:4">
      <c r="C3246" s="12"/>
      <c r="D3246" s="12"/>
    </row>
    <row r="3247" spans="3:4">
      <c r="C3247" s="12"/>
      <c r="D3247" s="12"/>
    </row>
    <row r="3248" spans="3:4">
      <c r="C3248" s="12"/>
      <c r="D3248" s="12"/>
    </row>
    <row r="3249" spans="3:4">
      <c r="C3249" s="12"/>
      <c r="D3249" s="12"/>
    </row>
    <row r="3250" spans="3:4">
      <c r="C3250" s="12"/>
      <c r="D3250" s="12"/>
    </row>
    <row r="3251" spans="3:4">
      <c r="C3251" s="12"/>
      <c r="D3251" s="12"/>
    </row>
    <row r="3252" spans="3:4">
      <c r="C3252" s="12"/>
      <c r="D3252" s="12"/>
    </row>
    <row r="3253" spans="3:4">
      <c r="C3253" s="12"/>
      <c r="D3253" s="12"/>
    </row>
    <row r="3254" spans="3:4">
      <c r="C3254" s="12"/>
      <c r="D3254" s="12"/>
    </row>
    <row r="3255" spans="3:4">
      <c r="C3255" s="12"/>
      <c r="D3255" s="12"/>
    </row>
    <row r="3256" spans="3:4">
      <c r="C3256" s="12"/>
      <c r="D3256" s="12"/>
    </row>
    <row r="3257" spans="3:4">
      <c r="C3257" s="12"/>
      <c r="D3257" s="12"/>
    </row>
    <row r="3258" spans="3:4">
      <c r="C3258" s="12"/>
      <c r="D3258" s="12"/>
    </row>
    <row r="3259" spans="3:4">
      <c r="C3259" s="12"/>
      <c r="D3259" s="12"/>
    </row>
    <row r="3260" spans="3:4">
      <c r="C3260" s="12"/>
      <c r="D3260" s="12"/>
    </row>
    <row r="3261" spans="3:4">
      <c r="C3261" s="12"/>
      <c r="D3261" s="12"/>
    </row>
    <row r="3262" spans="3:4">
      <c r="C3262" s="12"/>
      <c r="D3262" s="12"/>
    </row>
    <row r="3263" spans="3:4">
      <c r="C3263" s="12"/>
      <c r="D3263" s="12"/>
    </row>
    <row r="3264" spans="3:4">
      <c r="C3264" s="12"/>
      <c r="D3264" s="12"/>
    </row>
    <row r="3265" spans="3:4">
      <c r="C3265" s="12"/>
      <c r="D3265" s="12"/>
    </row>
    <row r="3266" spans="3:4">
      <c r="C3266" s="12"/>
      <c r="D3266" s="12"/>
    </row>
    <row r="3267" spans="3:4">
      <c r="C3267" s="12"/>
      <c r="D3267" s="12"/>
    </row>
    <row r="3268" spans="3:4">
      <c r="C3268" s="12"/>
      <c r="D3268" s="12"/>
    </row>
    <row r="3269" spans="3:4">
      <c r="C3269" s="12"/>
      <c r="D3269" s="12"/>
    </row>
    <row r="3270" spans="3:4">
      <c r="C3270" s="12"/>
      <c r="D3270" s="12"/>
    </row>
    <row r="3271" spans="3:4">
      <c r="C3271" s="12"/>
      <c r="D3271" s="12"/>
    </row>
    <row r="3272" spans="3:4">
      <c r="C3272" s="12"/>
      <c r="D3272" s="12"/>
    </row>
    <row r="3273" spans="3:4">
      <c r="C3273" s="12"/>
      <c r="D3273" s="12"/>
    </row>
    <row r="3274" spans="3:4">
      <c r="C3274" s="12"/>
      <c r="D3274" s="12"/>
    </row>
    <row r="3275" spans="3:4">
      <c r="C3275" s="12"/>
      <c r="D3275" s="12"/>
    </row>
    <row r="3276" spans="3:4">
      <c r="C3276" s="12"/>
      <c r="D3276" s="12"/>
    </row>
    <row r="3277" spans="3:4">
      <c r="C3277" s="12"/>
      <c r="D3277" s="12"/>
    </row>
    <row r="3278" spans="3:4">
      <c r="C3278" s="12"/>
      <c r="D3278" s="12"/>
    </row>
    <row r="3279" spans="3:4">
      <c r="C3279" s="12"/>
      <c r="D3279" s="12"/>
    </row>
    <row r="3280" spans="3:4">
      <c r="C3280" s="12"/>
      <c r="D3280" s="12"/>
    </row>
    <row r="3281" spans="3:4">
      <c r="C3281" s="12"/>
      <c r="D3281" s="12"/>
    </row>
    <row r="3282" spans="3:4">
      <c r="C3282" s="12"/>
      <c r="D3282" s="12"/>
    </row>
    <row r="3283" spans="3:4">
      <c r="C3283" s="12"/>
      <c r="D3283" s="12"/>
    </row>
    <row r="3284" spans="3:4">
      <c r="C3284" s="12"/>
      <c r="D3284" s="12"/>
    </row>
    <row r="3285" spans="3:4">
      <c r="C3285" s="12"/>
      <c r="D3285" s="12"/>
    </row>
    <row r="3286" spans="3:4">
      <c r="C3286" s="12"/>
      <c r="D3286" s="12"/>
    </row>
    <row r="3287" spans="3:4">
      <c r="C3287" s="12"/>
      <c r="D3287" s="12"/>
    </row>
    <row r="3288" spans="3:4">
      <c r="C3288" s="12"/>
      <c r="D3288" s="12"/>
    </row>
    <row r="3289" spans="3:4">
      <c r="C3289" s="12"/>
      <c r="D3289" s="12"/>
    </row>
    <row r="3290" spans="3:4">
      <c r="C3290" s="12"/>
      <c r="D3290" s="12"/>
    </row>
    <row r="3291" spans="3:4">
      <c r="C3291" s="12"/>
      <c r="D3291" s="12"/>
    </row>
    <row r="3292" spans="3:4">
      <c r="C3292" s="12"/>
      <c r="D3292" s="12"/>
    </row>
    <row r="3293" spans="3:4">
      <c r="C3293" s="12"/>
      <c r="D3293" s="12"/>
    </row>
    <row r="3294" spans="3:4">
      <c r="C3294" s="12"/>
      <c r="D3294" s="12"/>
    </row>
    <row r="3295" spans="3:4">
      <c r="C3295" s="12"/>
      <c r="D3295" s="12"/>
    </row>
    <row r="3296" spans="3:4">
      <c r="C3296" s="12"/>
      <c r="D3296" s="12"/>
    </row>
    <row r="3297" spans="3:4">
      <c r="C3297" s="12"/>
      <c r="D3297" s="12"/>
    </row>
    <row r="3298" spans="3:4">
      <c r="C3298" s="12"/>
      <c r="D3298" s="12"/>
    </row>
    <row r="3299" spans="3:4">
      <c r="C3299" s="12"/>
      <c r="D3299" s="12"/>
    </row>
    <row r="3300" spans="3:4">
      <c r="C3300" s="12"/>
      <c r="D3300" s="12"/>
    </row>
    <row r="3301" spans="3:4">
      <c r="C3301" s="12"/>
      <c r="D3301" s="12"/>
    </row>
    <row r="3302" spans="3:4">
      <c r="C3302" s="12"/>
      <c r="D3302" s="12"/>
    </row>
    <row r="3303" spans="3:4">
      <c r="C3303" s="12"/>
      <c r="D3303" s="12"/>
    </row>
    <row r="3304" spans="3:4">
      <c r="C3304" s="12"/>
      <c r="D3304" s="12"/>
    </row>
    <row r="3305" spans="3:4">
      <c r="C3305" s="12"/>
      <c r="D3305" s="12"/>
    </row>
    <row r="3306" spans="3:4">
      <c r="C3306" s="12"/>
      <c r="D3306" s="12"/>
    </row>
    <row r="3307" spans="3:4">
      <c r="C3307" s="12"/>
      <c r="D3307" s="12"/>
    </row>
    <row r="3308" spans="3:4">
      <c r="C3308" s="12"/>
      <c r="D3308" s="12"/>
    </row>
    <row r="3309" spans="3:4">
      <c r="C3309" s="12"/>
      <c r="D3309" s="12"/>
    </row>
    <row r="3310" spans="3:4">
      <c r="C3310" s="12"/>
      <c r="D3310" s="12"/>
    </row>
    <row r="3311" spans="3:4">
      <c r="C3311" s="12"/>
      <c r="D3311" s="12"/>
    </row>
    <row r="3312" spans="3:4">
      <c r="C3312" s="12"/>
      <c r="D3312" s="12"/>
    </row>
    <row r="3313" spans="3:4">
      <c r="C3313" s="12"/>
      <c r="D3313" s="12"/>
    </row>
    <row r="3314" spans="3:4">
      <c r="C3314" s="12"/>
      <c r="D3314" s="12"/>
    </row>
    <row r="3315" spans="3:4">
      <c r="C3315" s="12"/>
      <c r="D3315" s="12"/>
    </row>
    <row r="3316" spans="3:4">
      <c r="C3316" s="12"/>
      <c r="D3316" s="12"/>
    </row>
    <row r="3317" spans="3:4">
      <c r="C3317" s="12"/>
      <c r="D3317" s="12"/>
    </row>
    <row r="3318" spans="3:4">
      <c r="C3318" s="12"/>
      <c r="D3318" s="12"/>
    </row>
    <row r="3319" spans="3:4">
      <c r="C3319" s="12"/>
      <c r="D3319" s="12"/>
    </row>
    <row r="3320" spans="3:4">
      <c r="C3320" s="12"/>
      <c r="D3320" s="12"/>
    </row>
    <row r="3321" spans="3:4">
      <c r="C3321" s="12"/>
      <c r="D3321" s="12"/>
    </row>
    <row r="3322" spans="3:4">
      <c r="C3322" s="12"/>
      <c r="D3322" s="12"/>
    </row>
    <row r="3323" spans="3:4">
      <c r="C3323" s="12"/>
      <c r="D3323" s="12"/>
    </row>
    <row r="3324" spans="3:4">
      <c r="C3324" s="12"/>
      <c r="D3324" s="12"/>
    </row>
    <row r="3325" spans="3:4">
      <c r="C3325" s="12"/>
      <c r="D3325" s="12"/>
    </row>
    <row r="3326" spans="3:4">
      <c r="C3326" s="12"/>
      <c r="D3326" s="12"/>
    </row>
    <row r="3327" spans="3:4">
      <c r="C3327" s="12"/>
      <c r="D3327" s="12"/>
    </row>
    <row r="3328" spans="3:4">
      <c r="C3328" s="12"/>
      <c r="D3328" s="12"/>
    </row>
    <row r="3329" spans="3:4">
      <c r="C3329" s="12"/>
      <c r="D3329" s="12"/>
    </row>
    <row r="3330" spans="3:4">
      <c r="C3330" s="12"/>
      <c r="D3330" s="12"/>
    </row>
    <row r="3331" spans="3:4">
      <c r="C3331" s="12"/>
      <c r="D3331" s="12"/>
    </row>
    <row r="3332" spans="3:4">
      <c r="C3332" s="12"/>
      <c r="D3332" s="12"/>
    </row>
    <row r="3333" spans="3:4">
      <c r="C3333" s="12"/>
      <c r="D3333" s="12"/>
    </row>
    <row r="3334" spans="3:4">
      <c r="C3334" s="12"/>
      <c r="D3334" s="12"/>
    </row>
    <row r="3335" spans="3:4">
      <c r="C3335" s="12"/>
      <c r="D3335" s="12"/>
    </row>
    <row r="3336" spans="3:4">
      <c r="C3336" s="12"/>
      <c r="D3336" s="12"/>
    </row>
    <row r="3337" spans="3:4">
      <c r="C3337" s="12"/>
      <c r="D3337" s="12"/>
    </row>
    <row r="3338" spans="3:4">
      <c r="C3338" s="12"/>
      <c r="D3338" s="12"/>
    </row>
    <row r="3339" spans="3:4">
      <c r="C3339" s="12"/>
      <c r="D3339" s="12"/>
    </row>
    <row r="3340" spans="3:4">
      <c r="C3340" s="12"/>
      <c r="D3340" s="12"/>
    </row>
    <row r="3341" spans="3:4">
      <c r="C3341" s="12"/>
      <c r="D3341" s="12"/>
    </row>
    <row r="3342" spans="3:4">
      <c r="C3342" s="12"/>
      <c r="D3342" s="12"/>
    </row>
    <row r="3343" spans="3:4">
      <c r="C3343" s="12"/>
      <c r="D3343" s="12"/>
    </row>
    <row r="3344" spans="3:4">
      <c r="C3344" s="12"/>
      <c r="D3344" s="12"/>
    </row>
    <row r="3345" spans="3:4">
      <c r="C3345" s="12"/>
      <c r="D3345" s="12"/>
    </row>
    <row r="3346" spans="3:4">
      <c r="C3346" s="12"/>
      <c r="D3346" s="12"/>
    </row>
    <row r="3347" spans="3:4">
      <c r="C3347" s="12"/>
      <c r="D3347" s="12"/>
    </row>
    <row r="3348" spans="3:4">
      <c r="C3348" s="12"/>
      <c r="D3348" s="12"/>
    </row>
    <row r="3349" spans="3:4">
      <c r="C3349" s="12"/>
      <c r="D3349" s="12"/>
    </row>
    <row r="3350" spans="3:4">
      <c r="C3350" s="12"/>
      <c r="D3350" s="12"/>
    </row>
    <row r="3351" spans="3:4">
      <c r="C3351" s="12"/>
      <c r="D3351" s="12"/>
    </row>
    <row r="3352" spans="3:4">
      <c r="C3352" s="12"/>
      <c r="D3352" s="12"/>
    </row>
    <row r="3353" spans="3:4">
      <c r="C3353" s="12"/>
      <c r="D3353" s="12"/>
    </row>
    <row r="3354" spans="3:4">
      <c r="C3354" s="12"/>
      <c r="D3354" s="12"/>
    </row>
    <row r="3355" spans="3:4">
      <c r="C3355" s="12"/>
      <c r="D3355" s="12"/>
    </row>
    <row r="3356" spans="3:4">
      <c r="C3356" s="12"/>
      <c r="D3356" s="12"/>
    </row>
    <row r="3357" spans="3:4">
      <c r="C3357" s="12"/>
      <c r="D3357" s="12"/>
    </row>
    <row r="3358" spans="3:4">
      <c r="C3358" s="12"/>
      <c r="D3358" s="12"/>
    </row>
    <row r="3359" spans="3:4">
      <c r="C3359" s="12"/>
      <c r="D3359" s="12"/>
    </row>
    <row r="3360" spans="3:4">
      <c r="C3360" s="12"/>
      <c r="D3360" s="12"/>
    </row>
    <row r="3361" spans="3:4">
      <c r="C3361" s="12"/>
      <c r="D3361" s="12"/>
    </row>
    <row r="3362" spans="3:4">
      <c r="C3362" s="12"/>
      <c r="D3362" s="12"/>
    </row>
    <row r="3363" spans="3:4">
      <c r="C3363" s="12"/>
      <c r="D3363" s="12"/>
    </row>
    <row r="3364" spans="3:4">
      <c r="C3364" s="12"/>
      <c r="D3364" s="12"/>
    </row>
    <row r="3365" spans="3:4">
      <c r="C3365" s="12"/>
      <c r="D3365" s="12"/>
    </row>
    <row r="3366" spans="3:4">
      <c r="C3366" s="12"/>
      <c r="D3366" s="12"/>
    </row>
    <row r="3367" spans="3:4">
      <c r="C3367" s="12"/>
      <c r="D3367" s="12"/>
    </row>
    <row r="3368" spans="3:4">
      <c r="C3368" s="12"/>
      <c r="D3368" s="12"/>
    </row>
    <row r="3369" spans="3:4">
      <c r="C3369" s="12"/>
      <c r="D3369" s="12"/>
    </row>
    <row r="3370" spans="3:4">
      <c r="C3370" s="12"/>
      <c r="D3370" s="12"/>
    </row>
    <row r="3371" spans="3:4">
      <c r="C3371" s="12"/>
      <c r="D3371" s="12"/>
    </row>
    <row r="3372" spans="3:4">
      <c r="C3372" s="12"/>
      <c r="D3372" s="12"/>
    </row>
    <row r="3373" spans="3:4">
      <c r="C3373" s="12"/>
      <c r="D3373" s="12"/>
    </row>
    <row r="3374" spans="3:4">
      <c r="C3374" s="12"/>
      <c r="D3374" s="12"/>
    </row>
    <row r="3375" spans="3:4">
      <c r="C3375" s="12"/>
      <c r="D3375" s="12"/>
    </row>
    <row r="3376" spans="3:4">
      <c r="C3376" s="12"/>
      <c r="D3376" s="12"/>
    </row>
    <row r="3377" spans="3:4">
      <c r="C3377" s="12"/>
      <c r="D3377" s="12"/>
    </row>
    <row r="3378" spans="3:4">
      <c r="C3378" s="12"/>
      <c r="D3378" s="12"/>
    </row>
    <row r="3379" spans="3:4">
      <c r="C3379" s="12"/>
      <c r="D3379" s="12"/>
    </row>
    <row r="3380" spans="3:4">
      <c r="C3380" s="12"/>
      <c r="D3380" s="12"/>
    </row>
    <row r="3381" spans="3:4">
      <c r="C3381" s="12"/>
      <c r="D3381" s="12"/>
    </row>
    <row r="3382" spans="3:4">
      <c r="C3382" s="12"/>
      <c r="D3382" s="12"/>
    </row>
    <row r="3383" spans="3:4">
      <c r="C3383" s="12"/>
      <c r="D3383" s="12"/>
    </row>
    <row r="3384" spans="3:4">
      <c r="C3384" s="12"/>
      <c r="D3384" s="12"/>
    </row>
    <row r="3385" spans="3:4">
      <c r="C3385" s="12"/>
      <c r="D3385" s="12"/>
    </row>
    <row r="3386" spans="3:4">
      <c r="C3386" s="12"/>
      <c r="D3386" s="12"/>
    </row>
    <row r="3387" spans="3:4">
      <c r="C3387" s="12"/>
      <c r="D3387" s="12"/>
    </row>
    <row r="3388" spans="3:4">
      <c r="C3388" s="12"/>
      <c r="D3388" s="12"/>
    </row>
    <row r="3389" spans="3:4">
      <c r="C3389" s="12"/>
      <c r="D3389" s="12"/>
    </row>
    <row r="3390" spans="3:4">
      <c r="C3390" s="12"/>
      <c r="D3390" s="12"/>
    </row>
    <row r="3391" spans="3:4">
      <c r="C3391" s="12"/>
      <c r="D3391" s="12"/>
    </row>
    <row r="3392" spans="3:4">
      <c r="C3392" s="12"/>
      <c r="D3392" s="12"/>
    </row>
    <row r="3393" spans="3:4">
      <c r="C3393" s="12"/>
      <c r="D3393" s="12"/>
    </row>
    <row r="3394" spans="3:4">
      <c r="C3394" s="12"/>
      <c r="D3394" s="12"/>
    </row>
    <row r="3395" spans="3:4">
      <c r="C3395" s="12"/>
      <c r="D3395" s="12"/>
    </row>
    <row r="3396" spans="3:4">
      <c r="C3396" s="12"/>
      <c r="D3396" s="12"/>
    </row>
    <row r="3397" spans="3:4">
      <c r="C3397" s="12"/>
      <c r="D3397" s="12"/>
    </row>
    <row r="3398" spans="3:4">
      <c r="C3398" s="12"/>
      <c r="D3398" s="12"/>
    </row>
    <row r="3399" spans="3:4">
      <c r="C3399" s="12"/>
      <c r="D3399" s="12"/>
    </row>
    <row r="3400" spans="3:4">
      <c r="C3400" s="12"/>
      <c r="D3400" s="12"/>
    </row>
    <row r="3401" spans="3:4">
      <c r="C3401" s="12"/>
      <c r="D3401" s="12"/>
    </row>
    <row r="3402" spans="3:4">
      <c r="C3402" s="12"/>
      <c r="D3402" s="12"/>
    </row>
    <row r="3403" spans="3:4">
      <c r="C3403" s="12"/>
      <c r="D3403" s="12"/>
    </row>
    <row r="3404" spans="3:4">
      <c r="C3404" s="12"/>
      <c r="D3404" s="12"/>
    </row>
    <row r="3405" spans="3:4">
      <c r="C3405" s="12"/>
      <c r="D3405" s="12"/>
    </row>
    <row r="3406" spans="3:4">
      <c r="C3406" s="12"/>
      <c r="D3406" s="12"/>
    </row>
    <row r="3407" spans="3:4">
      <c r="C3407" s="12"/>
      <c r="D3407" s="12"/>
    </row>
    <row r="3408" spans="3:4">
      <c r="C3408" s="12"/>
      <c r="D3408" s="12"/>
    </row>
    <row r="3409" spans="3:4">
      <c r="C3409" s="12"/>
      <c r="D3409" s="12"/>
    </row>
    <row r="3410" spans="3:4">
      <c r="C3410" s="12"/>
      <c r="D3410" s="12"/>
    </row>
    <row r="3411" spans="3:4">
      <c r="C3411" s="12"/>
      <c r="D3411" s="12"/>
    </row>
    <row r="3412" spans="3:4">
      <c r="C3412" s="12"/>
      <c r="D3412" s="12"/>
    </row>
    <row r="3413" spans="3:4">
      <c r="C3413" s="12"/>
      <c r="D3413" s="12"/>
    </row>
    <row r="3414" spans="3:4">
      <c r="C3414" s="12"/>
      <c r="D3414" s="12"/>
    </row>
    <row r="3415" spans="3:4">
      <c r="C3415" s="12"/>
      <c r="D3415" s="12"/>
    </row>
    <row r="3416" spans="3:4">
      <c r="C3416" s="12"/>
      <c r="D3416" s="12"/>
    </row>
    <row r="3417" spans="3:4">
      <c r="C3417" s="12"/>
      <c r="D3417" s="12"/>
    </row>
    <row r="3418" spans="3:4">
      <c r="C3418" s="12"/>
      <c r="D3418" s="12"/>
    </row>
    <row r="3419" spans="3:4">
      <c r="C3419" s="12"/>
      <c r="D3419" s="12"/>
    </row>
    <row r="3420" spans="3:4">
      <c r="C3420" s="12"/>
      <c r="D3420" s="12"/>
    </row>
    <row r="3421" spans="3:4">
      <c r="C3421" s="12"/>
      <c r="D3421" s="12"/>
    </row>
    <row r="3422" spans="3:4">
      <c r="C3422" s="12"/>
      <c r="D3422" s="12"/>
    </row>
    <row r="3423" spans="3:4">
      <c r="C3423" s="12"/>
      <c r="D3423" s="12"/>
    </row>
    <row r="3424" spans="3:4">
      <c r="C3424" s="12"/>
      <c r="D3424" s="12"/>
    </row>
    <row r="3425" spans="3:4">
      <c r="C3425" s="12"/>
      <c r="D3425" s="12"/>
    </row>
    <row r="3426" spans="3:4">
      <c r="C3426" s="12"/>
      <c r="D3426" s="12"/>
    </row>
    <row r="3427" spans="3:4">
      <c r="C3427" s="12"/>
      <c r="D3427" s="12"/>
    </row>
    <row r="3428" spans="3:4">
      <c r="C3428" s="12"/>
      <c r="D3428" s="12"/>
    </row>
    <row r="3429" spans="3:4">
      <c r="C3429" s="12"/>
      <c r="D3429" s="12"/>
    </row>
    <row r="3430" spans="3:4">
      <c r="C3430" s="12"/>
      <c r="D3430" s="12"/>
    </row>
    <row r="3431" spans="3:4">
      <c r="C3431" s="12"/>
      <c r="D3431" s="12"/>
    </row>
    <row r="3432" spans="3:4">
      <c r="C3432" s="12"/>
      <c r="D3432" s="12"/>
    </row>
    <row r="3433" spans="3:4">
      <c r="C3433" s="12"/>
      <c r="D3433" s="12"/>
    </row>
    <row r="3434" spans="3:4">
      <c r="C3434" s="12"/>
      <c r="D3434" s="12"/>
    </row>
    <row r="3435" spans="3:4">
      <c r="C3435" s="12"/>
      <c r="D3435" s="12"/>
    </row>
    <row r="3436" spans="3:4">
      <c r="C3436" s="12"/>
      <c r="D3436" s="12"/>
    </row>
    <row r="3437" spans="3:4">
      <c r="C3437" s="12"/>
      <c r="D3437" s="12"/>
    </row>
    <row r="3438" spans="3:4">
      <c r="C3438" s="12"/>
      <c r="D3438" s="12"/>
    </row>
    <row r="3439" spans="3:4">
      <c r="C3439" s="12"/>
      <c r="D3439" s="12"/>
    </row>
    <row r="3440" spans="3:4">
      <c r="C3440" s="12"/>
      <c r="D3440" s="12"/>
    </row>
    <row r="3441" spans="3:4">
      <c r="C3441" s="12"/>
      <c r="D3441" s="12"/>
    </row>
    <row r="3442" spans="3:4">
      <c r="C3442" s="12"/>
      <c r="D3442" s="12"/>
    </row>
    <row r="3443" spans="3:4">
      <c r="C3443" s="12"/>
      <c r="D3443" s="12"/>
    </row>
    <row r="3444" spans="3:4">
      <c r="C3444" s="12"/>
      <c r="D3444" s="12"/>
    </row>
    <row r="3445" spans="3:4">
      <c r="C3445" s="12"/>
      <c r="D3445" s="12"/>
    </row>
    <row r="3446" spans="3:4">
      <c r="C3446" s="12"/>
      <c r="D3446" s="12"/>
    </row>
    <row r="3447" spans="3:4">
      <c r="C3447" s="12"/>
      <c r="D3447" s="12"/>
    </row>
    <row r="3448" spans="3:4">
      <c r="C3448" s="12"/>
      <c r="D3448" s="12"/>
    </row>
    <row r="3449" spans="3:4">
      <c r="C3449" s="12"/>
      <c r="D3449" s="12"/>
    </row>
    <row r="3450" spans="3:4">
      <c r="C3450" s="12"/>
      <c r="D3450" s="12"/>
    </row>
    <row r="3451" spans="3:4">
      <c r="C3451" s="12"/>
      <c r="D3451" s="12"/>
    </row>
    <row r="3452" spans="3:4">
      <c r="C3452" s="12"/>
      <c r="D3452" s="12"/>
    </row>
    <row r="3453" spans="3:4">
      <c r="C3453" s="12"/>
      <c r="D3453" s="12"/>
    </row>
    <row r="3454" spans="3:4">
      <c r="C3454" s="12"/>
      <c r="D3454" s="12"/>
    </row>
    <row r="3455" spans="3:4">
      <c r="C3455" s="12"/>
      <c r="D3455" s="12"/>
    </row>
    <row r="3456" spans="3:4">
      <c r="C3456" s="12"/>
      <c r="D3456" s="12"/>
    </row>
    <row r="3457" spans="3:4">
      <c r="C3457" s="12"/>
      <c r="D3457" s="12"/>
    </row>
    <row r="3458" spans="3:4">
      <c r="C3458" s="12"/>
      <c r="D3458" s="12"/>
    </row>
    <row r="3459" spans="3:4">
      <c r="C3459" s="12"/>
      <c r="D3459" s="12"/>
    </row>
    <row r="3460" spans="3:4">
      <c r="C3460" s="12"/>
      <c r="D3460" s="12"/>
    </row>
    <row r="3461" spans="3:4">
      <c r="C3461" s="12"/>
      <c r="D3461" s="12"/>
    </row>
    <row r="3462" spans="3:4">
      <c r="C3462" s="12"/>
      <c r="D3462" s="12"/>
    </row>
    <row r="3463" spans="3:4">
      <c r="C3463" s="12"/>
      <c r="D3463" s="12"/>
    </row>
    <row r="3464" spans="3:4">
      <c r="C3464" s="12"/>
      <c r="D3464" s="12"/>
    </row>
    <row r="3465" spans="3:4">
      <c r="C3465" s="12"/>
      <c r="D3465" s="12"/>
    </row>
    <row r="3466" spans="3:4">
      <c r="C3466" s="12"/>
      <c r="D3466" s="12"/>
    </row>
    <row r="3467" spans="3:4">
      <c r="C3467" s="12"/>
      <c r="D3467" s="12"/>
    </row>
    <row r="3468" spans="3:4">
      <c r="C3468" s="12"/>
      <c r="D3468" s="12"/>
    </row>
    <row r="3469" spans="3:4">
      <c r="C3469" s="12"/>
      <c r="D3469" s="12"/>
    </row>
    <row r="3470" spans="3:4">
      <c r="C3470" s="12"/>
      <c r="D3470" s="12"/>
    </row>
    <row r="3471" spans="3:4">
      <c r="C3471" s="12"/>
      <c r="D3471" s="12"/>
    </row>
    <row r="3472" spans="3:4">
      <c r="C3472" s="12"/>
      <c r="D3472" s="12"/>
    </row>
    <row r="3473" spans="3:4">
      <c r="C3473" s="12"/>
      <c r="D3473" s="12"/>
    </row>
    <row r="3474" spans="3:4">
      <c r="C3474" s="12"/>
      <c r="D3474" s="12"/>
    </row>
    <row r="3475" spans="3:4">
      <c r="C3475" s="12"/>
      <c r="D3475" s="12"/>
    </row>
    <row r="3476" spans="3:4">
      <c r="C3476" s="12"/>
      <c r="D3476" s="12"/>
    </row>
    <row r="3477" spans="3:4">
      <c r="C3477" s="12"/>
      <c r="D3477" s="12"/>
    </row>
    <row r="3478" spans="3:4">
      <c r="C3478" s="12"/>
      <c r="D3478" s="12"/>
    </row>
    <row r="3479" spans="3:4">
      <c r="C3479" s="12"/>
      <c r="D3479" s="12"/>
    </row>
    <row r="3480" spans="3:4">
      <c r="C3480" s="12"/>
      <c r="D3480" s="12"/>
    </row>
    <row r="3481" spans="3:4">
      <c r="C3481" s="12"/>
      <c r="D3481" s="12"/>
    </row>
    <row r="3482" spans="3:4">
      <c r="C3482" s="12"/>
      <c r="D3482" s="12"/>
    </row>
    <row r="3483" spans="3:4">
      <c r="C3483" s="12"/>
      <c r="D3483" s="12"/>
    </row>
    <row r="3484" spans="3:4">
      <c r="C3484" s="12"/>
      <c r="D3484" s="12"/>
    </row>
    <row r="3485" spans="3:4">
      <c r="C3485" s="12"/>
      <c r="D3485" s="12"/>
    </row>
    <row r="3486" spans="3:4">
      <c r="C3486" s="12"/>
      <c r="D3486" s="12"/>
    </row>
    <row r="3487" spans="3:4">
      <c r="C3487" s="12"/>
      <c r="D3487" s="12"/>
    </row>
    <row r="3488" spans="3:4">
      <c r="C3488" s="12"/>
      <c r="D3488" s="12"/>
    </row>
    <row r="3489" spans="3:4">
      <c r="C3489" s="12"/>
      <c r="D3489" s="12"/>
    </row>
    <row r="3490" spans="3:4">
      <c r="C3490" s="12"/>
      <c r="D3490" s="12"/>
    </row>
    <row r="3491" spans="3:4">
      <c r="C3491" s="12"/>
      <c r="D3491" s="12"/>
    </row>
    <row r="3492" spans="3:4">
      <c r="C3492" s="12"/>
      <c r="D3492" s="12"/>
    </row>
    <row r="3493" spans="3:4">
      <c r="C3493" s="12"/>
      <c r="D3493" s="12"/>
    </row>
    <row r="3494" spans="3:4">
      <c r="C3494" s="12"/>
      <c r="D3494" s="12"/>
    </row>
    <row r="3495" spans="3:4">
      <c r="C3495" s="12"/>
      <c r="D3495" s="12"/>
    </row>
    <row r="3496" spans="3:4">
      <c r="C3496" s="12"/>
      <c r="D3496" s="12"/>
    </row>
    <row r="3497" spans="3:4">
      <c r="C3497" s="12"/>
      <c r="D3497" s="12"/>
    </row>
    <row r="3498" spans="3:4">
      <c r="C3498" s="12"/>
      <c r="D3498" s="12"/>
    </row>
    <row r="3499" spans="3:4">
      <c r="C3499" s="12"/>
      <c r="D3499" s="12"/>
    </row>
    <row r="3500" spans="3:4">
      <c r="C3500" s="12"/>
      <c r="D3500" s="12"/>
    </row>
    <row r="3501" spans="3:4">
      <c r="C3501" s="12"/>
      <c r="D3501" s="12"/>
    </row>
    <row r="3502" spans="3:4">
      <c r="C3502" s="12"/>
      <c r="D3502" s="12"/>
    </row>
    <row r="3503" spans="3:4">
      <c r="C3503" s="12"/>
      <c r="D3503" s="12"/>
    </row>
    <row r="3504" spans="3:4">
      <c r="C3504" s="12"/>
      <c r="D3504" s="12"/>
    </row>
    <row r="3505" spans="3:4">
      <c r="C3505" s="12"/>
      <c r="D3505" s="12"/>
    </row>
    <row r="3506" spans="3:4">
      <c r="C3506" s="12"/>
      <c r="D3506" s="12"/>
    </row>
    <row r="3507" spans="3:4">
      <c r="C3507" s="12"/>
      <c r="D3507" s="12"/>
    </row>
    <row r="3508" spans="3:4">
      <c r="C3508" s="12"/>
      <c r="D3508" s="12"/>
    </row>
    <row r="3509" spans="3:4">
      <c r="C3509" s="12"/>
      <c r="D3509" s="12"/>
    </row>
    <row r="3510" spans="3:4">
      <c r="C3510" s="12"/>
      <c r="D3510" s="12"/>
    </row>
    <row r="3511" spans="3:4">
      <c r="C3511" s="12"/>
      <c r="D3511" s="12"/>
    </row>
    <row r="3512" spans="3:4">
      <c r="C3512" s="12"/>
      <c r="D3512" s="12"/>
    </row>
    <row r="3513" spans="3:4">
      <c r="C3513" s="12"/>
      <c r="D3513" s="12"/>
    </row>
    <row r="3514" spans="3:4">
      <c r="C3514" s="12"/>
      <c r="D3514" s="12"/>
    </row>
    <row r="3515" spans="3:4">
      <c r="C3515" s="12"/>
      <c r="D3515" s="12"/>
    </row>
    <row r="3516" spans="3:4">
      <c r="C3516" s="12"/>
      <c r="D3516" s="12"/>
    </row>
    <row r="3517" spans="3:4">
      <c r="C3517" s="12"/>
      <c r="D3517" s="12"/>
    </row>
    <row r="3518" spans="3:4">
      <c r="C3518" s="12"/>
      <c r="D3518" s="12"/>
    </row>
    <row r="3519" spans="3:4">
      <c r="C3519" s="12"/>
      <c r="D3519" s="12"/>
    </row>
    <row r="3520" spans="3:4">
      <c r="C3520" s="12"/>
      <c r="D3520" s="12"/>
    </row>
    <row r="3521" spans="3:4">
      <c r="C3521" s="12"/>
      <c r="D3521" s="12"/>
    </row>
    <row r="3522" spans="3:4">
      <c r="C3522" s="12"/>
      <c r="D3522" s="12"/>
    </row>
    <row r="3523" spans="3:4">
      <c r="C3523" s="12"/>
      <c r="D3523" s="12"/>
    </row>
    <row r="3524" spans="3:4">
      <c r="C3524" s="12"/>
      <c r="D3524" s="12"/>
    </row>
    <row r="3525" spans="3:4">
      <c r="C3525" s="12"/>
      <c r="D3525" s="12"/>
    </row>
    <row r="3526" spans="3:4">
      <c r="C3526" s="12"/>
      <c r="D3526" s="12"/>
    </row>
    <row r="3527" spans="3:4">
      <c r="C3527" s="12"/>
      <c r="D3527" s="12"/>
    </row>
    <row r="3528" spans="3:4">
      <c r="C3528" s="12"/>
      <c r="D3528" s="12"/>
    </row>
    <row r="3529" spans="3:4">
      <c r="C3529" s="12"/>
      <c r="D3529" s="12"/>
    </row>
    <row r="3530" spans="3:4">
      <c r="C3530" s="12"/>
      <c r="D3530" s="12"/>
    </row>
    <row r="3531" spans="3:4">
      <c r="C3531" s="12"/>
      <c r="D3531" s="12"/>
    </row>
    <row r="3532" spans="3:4">
      <c r="C3532" s="12"/>
      <c r="D3532" s="12"/>
    </row>
    <row r="3533" spans="3:4">
      <c r="C3533" s="12"/>
      <c r="D3533" s="12"/>
    </row>
    <row r="3534" spans="3:4">
      <c r="C3534" s="12"/>
      <c r="D3534" s="12"/>
    </row>
    <row r="3535" spans="3:4">
      <c r="C3535" s="12"/>
      <c r="D3535" s="12"/>
    </row>
    <row r="3536" spans="3:4">
      <c r="C3536" s="12"/>
      <c r="D3536" s="12"/>
    </row>
    <row r="3537" spans="3:4">
      <c r="C3537" s="12"/>
      <c r="D3537" s="12"/>
    </row>
    <row r="3538" spans="3:4">
      <c r="C3538" s="12"/>
      <c r="D3538" s="12"/>
    </row>
    <row r="3539" spans="3:4">
      <c r="C3539" s="12"/>
      <c r="D3539" s="12"/>
    </row>
    <row r="3540" spans="3:4">
      <c r="C3540" s="12"/>
      <c r="D3540" s="12"/>
    </row>
    <row r="3541" spans="3:4">
      <c r="C3541" s="12"/>
      <c r="D3541" s="12"/>
    </row>
    <row r="3542" spans="3:4">
      <c r="C3542" s="12"/>
      <c r="D3542" s="12"/>
    </row>
    <row r="3543" spans="3:4">
      <c r="C3543" s="12"/>
      <c r="D3543" s="12"/>
    </row>
    <row r="3544" spans="3:4">
      <c r="C3544" s="12"/>
      <c r="D3544" s="12"/>
    </row>
    <row r="3545" spans="3:4">
      <c r="C3545" s="12"/>
      <c r="D3545" s="12"/>
    </row>
    <row r="3546" spans="3:4">
      <c r="C3546" s="12"/>
      <c r="D3546" s="12"/>
    </row>
    <row r="3547" spans="3:4">
      <c r="C3547" s="12"/>
      <c r="D3547" s="12"/>
    </row>
    <row r="3548" spans="3:4">
      <c r="C3548" s="12"/>
      <c r="D3548" s="12"/>
    </row>
    <row r="3549" spans="3:4">
      <c r="C3549" s="12"/>
      <c r="D3549" s="12"/>
    </row>
    <row r="3550" spans="3:4">
      <c r="C3550" s="12"/>
      <c r="D3550" s="12"/>
    </row>
    <row r="3551" spans="3:4">
      <c r="C3551" s="12"/>
      <c r="D3551" s="12"/>
    </row>
    <row r="3552" spans="3:4">
      <c r="C3552" s="12"/>
      <c r="D3552" s="12"/>
    </row>
    <row r="3553" spans="3:4">
      <c r="C3553" s="12"/>
      <c r="D3553" s="12"/>
    </row>
    <row r="3554" spans="3:4">
      <c r="C3554" s="12"/>
      <c r="D3554" s="12"/>
    </row>
    <row r="3555" spans="3:4">
      <c r="C3555" s="12"/>
      <c r="D3555" s="12"/>
    </row>
    <row r="3556" spans="3:4">
      <c r="C3556" s="12"/>
      <c r="D3556" s="12"/>
    </row>
    <row r="3557" spans="3:4">
      <c r="C3557" s="12"/>
      <c r="D3557" s="12"/>
    </row>
    <row r="3558" spans="3:4">
      <c r="C3558" s="12"/>
      <c r="D3558" s="12"/>
    </row>
    <row r="3559" spans="3:4">
      <c r="C3559" s="12"/>
      <c r="D3559" s="12"/>
    </row>
    <row r="3560" spans="3:4">
      <c r="C3560" s="12"/>
      <c r="D3560" s="12"/>
    </row>
    <row r="3561" spans="3:4">
      <c r="C3561" s="12"/>
      <c r="D3561" s="12"/>
    </row>
    <row r="3562" spans="3:4">
      <c r="C3562" s="12"/>
      <c r="D3562" s="12"/>
    </row>
    <row r="3563" spans="3:4">
      <c r="C3563" s="12"/>
      <c r="D3563" s="12"/>
    </row>
    <row r="3564" spans="3:4">
      <c r="C3564" s="12"/>
      <c r="D3564" s="12"/>
    </row>
    <row r="3565" spans="3:4">
      <c r="C3565" s="12"/>
      <c r="D3565" s="12"/>
    </row>
    <row r="3566" spans="3:4">
      <c r="C3566" s="12"/>
      <c r="D3566" s="12"/>
    </row>
    <row r="3567" spans="3:4">
      <c r="C3567" s="12"/>
      <c r="D3567" s="12"/>
    </row>
    <row r="3568" spans="3:4">
      <c r="C3568" s="12"/>
      <c r="D3568" s="12"/>
    </row>
    <row r="3569" spans="3:4">
      <c r="C3569" s="12"/>
      <c r="D3569" s="12"/>
    </row>
    <row r="3570" spans="3:4">
      <c r="C3570" s="12"/>
      <c r="D3570" s="12"/>
    </row>
    <row r="3571" spans="3:4">
      <c r="C3571" s="12"/>
      <c r="D3571" s="12"/>
    </row>
    <row r="3572" spans="3:4">
      <c r="C3572" s="12"/>
      <c r="D3572" s="12"/>
    </row>
    <row r="3573" spans="3:4">
      <c r="C3573" s="12"/>
      <c r="D3573" s="12"/>
    </row>
    <row r="3574" spans="3:4">
      <c r="C3574" s="12"/>
      <c r="D3574" s="12"/>
    </row>
    <row r="3575" spans="3:4">
      <c r="C3575" s="12"/>
      <c r="D3575" s="12"/>
    </row>
    <row r="3576" spans="3:4">
      <c r="C3576" s="12"/>
      <c r="D3576" s="12"/>
    </row>
    <row r="3577" spans="3:4">
      <c r="C3577" s="12"/>
      <c r="D3577" s="12"/>
    </row>
    <row r="3578" spans="3:4">
      <c r="C3578" s="12"/>
      <c r="D3578" s="12"/>
    </row>
    <row r="3579" spans="3:4">
      <c r="C3579" s="12"/>
      <c r="D3579" s="12"/>
    </row>
    <row r="3580" spans="3:4">
      <c r="C3580" s="12"/>
      <c r="D3580" s="12"/>
    </row>
    <row r="3581" spans="3:4">
      <c r="C3581" s="12"/>
      <c r="D3581" s="12"/>
    </row>
    <row r="3582" spans="3:4">
      <c r="C3582" s="12"/>
      <c r="D3582" s="12"/>
    </row>
    <row r="3583" spans="3:4">
      <c r="C3583" s="12"/>
      <c r="D3583" s="12"/>
    </row>
    <row r="3584" spans="3:4">
      <c r="C3584" s="12"/>
      <c r="D3584" s="12"/>
    </row>
    <row r="3585" spans="3:4">
      <c r="C3585" s="12"/>
      <c r="D3585" s="12"/>
    </row>
    <row r="3586" spans="3:4">
      <c r="C3586" s="12"/>
      <c r="D3586" s="12"/>
    </row>
    <row r="3587" spans="3:4">
      <c r="C3587" s="12"/>
      <c r="D3587" s="12"/>
    </row>
    <row r="3588" spans="3:4">
      <c r="C3588" s="12"/>
      <c r="D3588" s="12"/>
    </row>
    <row r="3589" spans="3:4">
      <c r="C3589" s="12"/>
      <c r="D3589" s="12"/>
    </row>
    <row r="3590" spans="3:4">
      <c r="C3590" s="12"/>
      <c r="D3590" s="12"/>
    </row>
    <row r="3591" spans="3:4">
      <c r="C3591" s="12"/>
      <c r="D3591" s="12"/>
    </row>
    <row r="3592" spans="3:4">
      <c r="C3592" s="12"/>
      <c r="D3592" s="12"/>
    </row>
    <row r="3593" spans="3:4">
      <c r="C3593" s="12"/>
      <c r="D3593" s="12"/>
    </row>
    <row r="3594" spans="3:4">
      <c r="C3594" s="12"/>
      <c r="D3594" s="12"/>
    </row>
    <row r="3595" spans="3:4">
      <c r="C3595" s="12"/>
      <c r="D3595" s="12"/>
    </row>
    <row r="3596" spans="3:4">
      <c r="C3596" s="12"/>
      <c r="D3596" s="12"/>
    </row>
    <row r="3597" spans="3:4">
      <c r="C3597" s="12"/>
      <c r="D3597" s="12"/>
    </row>
    <row r="3598" spans="3:4">
      <c r="C3598" s="12"/>
      <c r="D3598" s="12"/>
    </row>
    <row r="3599" spans="3:4">
      <c r="C3599" s="12"/>
      <c r="D3599" s="12"/>
    </row>
    <row r="3600" spans="3:4">
      <c r="C3600" s="12"/>
      <c r="D3600" s="12"/>
    </row>
    <row r="3601" spans="3:4">
      <c r="C3601" s="12"/>
      <c r="D3601" s="12"/>
    </row>
    <row r="3602" spans="3:4">
      <c r="C3602" s="12"/>
      <c r="D3602" s="12"/>
    </row>
    <row r="3603" spans="3:4">
      <c r="C3603" s="12"/>
      <c r="D3603" s="12"/>
    </row>
    <row r="3604" spans="3:4">
      <c r="C3604" s="12"/>
      <c r="D3604" s="12"/>
    </row>
    <row r="3605" spans="3:4">
      <c r="C3605" s="12"/>
      <c r="D3605" s="12"/>
    </row>
    <row r="3606" spans="3:4">
      <c r="C3606" s="12"/>
      <c r="D3606" s="12"/>
    </row>
    <row r="3607" spans="3:4">
      <c r="C3607" s="12"/>
      <c r="D3607" s="12"/>
    </row>
    <row r="3608" spans="3:4">
      <c r="C3608" s="12"/>
      <c r="D3608" s="12"/>
    </row>
    <row r="3609" spans="3:4">
      <c r="C3609" s="12"/>
      <c r="D3609" s="12"/>
    </row>
    <row r="3610" spans="3:4">
      <c r="C3610" s="12"/>
      <c r="D3610" s="12"/>
    </row>
    <row r="3611" spans="3:4">
      <c r="C3611" s="12"/>
      <c r="D3611" s="12"/>
    </row>
    <row r="3612" spans="3:4">
      <c r="C3612" s="12"/>
      <c r="D3612" s="12"/>
    </row>
    <row r="3613" spans="3:4">
      <c r="C3613" s="12"/>
      <c r="D3613" s="12"/>
    </row>
    <row r="3614" spans="3:4">
      <c r="C3614" s="12"/>
      <c r="D3614" s="12"/>
    </row>
    <row r="3615" spans="3:4">
      <c r="C3615" s="12"/>
      <c r="D3615" s="12"/>
    </row>
    <row r="3616" spans="3:4">
      <c r="C3616" s="12"/>
      <c r="D3616" s="12"/>
    </row>
    <row r="3617" spans="3:4">
      <c r="C3617" s="12"/>
      <c r="D3617" s="12"/>
    </row>
    <row r="3618" spans="3:4">
      <c r="C3618" s="12"/>
      <c r="D3618" s="12"/>
    </row>
    <row r="3619" spans="3:4">
      <c r="C3619" s="12"/>
      <c r="D3619" s="12"/>
    </row>
    <row r="3620" spans="3:4">
      <c r="C3620" s="12"/>
      <c r="D3620" s="12"/>
    </row>
    <row r="3621" spans="3:4">
      <c r="C3621" s="12"/>
      <c r="D3621" s="12"/>
    </row>
    <row r="3622" spans="3:4">
      <c r="C3622" s="12"/>
      <c r="D3622" s="12"/>
    </row>
    <row r="3623" spans="3:4">
      <c r="C3623" s="12"/>
      <c r="D3623" s="12"/>
    </row>
    <row r="3624" spans="3:4">
      <c r="C3624" s="12"/>
      <c r="D3624" s="12"/>
    </row>
    <row r="3625" spans="3:4">
      <c r="C3625" s="12"/>
      <c r="D3625" s="12"/>
    </row>
    <row r="3626" spans="3:4">
      <c r="C3626" s="12"/>
      <c r="D3626" s="12"/>
    </row>
    <row r="3627" spans="3:4">
      <c r="C3627" s="12"/>
      <c r="D3627" s="12"/>
    </row>
    <row r="3628" spans="3:4">
      <c r="C3628" s="12"/>
      <c r="D3628" s="12"/>
    </row>
    <row r="3629" spans="3:4">
      <c r="C3629" s="12"/>
      <c r="D3629" s="12"/>
    </row>
    <row r="3630" spans="3:4">
      <c r="C3630" s="12"/>
      <c r="D3630" s="12"/>
    </row>
    <row r="3631" spans="3:4">
      <c r="C3631" s="12"/>
      <c r="D3631" s="12"/>
    </row>
    <row r="3632" spans="3:4">
      <c r="C3632" s="12"/>
      <c r="D3632" s="12"/>
    </row>
    <row r="3633" spans="3:4">
      <c r="C3633" s="12"/>
      <c r="D3633" s="12"/>
    </row>
    <row r="3634" spans="3:4">
      <c r="C3634" s="12"/>
      <c r="D3634" s="12"/>
    </row>
    <row r="3635" spans="3:4">
      <c r="C3635" s="12"/>
      <c r="D3635" s="12"/>
    </row>
    <row r="3636" spans="3:4">
      <c r="C3636" s="12"/>
      <c r="D3636" s="12"/>
    </row>
    <row r="3637" spans="3:4">
      <c r="C3637" s="12"/>
      <c r="D3637" s="12"/>
    </row>
    <row r="3638" spans="3:4">
      <c r="C3638" s="12"/>
      <c r="D3638" s="12"/>
    </row>
    <row r="3639" spans="3:4">
      <c r="C3639" s="12"/>
      <c r="D3639" s="12"/>
    </row>
    <row r="3640" spans="3:4">
      <c r="C3640" s="12"/>
      <c r="D3640" s="12"/>
    </row>
    <row r="3641" spans="3:4">
      <c r="C3641" s="12"/>
      <c r="D3641" s="12"/>
    </row>
    <row r="3642" spans="3:4">
      <c r="C3642" s="12"/>
      <c r="D3642" s="12"/>
    </row>
    <row r="3643" spans="3:4">
      <c r="C3643" s="12"/>
      <c r="D3643" s="12"/>
    </row>
    <row r="3644" spans="3:4">
      <c r="C3644" s="12"/>
      <c r="D3644" s="12"/>
    </row>
    <row r="3645" spans="3:4">
      <c r="C3645" s="12"/>
      <c r="D3645" s="12"/>
    </row>
    <row r="3646" spans="3:4">
      <c r="C3646" s="12"/>
      <c r="D3646" s="12"/>
    </row>
    <row r="3647" spans="3:4">
      <c r="C3647" s="12"/>
      <c r="D3647" s="12"/>
    </row>
    <row r="3648" spans="3:4">
      <c r="C3648" s="12"/>
      <c r="D3648" s="12"/>
    </row>
    <row r="3649" spans="3:4">
      <c r="C3649" s="12"/>
      <c r="D3649" s="12"/>
    </row>
    <row r="3650" spans="3:4">
      <c r="C3650" s="12"/>
      <c r="D3650" s="12"/>
    </row>
    <row r="3651" spans="3:4">
      <c r="C3651" s="12"/>
      <c r="D3651" s="12"/>
    </row>
    <row r="3652" spans="3:4">
      <c r="C3652" s="12"/>
      <c r="D3652" s="12"/>
    </row>
    <row r="3653" spans="3:4">
      <c r="C3653" s="12"/>
      <c r="D3653" s="12"/>
    </row>
    <row r="3654" spans="3:4">
      <c r="C3654" s="12"/>
      <c r="D3654" s="12"/>
    </row>
    <row r="3655" spans="3:4">
      <c r="C3655" s="12"/>
      <c r="D3655" s="12"/>
    </row>
    <row r="3656" spans="3:4">
      <c r="C3656" s="12"/>
      <c r="D3656" s="12"/>
    </row>
    <row r="3657" spans="3:4">
      <c r="C3657" s="12"/>
      <c r="D3657" s="12"/>
    </row>
    <row r="3658" spans="3:4">
      <c r="C3658" s="12"/>
      <c r="D3658" s="12"/>
    </row>
    <row r="3659" spans="3:4">
      <c r="C3659" s="12"/>
      <c r="D3659" s="12"/>
    </row>
    <row r="3660" spans="3:4">
      <c r="C3660" s="12"/>
      <c r="D3660" s="12"/>
    </row>
    <row r="3661" spans="3:4">
      <c r="C3661" s="12"/>
      <c r="D3661" s="12"/>
    </row>
    <row r="3662" spans="3:4">
      <c r="C3662" s="12"/>
      <c r="D3662" s="12"/>
    </row>
    <row r="3663" spans="3:4">
      <c r="C3663" s="12"/>
      <c r="D3663" s="12"/>
    </row>
    <row r="3664" spans="3:4">
      <c r="C3664" s="12"/>
      <c r="D3664" s="12"/>
    </row>
    <row r="3665" spans="3:4">
      <c r="C3665" s="12"/>
      <c r="D3665" s="12"/>
    </row>
    <row r="3666" spans="3:4">
      <c r="C3666" s="12"/>
      <c r="D3666" s="12"/>
    </row>
    <row r="3667" spans="3:4">
      <c r="C3667" s="12"/>
      <c r="D3667" s="12"/>
    </row>
    <row r="3668" spans="3:4">
      <c r="C3668" s="12"/>
      <c r="D3668" s="12"/>
    </row>
    <row r="3669" spans="3:4">
      <c r="C3669" s="12"/>
      <c r="D3669" s="12"/>
    </row>
    <row r="3670" spans="3:4">
      <c r="C3670" s="12"/>
      <c r="D3670" s="12"/>
    </row>
    <row r="3671" spans="3:4">
      <c r="C3671" s="12"/>
      <c r="D3671" s="12"/>
    </row>
    <row r="3672" spans="3:4">
      <c r="C3672" s="12"/>
      <c r="D3672" s="12"/>
    </row>
    <row r="3673" spans="3:4">
      <c r="C3673" s="12"/>
      <c r="D3673" s="12"/>
    </row>
    <row r="3674" spans="3:4">
      <c r="C3674" s="12"/>
      <c r="D3674" s="12"/>
    </row>
    <row r="3675" spans="3:4">
      <c r="C3675" s="12"/>
      <c r="D3675" s="12"/>
    </row>
    <row r="3676" spans="3:4">
      <c r="C3676" s="12"/>
      <c r="D3676" s="12"/>
    </row>
    <row r="3677" spans="3:4">
      <c r="C3677" s="12"/>
      <c r="D3677" s="12"/>
    </row>
    <row r="3678" spans="3:4">
      <c r="C3678" s="12"/>
      <c r="D3678" s="12"/>
    </row>
    <row r="3679" spans="3:4">
      <c r="C3679" s="12"/>
      <c r="D3679" s="12"/>
    </row>
    <row r="3680" spans="3:4">
      <c r="C3680" s="12"/>
      <c r="D3680" s="12"/>
    </row>
    <row r="3681" spans="3:4">
      <c r="C3681" s="12"/>
      <c r="D3681" s="12"/>
    </row>
    <row r="3682" spans="3:4">
      <c r="C3682" s="12"/>
      <c r="D3682" s="12"/>
    </row>
    <row r="3683" spans="3:4">
      <c r="C3683" s="12"/>
      <c r="D3683" s="12"/>
    </row>
    <row r="3684" spans="3:4">
      <c r="C3684" s="12"/>
      <c r="D3684" s="12"/>
    </row>
    <row r="3685" spans="3:4">
      <c r="C3685" s="12"/>
      <c r="D3685" s="12"/>
    </row>
    <row r="3686" spans="3:4">
      <c r="C3686" s="12"/>
      <c r="D3686" s="12"/>
    </row>
    <row r="3687" spans="3:4">
      <c r="C3687" s="12"/>
      <c r="D3687" s="12"/>
    </row>
    <row r="3688" spans="3:4">
      <c r="C3688" s="12"/>
      <c r="D3688" s="12"/>
    </row>
    <row r="3689" spans="3:4">
      <c r="C3689" s="12"/>
      <c r="D3689" s="12"/>
    </row>
    <row r="3690" spans="3:4">
      <c r="C3690" s="12"/>
      <c r="D3690" s="12"/>
    </row>
    <row r="3691" spans="3:4">
      <c r="C3691" s="12"/>
      <c r="D3691" s="12"/>
    </row>
    <row r="3692" spans="3:4">
      <c r="C3692" s="12"/>
      <c r="D3692" s="12"/>
    </row>
    <row r="3693" spans="3:4">
      <c r="C3693" s="12"/>
      <c r="D3693" s="12"/>
    </row>
    <row r="3694" spans="3:4">
      <c r="C3694" s="12"/>
      <c r="D3694" s="12"/>
    </row>
    <row r="3695" spans="3:4">
      <c r="C3695" s="12"/>
      <c r="D3695" s="12"/>
    </row>
    <row r="3696" spans="3:4">
      <c r="C3696" s="12"/>
      <c r="D3696" s="12"/>
    </row>
    <row r="3697" spans="3:4">
      <c r="C3697" s="12"/>
      <c r="D3697" s="12"/>
    </row>
    <row r="3698" spans="3:4">
      <c r="C3698" s="12"/>
      <c r="D3698" s="12"/>
    </row>
    <row r="3699" spans="3:4">
      <c r="C3699" s="12"/>
      <c r="D3699" s="12"/>
    </row>
    <row r="3700" spans="3:4">
      <c r="C3700" s="12"/>
      <c r="D3700" s="12"/>
    </row>
    <row r="3701" spans="3:4">
      <c r="C3701" s="12"/>
      <c r="D3701" s="12"/>
    </row>
    <row r="3702" spans="3:4">
      <c r="C3702" s="12"/>
      <c r="D3702" s="12"/>
    </row>
    <row r="3703" spans="3:4">
      <c r="C3703" s="12"/>
      <c r="D3703" s="12"/>
    </row>
    <row r="3704" spans="3:4">
      <c r="C3704" s="12"/>
      <c r="D3704" s="12"/>
    </row>
    <row r="3705" spans="3:4">
      <c r="C3705" s="12"/>
      <c r="D3705" s="12"/>
    </row>
    <row r="3706" spans="3:4">
      <c r="C3706" s="12"/>
      <c r="D3706" s="12"/>
    </row>
    <row r="3707" spans="3:4">
      <c r="C3707" s="12"/>
      <c r="D3707" s="12"/>
    </row>
    <row r="3708" spans="3:4">
      <c r="C3708" s="12"/>
      <c r="D3708" s="12"/>
    </row>
    <row r="3709" spans="3:4">
      <c r="C3709" s="12"/>
      <c r="D3709" s="12"/>
    </row>
    <row r="3710" spans="3:4">
      <c r="C3710" s="12"/>
      <c r="D3710" s="12"/>
    </row>
    <row r="3711" spans="3:4">
      <c r="C3711" s="12"/>
      <c r="D3711" s="12"/>
    </row>
    <row r="3712" spans="3:4">
      <c r="C3712" s="12"/>
      <c r="D3712" s="12"/>
    </row>
    <row r="3713" spans="3:4">
      <c r="C3713" s="12"/>
      <c r="D3713" s="12"/>
    </row>
    <row r="3714" spans="3:4">
      <c r="C3714" s="12"/>
      <c r="D3714" s="12"/>
    </row>
    <row r="3715" spans="3:4">
      <c r="C3715" s="12"/>
      <c r="D3715" s="12"/>
    </row>
    <row r="3716" spans="3:4">
      <c r="C3716" s="12"/>
      <c r="D3716" s="12"/>
    </row>
    <row r="3717" spans="3:4">
      <c r="C3717" s="12"/>
      <c r="D3717" s="12"/>
    </row>
    <row r="3718" spans="3:4">
      <c r="C3718" s="12"/>
      <c r="D3718" s="12"/>
    </row>
    <row r="3719" spans="3:4">
      <c r="C3719" s="12"/>
      <c r="D3719" s="12"/>
    </row>
    <row r="3720" spans="3:4">
      <c r="C3720" s="12"/>
      <c r="D3720" s="12"/>
    </row>
    <row r="3721" spans="3:4">
      <c r="C3721" s="12"/>
      <c r="D3721" s="12"/>
    </row>
    <row r="3722" spans="3:4">
      <c r="C3722" s="12"/>
      <c r="D3722" s="12"/>
    </row>
    <row r="3723" spans="3:4">
      <c r="C3723" s="12"/>
      <c r="D3723" s="12"/>
    </row>
    <row r="3724" spans="3:4">
      <c r="C3724" s="12"/>
      <c r="D3724" s="12"/>
    </row>
    <row r="3725" spans="3:4">
      <c r="C3725" s="12"/>
      <c r="D3725" s="12"/>
    </row>
    <row r="3726" spans="3:4">
      <c r="C3726" s="12"/>
      <c r="D3726" s="12"/>
    </row>
    <row r="3727" spans="3:4">
      <c r="C3727" s="12"/>
      <c r="D3727" s="12"/>
    </row>
    <row r="3728" spans="3:4">
      <c r="C3728" s="12"/>
      <c r="D3728" s="12"/>
    </row>
    <row r="3729" spans="3:4">
      <c r="C3729" s="12"/>
      <c r="D3729" s="12"/>
    </row>
    <row r="3730" spans="3:4">
      <c r="C3730" s="12"/>
      <c r="D3730" s="12"/>
    </row>
    <row r="3731" spans="3:4">
      <c r="C3731" s="12"/>
      <c r="D3731" s="12"/>
    </row>
    <row r="3732" spans="3:4">
      <c r="C3732" s="12"/>
      <c r="D3732" s="12"/>
    </row>
    <row r="3733" spans="3:4">
      <c r="C3733" s="12"/>
      <c r="D3733" s="12"/>
    </row>
    <row r="3734" spans="3:4">
      <c r="C3734" s="12"/>
      <c r="D3734" s="12"/>
    </row>
    <row r="3735" spans="3:4">
      <c r="C3735" s="12"/>
      <c r="D3735" s="12"/>
    </row>
    <row r="3736" spans="3:4">
      <c r="C3736" s="12"/>
      <c r="D3736" s="12"/>
    </row>
    <row r="3737" spans="3:4">
      <c r="C3737" s="12"/>
      <c r="D3737" s="12"/>
    </row>
    <row r="3738" spans="3:4">
      <c r="C3738" s="12"/>
      <c r="D3738" s="12"/>
    </row>
    <row r="3739" spans="3:4">
      <c r="C3739" s="12"/>
      <c r="D3739" s="12"/>
    </row>
    <row r="3740" spans="3:4">
      <c r="C3740" s="12"/>
      <c r="D3740" s="12"/>
    </row>
    <row r="3741" spans="3:4">
      <c r="C3741" s="12"/>
      <c r="D3741" s="12"/>
    </row>
    <row r="3742" spans="3:4">
      <c r="C3742" s="12"/>
      <c r="D3742" s="12"/>
    </row>
    <row r="3743" spans="3:4">
      <c r="C3743" s="12"/>
      <c r="D3743" s="12"/>
    </row>
    <row r="3744" spans="3:4">
      <c r="C3744" s="12"/>
      <c r="D3744" s="12"/>
    </row>
    <row r="3745" spans="3:4">
      <c r="C3745" s="12"/>
      <c r="D3745" s="12"/>
    </row>
    <row r="3746" spans="3:4">
      <c r="C3746" s="12"/>
      <c r="D3746" s="12"/>
    </row>
    <row r="3747" spans="3:4">
      <c r="C3747" s="12"/>
      <c r="D3747" s="12"/>
    </row>
    <row r="3748" spans="3:4">
      <c r="C3748" s="12"/>
      <c r="D3748" s="12"/>
    </row>
    <row r="3749" spans="3:4">
      <c r="C3749" s="12"/>
      <c r="D3749" s="12"/>
    </row>
    <row r="3750" spans="3:4">
      <c r="C3750" s="12"/>
      <c r="D3750" s="12"/>
    </row>
    <row r="3751" spans="3:4">
      <c r="C3751" s="12"/>
      <c r="D3751" s="12"/>
    </row>
    <row r="3752" spans="3:4">
      <c r="C3752" s="12"/>
      <c r="D3752" s="12"/>
    </row>
    <row r="3753" spans="3:4">
      <c r="C3753" s="12"/>
      <c r="D3753" s="12"/>
    </row>
    <row r="3754" spans="3:4">
      <c r="C3754" s="12"/>
      <c r="D3754" s="12"/>
    </row>
    <row r="3755" spans="3:4">
      <c r="C3755" s="12"/>
      <c r="D3755" s="12"/>
    </row>
    <row r="3756" spans="3:4">
      <c r="C3756" s="12"/>
      <c r="D3756" s="12"/>
    </row>
    <row r="3757" spans="3:4">
      <c r="C3757" s="12"/>
      <c r="D3757" s="12"/>
    </row>
    <row r="3758" spans="3:4">
      <c r="C3758" s="12"/>
      <c r="D3758" s="12"/>
    </row>
    <row r="3759" spans="3:4">
      <c r="C3759" s="12"/>
      <c r="D3759" s="12"/>
    </row>
    <row r="3760" spans="3:4">
      <c r="C3760" s="12"/>
      <c r="D3760" s="12"/>
    </row>
    <row r="3761" spans="3:4">
      <c r="C3761" s="12"/>
      <c r="D3761" s="12"/>
    </row>
    <row r="3762" spans="3:4">
      <c r="C3762" s="12"/>
      <c r="D3762" s="12"/>
    </row>
    <row r="3763" spans="3:4">
      <c r="C3763" s="12"/>
      <c r="D3763" s="12"/>
    </row>
    <row r="3764" spans="3:4">
      <c r="C3764" s="12"/>
      <c r="D3764" s="12"/>
    </row>
    <row r="3765" spans="3:4">
      <c r="C3765" s="12"/>
      <c r="D3765" s="12"/>
    </row>
    <row r="3766" spans="3:4">
      <c r="C3766" s="12"/>
      <c r="D3766" s="12"/>
    </row>
    <row r="3767" spans="3:4">
      <c r="C3767" s="12"/>
      <c r="D3767" s="12"/>
    </row>
    <row r="3768" spans="3:4">
      <c r="C3768" s="12"/>
      <c r="D3768" s="12"/>
    </row>
    <row r="3769" spans="3:4">
      <c r="C3769" s="12"/>
      <c r="D3769" s="12"/>
    </row>
    <row r="3770" spans="3:4">
      <c r="C3770" s="12"/>
      <c r="D3770" s="12"/>
    </row>
    <row r="3771" spans="3:4">
      <c r="C3771" s="12"/>
      <c r="D3771" s="12"/>
    </row>
    <row r="3772" spans="3:4">
      <c r="C3772" s="12"/>
      <c r="D3772" s="12"/>
    </row>
    <row r="3773" spans="3:4">
      <c r="C3773" s="12"/>
      <c r="D3773" s="12"/>
    </row>
    <row r="3774" spans="3:4">
      <c r="C3774" s="12"/>
      <c r="D3774" s="12"/>
    </row>
    <row r="3775" spans="3:4">
      <c r="C3775" s="12"/>
      <c r="D3775" s="12"/>
    </row>
    <row r="3776" spans="3:4">
      <c r="C3776" s="12"/>
      <c r="D3776" s="12"/>
    </row>
    <row r="3777" spans="3:4">
      <c r="C3777" s="12"/>
      <c r="D3777" s="12"/>
    </row>
    <row r="3778" spans="3:4">
      <c r="C3778" s="12"/>
      <c r="D3778" s="12"/>
    </row>
    <row r="3779" spans="3:4">
      <c r="C3779" s="12"/>
      <c r="D3779" s="12"/>
    </row>
    <row r="3780" spans="3:4">
      <c r="C3780" s="12"/>
      <c r="D3780" s="12"/>
    </row>
    <row r="3781" spans="3:4">
      <c r="C3781" s="12"/>
      <c r="D3781" s="12"/>
    </row>
    <row r="3782" spans="3:4">
      <c r="C3782" s="12"/>
      <c r="D3782" s="12"/>
    </row>
    <row r="3783" spans="3:4">
      <c r="C3783" s="12"/>
      <c r="D3783" s="12"/>
    </row>
    <row r="3784" spans="3:4">
      <c r="C3784" s="12"/>
      <c r="D3784" s="12"/>
    </row>
    <row r="3785" spans="3:4">
      <c r="C3785" s="12"/>
      <c r="D3785" s="12"/>
    </row>
    <row r="3786" spans="3:4">
      <c r="C3786" s="12"/>
      <c r="D3786" s="12"/>
    </row>
    <row r="3787" spans="3:4">
      <c r="C3787" s="12"/>
      <c r="D3787" s="12"/>
    </row>
    <row r="3788" spans="3:4">
      <c r="C3788" s="12"/>
      <c r="D3788" s="12"/>
    </row>
    <row r="3789" spans="3:4">
      <c r="C3789" s="12"/>
      <c r="D3789" s="12"/>
    </row>
    <row r="3790" spans="3:4">
      <c r="C3790" s="12"/>
      <c r="D3790" s="12"/>
    </row>
    <row r="3791" spans="3:4">
      <c r="C3791" s="12"/>
      <c r="D3791" s="12"/>
    </row>
    <row r="3792" spans="3:4">
      <c r="C3792" s="12"/>
      <c r="D3792" s="12"/>
    </row>
    <row r="3793" spans="3:4">
      <c r="C3793" s="12"/>
      <c r="D3793" s="12"/>
    </row>
    <row r="3794" spans="3:4">
      <c r="C3794" s="12"/>
      <c r="D3794" s="12"/>
    </row>
    <row r="3795" spans="3:4">
      <c r="C3795" s="12"/>
      <c r="D3795" s="12"/>
    </row>
    <row r="3796" spans="3:4">
      <c r="C3796" s="12"/>
      <c r="D3796" s="12"/>
    </row>
    <row r="3797" spans="3:4">
      <c r="C3797" s="12"/>
      <c r="D3797" s="12"/>
    </row>
    <row r="3798" spans="3:4">
      <c r="C3798" s="12"/>
      <c r="D3798" s="12"/>
    </row>
    <row r="3799" spans="3:4">
      <c r="C3799" s="12"/>
      <c r="D3799" s="12"/>
    </row>
    <row r="3800" spans="3:4">
      <c r="C3800" s="12"/>
      <c r="D3800" s="12"/>
    </row>
    <row r="3801" spans="3:4">
      <c r="C3801" s="12"/>
      <c r="D3801" s="12"/>
    </row>
    <row r="3802" spans="3:4">
      <c r="C3802" s="12"/>
      <c r="D3802" s="12"/>
    </row>
    <row r="3803" spans="3:4">
      <c r="C3803" s="12"/>
      <c r="D3803" s="12"/>
    </row>
    <row r="3804" spans="3:4">
      <c r="C3804" s="12"/>
      <c r="D3804" s="12"/>
    </row>
    <row r="3805" spans="3:4">
      <c r="C3805" s="12"/>
      <c r="D3805" s="12"/>
    </row>
    <row r="3806" spans="3:4">
      <c r="C3806" s="12"/>
      <c r="D3806" s="12"/>
    </row>
    <row r="3807" spans="3:4">
      <c r="C3807" s="12"/>
      <c r="D3807" s="12"/>
    </row>
    <row r="3808" spans="3:4">
      <c r="C3808" s="12"/>
      <c r="D3808" s="12"/>
    </row>
    <row r="3809" spans="3:4">
      <c r="C3809" s="12"/>
      <c r="D3809" s="12"/>
    </row>
    <row r="3810" spans="3:4">
      <c r="C3810" s="12"/>
      <c r="D3810" s="12"/>
    </row>
    <row r="3811" spans="3:4">
      <c r="C3811" s="12"/>
      <c r="D3811" s="12"/>
    </row>
    <row r="3812" spans="3:4">
      <c r="C3812" s="12"/>
      <c r="D3812" s="12"/>
    </row>
    <row r="3813" spans="3:4">
      <c r="C3813" s="12"/>
      <c r="D3813" s="12"/>
    </row>
    <row r="3814" spans="3:4">
      <c r="C3814" s="12"/>
      <c r="D3814" s="12"/>
    </row>
    <row r="3815" spans="3:4">
      <c r="C3815" s="12"/>
      <c r="D3815" s="12"/>
    </row>
    <row r="3816" spans="3:4">
      <c r="C3816" s="12"/>
      <c r="D3816" s="12"/>
    </row>
    <row r="3817" spans="3:4">
      <c r="C3817" s="12"/>
      <c r="D3817" s="12"/>
    </row>
    <row r="3818" spans="3:4">
      <c r="C3818" s="12"/>
      <c r="D3818" s="12"/>
    </row>
    <row r="3819" spans="3:4">
      <c r="C3819" s="12"/>
      <c r="D3819" s="12"/>
    </row>
    <row r="3820" spans="3:4">
      <c r="C3820" s="12"/>
      <c r="D3820" s="12"/>
    </row>
    <row r="3821" spans="3:4">
      <c r="C3821" s="12"/>
      <c r="D3821" s="12"/>
    </row>
    <row r="3822" spans="3:4">
      <c r="C3822" s="12"/>
      <c r="D3822" s="12"/>
    </row>
    <row r="3823" spans="3:4">
      <c r="C3823" s="12"/>
      <c r="D3823" s="12"/>
    </row>
    <row r="3824" spans="3:4">
      <c r="C3824" s="12"/>
      <c r="D3824" s="12"/>
    </row>
    <row r="3825" spans="3:4">
      <c r="C3825" s="12"/>
      <c r="D3825" s="12"/>
    </row>
    <row r="3826" spans="3:4">
      <c r="C3826" s="12"/>
      <c r="D3826" s="12"/>
    </row>
    <row r="3827" spans="3:4">
      <c r="C3827" s="12"/>
      <c r="D3827" s="12"/>
    </row>
    <row r="3828" spans="3:4">
      <c r="C3828" s="12"/>
      <c r="D3828" s="12"/>
    </row>
    <row r="3829" spans="3:4">
      <c r="C3829" s="12"/>
      <c r="D3829" s="12"/>
    </row>
    <row r="3830" spans="3:4">
      <c r="C3830" s="12"/>
      <c r="D3830" s="12"/>
    </row>
    <row r="3831" spans="3:4">
      <c r="C3831" s="12"/>
      <c r="D3831" s="12"/>
    </row>
    <row r="3832" spans="3:4">
      <c r="C3832" s="12"/>
      <c r="D3832" s="12"/>
    </row>
    <row r="3833" spans="3:4">
      <c r="C3833" s="12"/>
      <c r="D3833" s="12"/>
    </row>
    <row r="3834" spans="3:4">
      <c r="C3834" s="12"/>
      <c r="D3834" s="12"/>
    </row>
    <row r="3835" spans="3:4">
      <c r="C3835" s="12"/>
      <c r="D3835" s="12"/>
    </row>
    <row r="3836" spans="3:4">
      <c r="C3836" s="12"/>
      <c r="D3836" s="12"/>
    </row>
    <row r="3837" spans="3:4">
      <c r="C3837" s="12"/>
      <c r="D3837" s="12"/>
    </row>
    <row r="3838" spans="3:4">
      <c r="C3838" s="12"/>
      <c r="D3838" s="12"/>
    </row>
    <row r="3839" spans="3:4">
      <c r="C3839" s="12"/>
      <c r="D3839" s="12"/>
    </row>
    <row r="3840" spans="3:4">
      <c r="C3840" s="12"/>
      <c r="D3840" s="12"/>
    </row>
    <row r="3841" spans="3:4">
      <c r="C3841" s="12"/>
      <c r="D3841" s="12"/>
    </row>
    <row r="3842" spans="3:4">
      <c r="C3842" s="12"/>
      <c r="D3842" s="12"/>
    </row>
    <row r="3843" spans="3:4">
      <c r="C3843" s="12"/>
      <c r="D3843" s="12"/>
    </row>
    <row r="3844" spans="3:4">
      <c r="C3844" s="12"/>
      <c r="D3844" s="12"/>
    </row>
    <row r="3845" spans="3:4">
      <c r="C3845" s="12"/>
      <c r="D3845" s="12"/>
    </row>
    <row r="3846" spans="3:4">
      <c r="C3846" s="12"/>
      <c r="D3846" s="12"/>
    </row>
    <row r="3847" spans="3:4">
      <c r="C3847" s="12"/>
      <c r="D3847" s="12"/>
    </row>
    <row r="3848" spans="3:4">
      <c r="C3848" s="12"/>
      <c r="D3848" s="12"/>
    </row>
    <row r="3849" spans="3:4">
      <c r="C3849" s="12"/>
      <c r="D3849" s="12"/>
    </row>
    <row r="3850" spans="3:4">
      <c r="C3850" s="12"/>
      <c r="D3850" s="12"/>
    </row>
    <row r="3851" spans="3:4">
      <c r="C3851" s="12"/>
      <c r="D3851" s="12"/>
    </row>
    <row r="3852" spans="3:4">
      <c r="C3852" s="12"/>
      <c r="D3852" s="12"/>
    </row>
    <row r="3853" spans="3:4">
      <c r="C3853" s="12"/>
      <c r="D3853" s="12"/>
    </row>
    <row r="3854" spans="3:4">
      <c r="C3854" s="12"/>
      <c r="D3854" s="12"/>
    </row>
    <row r="3855" spans="3:4">
      <c r="C3855" s="12"/>
      <c r="D3855" s="12"/>
    </row>
    <row r="3856" spans="3:4">
      <c r="C3856" s="12"/>
      <c r="D3856" s="12"/>
    </row>
    <row r="3857" spans="3:4">
      <c r="C3857" s="12"/>
      <c r="D3857" s="12"/>
    </row>
    <row r="3858" spans="3:4">
      <c r="C3858" s="12"/>
      <c r="D3858" s="12"/>
    </row>
    <row r="3859" spans="3:4">
      <c r="C3859" s="12"/>
      <c r="D3859" s="12"/>
    </row>
    <row r="3860" spans="3:4">
      <c r="C3860" s="12"/>
      <c r="D3860" s="12"/>
    </row>
    <row r="3861" spans="3:4">
      <c r="C3861" s="12"/>
      <c r="D3861" s="12"/>
    </row>
    <row r="3862" spans="3:4">
      <c r="C3862" s="12"/>
      <c r="D3862" s="12"/>
    </row>
    <row r="3863" spans="3:4">
      <c r="C3863" s="12"/>
      <c r="D3863" s="12"/>
    </row>
    <row r="3864" spans="3:4">
      <c r="C3864" s="12"/>
      <c r="D3864" s="12"/>
    </row>
    <row r="3865" spans="3:4">
      <c r="C3865" s="12"/>
      <c r="D3865" s="12"/>
    </row>
    <row r="3866" spans="3:4">
      <c r="C3866" s="12"/>
      <c r="D3866" s="12"/>
    </row>
    <row r="3867" spans="3:4">
      <c r="C3867" s="12"/>
      <c r="D3867" s="12"/>
    </row>
    <row r="3868" spans="3:4">
      <c r="C3868" s="12"/>
      <c r="D3868" s="12"/>
    </row>
    <row r="3869" spans="3:4">
      <c r="C3869" s="12"/>
      <c r="D3869" s="12"/>
    </row>
    <row r="3870" spans="3:4">
      <c r="C3870" s="12"/>
      <c r="D3870" s="12"/>
    </row>
    <row r="3871" spans="3:4">
      <c r="C3871" s="12"/>
      <c r="D3871" s="12"/>
    </row>
    <row r="3872" spans="3:4">
      <c r="C3872" s="12"/>
      <c r="D3872" s="12"/>
    </row>
    <row r="3873" spans="3:4">
      <c r="C3873" s="12"/>
      <c r="D3873" s="12"/>
    </row>
    <row r="3874" spans="3:4">
      <c r="C3874" s="12"/>
      <c r="D3874" s="12"/>
    </row>
    <row r="3875" spans="3:4">
      <c r="C3875" s="12"/>
      <c r="D3875" s="12"/>
    </row>
    <row r="3876" spans="3:4">
      <c r="C3876" s="12"/>
      <c r="D3876" s="12"/>
    </row>
    <row r="3877" spans="3:4">
      <c r="C3877" s="12"/>
      <c r="D3877" s="12"/>
    </row>
    <row r="3878" spans="3:4">
      <c r="C3878" s="12"/>
      <c r="D3878" s="12"/>
    </row>
    <row r="3879" spans="3:4">
      <c r="C3879" s="12"/>
      <c r="D3879" s="12"/>
    </row>
    <row r="3880" spans="3:4">
      <c r="C3880" s="12"/>
      <c r="D3880" s="12"/>
    </row>
    <row r="3881" spans="3:4">
      <c r="C3881" s="12"/>
      <c r="D3881" s="12"/>
    </row>
    <row r="3882" spans="3:4">
      <c r="C3882" s="12"/>
      <c r="D3882" s="12"/>
    </row>
    <row r="3883" spans="3:4">
      <c r="C3883" s="12"/>
      <c r="D3883" s="12"/>
    </row>
    <row r="3884" spans="3:4">
      <c r="C3884" s="12"/>
      <c r="D3884" s="12"/>
    </row>
    <row r="3885" spans="3:4">
      <c r="C3885" s="12"/>
      <c r="D3885" s="12"/>
    </row>
    <row r="3886" spans="3:4">
      <c r="C3886" s="12"/>
      <c r="D3886" s="12"/>
    </row>
    <row r="3887" spans="3:4">
      <c r="C3887" s="12"/>
      <c r="D3887" s="12"/>
    </row>
    <row r="3888" spans="3:4">
      <c r="C3888" s="12"/>
      <c r="D3888" s="12"/>
    </row>
    <row r="3889" spans="3:4">
      <c r="C3889" s="12"/>
      <c r="D3889" s="12"/>
    </row>
    <row r="3890" spans="3:4">
      <c r="C3890" s="12"/>
      <c r="D3890" s="12"/>
    </row>
    <row r="3891" spans="3:4">
      <c r="C3891" s="12"/>
      <c r="D3891" s="12"/>
    </row>
    <row r="3892" spans="3:4">
      <c r="C3892" s="12"/>
      <c r="D3892" s="12"/>
    </row>
    <row r="3893" spans="3:4">
      <c r="C3893" s="12"/>
      <c r="D3893" s="12"/>
    </row>
    <row r="3894" spans="3:4">
      <c r="C3894" s="12"/>
      <c r="D3894" s="12"/>
    </row>
    <row r="3895" spans="3:4">
      <c r="C3895" s="12"/>
      <c r="D3895" s="12"/>
    </row>
    <row r="3896" spans="3:4">
      <c r="C3896" s="12"/>
      <c r="D3896" s="12"/>
    </row>
    <row r="3897" spans="3:4">
      <c r="C3897" s="12"/>
      <c r="D3897" s="12"/>
    </row>
    <row r="3898" spans="3:4">
      <c r="C3898" s="12"/>
      <c r="D3898" s="12"/>
    </row>
    <row r="3899" spans="3:4">
      <c r="C3899" s="12"/>
      <c r="D3899" s="12"/>
    </row>
    <row r="3900" spans="3:4">
      <c r="C3900" s="12"/>
      <c r="D3900" s="12"/>
    </row>
    <row r="3901" spans="3:4">
      <c r="C3901" s="12"/>
      <c r="D3901" s="12"/>
    </row>
    <row r="3902" spans="3:4">
      <c r="C3902" s="12"/>
      <c r="D3902" s="12"/>
    </row>
    <row r="3903" spans="3:4">
      <c r="C3903" s="12"/>
      <c r="D3903" s="12"/>
    </row>
    <row r="3904" spans="3:4">
      <c r="C3904" s="12"/>
      <c r="D3904" s="12"/>
    </row>
    <row r="3905" spans="3:4">
      <c r="C3905" s="12"/>
      <c r="D3905" s="12"/>
    </row>
    <row r="3906" spans="3:4">
      <c r="C3906" s="12"/>
      <c r="D3906" s="12"/>
    </row>
    <row r="3907" spans="3:4">
      <c r="C3907" s="12"/>
      <c r="D3907" s="12"/>
    </row>
    <row r="3908" spans="3:4">
      <c r="C3908" s="12"/>
      <c r="D3908" s="12"/>
    </row>
    <row r="3909" spans="3:4">
      <c r="C3909" s="12"/>
      <c r="D3909" s="12"/>
    </row>
    <row r="3910" spans="3:4">
      <c r="C3910" s="12"/>
      <c r="D3910" s="12"/>
    </row>
    <row r="3911" spans="3:4">
      <c r="C3911" s="12"/>
      <c r="D3911" s="12"/>
    </row>
    <row r="3912" spans="3:4">
      <c r="C3912" s="12"/>
      <c r="D3912" s="12"/>
    </row>
    <row r="3913" spans="3:4">
      <c r="C3913" s="12"/>
      <c r="D3913" s="12"/>
    </row>
    <row r="3914" spans="3:4">
      <c r="C3914" s="12"/>
      <c r="D3914" s="12"/>
    </row>
    <row r="3915" spans="3:4">
      <c r="C3915" s="12"/>
      <c r="D3915" s="12"/>
    </row>
    <row r="3916" spans="3:4">
      <c r="C3916" s="12"/>
      <c r="D3916" s="12"/>
    </row>
    <row r="3917" spans="3:4">
      <c r="C3917" s="12"/>
      <c r="D3917" s="12"/>
    </row>
    <row r="3918" spans="3:4">
      <c r="C3918" s="12"/>
      <c r="D3918" s="12"/>
    </row>
    <row r="3919" spans="3:4">
      <c r="C3919" s="12"/>
      <c r="D3919" s="12"/>
    </row>
    <row r="3920" spans="3:4">
      <c r="C3920" s="12"/>
      <c r="D3920" s="12"/>
    </row>
    <row r="3921" spans="3:4">
      <c r="C3921" s="12"/>
      <c r="D3921" s="12"/>
    </row>
    <row r="3922" spans="3:4">
      <c r="C3922" s="12"/>
      <c r="D3922" s="12"/>
    </row>
    <row r="3923" spans="3:4">
      <c r="C3923" s="12"/>
      <c r="D3923" s="12"/>
    </row>
    <row r="3924" spans="3:4">
      <c r="C3924" s="12"/>
      <c r="D3924" s="12"/>
    </row>
    <row r="3925" spans="3:4">
      <c r="C3925" s="12"/>
      <c r="D3925" s="12"/>
    </row>
    <row r="3926" spans="3:4">
      <c r="C3926" s="12"/>
      <c r="D3926" s="12"/>
    </row>
    <row r="3927" spans="3:4">
      <c r="C3927" s="12"/>
      <c r="D3927" s="12"/>
    </row>
    <row r="3928" spans="3:4">
      <c r="C3928" s="12"/>
      <c r="D3928" s="12"/>
    </row>
    <row r="3929" spans="3:4">
      <c r="C3929" s="12"/>
      <c r="D3929" s="12"/>
    </row>
    <row r="3930" spans="3:4">
      <c r="C3930" s="12"/>
      <c r="D3930" s="12"/>
    </row>
    <row r="3931" spans="3:4">
      <c r="C3931" s="12"/>
      <c r="D3931" s="12"/>
    </row>
    <row r="3932" spans="3:4">
      <c r="C3932" s="12"/>
      <c r="D3932" s="12"/>
    </row>
    <row r="3933" spans="3:4">
      <c r="C3933" s="12"/>
      <c r="D3933" s="12"/>
    </row>
    <row r="3934" spans="3:4">
      <c r="C3934" s="12"/>
      <c r="D3934" s="12"/>
    </row>
    <row r="3935" spans="3:4">
      <c r="C3935" s="12"/>
      <c r="D3935" s="12"/>
    </row>
    <row r="3936" spans="3:4">
      <c r="C3936" s="12"/>
      <c r="D3936" s="12"/>
    </row>
    <row r="3937" spans="3:4">
      <c r="C3937" s="12"/>
      <c r="D3937" s="12"/>
    </row>
    <row r="3938" spans="3:4">
      <c r="C3938" s="12"/>
      <c r="D3938" s="12"/>
    </row>
    <row r="3939" spans="3:4">
      <c r="C3939" s="12"/>
      <c r="D3939" s="12"/>
    </row>
    <row r="3940" spans="3:4">
      <c r="C3940" s="12"/>
      <c r="D3940" s="12"/>
    </row>
    <row r="3941" spans="3:4">
      <c r="C3941" s="12"/>
      <c r="D3941" s="12"/>
    </row>
    <row r="3942" spans="3:4">
      <c r="C3942" s="12"/>
      <c r="D3942" s="12"/>
    </row>
    <row r="3943" spans="3:4">
      <c r="C3943" s="12"/>
      <c r="D3943" s="12"/>
    </row>
    <row r="3944" spans="3:4">
      <c r="C3944" s="12"/>
      <c r="D3944" s="12"/>
    </row>
    <row r="3945" spans="3:4">
      <c r="C3945" s="12"/>
      <c r="D3945" s="12"/>
    </row>
    <row r="3946" spans="3:4">
      <c r="C3946" s="12"/>
      <c r="D3946" s="12"/>
    </row>
    <row r="3947" spans="3:4">
      <c r="C3947" s="12"/>
      <c r="D3947" s="12"/>
    </row>
    <row r="3948" spans="3:4">
      <c r="C3948" s="12"/>
      <c r="D3948" s="12"/>
    </row>
    <row r="3949" spans="3:4">
      <c r="C3949" s="12"/>
      <c r="D3949" s="12"/>
    </row>
    <row r="3950" spans="3:4">
      <c r="C3950" s="12"/>
      <c r="D3950" s="12"/>
    </row>
    <row r="3951" spans="3:4">
      <c r="C3951" s="12"/>
      <c r="D3951" s="12"/>
    </row>
    <row r="3952" spans="3:4">
      <c r="C3952" s="12"/>
      <c r="D3952" s="12"/>
    </row>
    <row r="3953" spans="3:4">
      <c r="C3953" s="12"/>
      <c r="D3953" s="12"/>
    </row>
    <row r="3954" spans="3:4">
      <c r="C3954" s="12"/>
      <c r="D3954" s="12"/>
    </row>
    <row r="3955" spans="3:4">
      <c r="C3955" s="12"/>
      <c r="D3955" s="12"/>
    </row>
    <row r="3956" spans="3:4">
      <c r="C3956" s="12"/>
      <c r="D3956" s="12"/>
    </row>
    <row r="3957" spans="3:4">
      <c r="C3957" s="12"/>
      <c r="D3957" s="12"/>
    </row>
    <row r="3958" spans="3:4">
      <c r="C3958" s="12"/>
      <c r="D3958" s="12"/>
    </row>
    <row r="3959" spans="3:4">
      <c r="C3959" s="12"/>
      <c r="D3959" s="12"/>
    </row>
    <row r="3960" spans="3:4">
      <c r="C3960" s="12"/>
      <c r="D3960" s="12"/>
    </row>
    <row r="3961" spans="3:4">
      <c r="C3961" s="12"/>
      <c r="D3961" s="12"/>
    </row>
    <row r="3962" spans="3:4">
      <c r="C3962" s="12"/>
      <c r="D3962" s="12"/>
    </row>
    <row r="3963" spans="3:4">
      <c r="C3963" s="12"/>
      <c r="D3963" s="12"/>
    </row>
    <row r="3964" spans="3:4">
      <c r="C3964" s="12"/>
      <c r="D3964" s="12"/>
    </row>
    <row r="3965" spans="3:4">
      <c r="C3965" s="12"/>
      <c r="D3965" s="12"/>
    </row>
    <row r="3966" spans="3:4">
      <c r="C3966" s="12"/>
      <c r="D3966" s="12"/>
    </row>
    <row r="3967" spans="3:4">
      <c r="C3967" s="12"/>
      <c r="D3967" s="12"/>
    </row>
    <row r="3968" spans="3:4">
      <c r="C3968" s="12"/>
      <c r="D3968" s="12"/>
    </row>
    <row r="3969" spans="3:4">
      <c r="C3969" s="12"/>
      <c r="D3969" s="12"/>
    </row>
    <row r="3970" spans="3:4">
      <c r="C3970" s="12"/>
      <c r="D3970" s="12"/>
    </row>
    <row r="3971" spans="3:4">
      <c r="C3971" s="12"/>
      <c r="D3971" s="12"/>
    </row>
    <row r="3972" spans="3:4">
      <c r="C3972" s="12"/>
      <c r="D3972" s="12"/>
    </row>
    <row r="3973" spans="3:4">
      <c r="C3973" s="12"/>
      <c r="D3973" s="12"/>
    </row>
    <row r="3974" spans="3:4">
      <c r="C3974" s="12"/>
      <c r="D3974" s="12"/>
    </row>
    <row r="3975" spans="3:4">
      <c r="C3975" s="12"/>
      <c r="D3975" s="12"/>
    </row>
    <row r="3976" spans="3:4">
      <c r="C3976" s="12"/>
      <c r="D3976" s="12"/>
    </row>
    <row r="3977" spans="3:4">
      <c r="C3977" s="12"/>
      <c r="D3977" s="12"/>
    </row>
    <row r="3978" spans="3:4">
      <c r="C3978" s="12"/>
      <c r="D3978" s="12"/>
    </row>
    <row r="3979" spans="3:4">
      <c r="C3979" s="12"/>
      <c r="D3979" s="12"/>
    </row>
    <row r="3980" spans="3:4">
      <c r="C3980" s="12"/>
      <c r="D3980" s="12"/>
    </row>
    <row r="3981" spans="3:4">
      <c r="C3981" s="12"/>
      <c r="D3981" s="12"/>
    </row>
    <row r="3982" spans="3:4">
      <c r="C3982" s="12"/>
      <c r="D3982" s="12"/>
    </row>
    <row r="3983" spans="3:4">
      <c r="C3983" s="12"/>
      <c r="D3983" s="12"/>
    </row>
    <row r="3984" spans="3:4">
      <c r="C3984" s="12"/>
      <c r="D3984" s="12"/>
    </row>
    <row r="3985" spans="3:4">
      <c r="C3985" s="12"/>
      <c r="D3985" s="12"/>
    </row>
    <row r="3986" spans="3:4">
      <c r="C3986" s="12"/>
      <c r="D3986" s="12"/>
    </row>
    <row r="3987" spans="3:4">
      <c r="C3987" s="12"/>
      <c r="D3987" s="12"/>
    </row>
    <row r="3988" spans="3:4">
      <c r="C3988" s="12"/>
      <c r="D3988" s="12"/>
    </row>
    <row r="3989" spans="3:4">
      <c r="C3989" s="12"/>
      <c r="D3989" s="12"/>
    </row>
    <row r="3990" spans="3:4">
      <c r="C3990" s="12"/>
      <c r="D3990" s="12"/>
    </row>
    <row r="3991" spans="3:4">
      <c r="C3991" s="12"/>
      <c r="D3991" s="12"/>
    </row>
    <row r="3992" spans="3:4">
      <c r="C3992" s="12"/>
      <c r="D3992" s="12"/>
    </row>
    <row r="3993" spans="3:4">
      <c r="C3993" s="12"/>
      <c r="D3993" s="12"/>
    </row>
    <row r="3994" spans="3:4">
      <c r="C3994" s="12"/>
      <c r="D3994" s="12"/>
    </row>
    <row r="3995" spans="3:4">
      <c r="C3995" s="12"/>
      <c r="D3995" s="12"/>
    </row>
    <row r="3996" spans="3:4">
      <c r="C3996" s="12"/>
      <c r="D3996" s="12"/>
    </row>
    <row r="3997" spans="3:4">
      <c r="C3997" s="12"/>
      <c r="D3997" s="12"/>
    </row>
    <row r="3998" spans="3:4">
      <c r="C3998" s="12"/>
      <c r="D3998" s="12"/>
    </row>
    <row r="3999" spans="3:4">
      <c r="C3999" s="12"/>
      <c r="D3999" s="12"/>
    </row>
    <row r="4000" spans="3:4">
      <c r="C4000" s="12"/>
      <c r="D4000" s="12"/>
    </row>
    <row r="4001" spans="3:4">
      <c r="C4001" s="12"/>
      <c r="D4001" s="12"/>
    </row>
    <row r="4002" spans="3:4">
      <c r="C4002" s="12"/>
      <c r="D4002" s="12"/>
    </row>
    <row r="4003" spans="3:4">
      <c r="C4003" s="12"/>
      <c r="D4003" s="12"/>
    </row>
    <row r="4004" spans="3:4">
      <c r="C4004" s="12"/>
      <c r="D4004" s="12"/>
    </row>
    <row r="4005" spans="3:4">
      <c r="C4005" s="12"/>
      <c r="D4005" s="12"/>
    </row>
    <row r="4006" spans="3:4">
      <c r="C4006" s="12"/>
      <c r="D4006" s="12"/>
    </row>
    <row r="4007" spans="3:4">
      <c r="C4007" s="12"/>
      <c r="D4007" s="12"/>
    </row>
    <row r="4008" spans="3:4">
      <c r="C4008" s="12"/>
      <c r="D4008" s="12"/>
    </row>
    <row r="4009" spans="3:4">
      <c r="C4009" s="12"/>
      <c r="D4009" s="12"/>
    </row>
    <row r="4010" spans="3:4">
      <c r="C4010" s="12"/>
      <c r="D4010" s="12"/>
    </row>
    <row r="4011" spans="3:4">
      <c r="C4011" s="12"/>
      <c r="D4011" s="12"/>
    </row>
    <row r="4012" spans="3:4">
      <c r="C4012" s="12"/>
      <c r="D4012" s="12"/>
    </row>
    <row r="4013" spans="3:4">
      <c r="C4013" s="12"/>
      <c r="D4013" s="12"/>
    </row>
    <row r="4014" spans="3:4">
      <c r="C4014" s="12"/>
      <c r="D4014" s="12"/>
    </row>
    <row r="4015" spans="3:4">
      <c r="C4015" s="12"/>
      <c r="D4015" s="12"/>
    </row>
    <row r="4016" spans="3:4">
      <c r="C4016" s="12"/>
      <c r="D4016" s="12"/>
    </row>
    <row r="4017" spans="3:4">
      <c r="C4017" s="12"/>
      <c r="D4017" s="12"/>
    </row>
    <row r="4018" spans="3:4">
      <c r="C4018" s="12"/>
      <c r="D4018" s="12"/>
    </row>
    <row r="4019" spans="3:4">
      <c r="C4019" s="12"/>
      <c r="D4019" s="12"/>
    </row>
    <row r="4020" spans="3:4">
      <c r="C4020" s="12"/>
      <c r="D4020" s="12"/>
    </row>
    <row r="4021" spans="3:4">
      <c r="C4021" s="12"/>
      <c r="D4021" s="12"/>
    </row>
    <row r="4022" spans="3:4">
      <c r="C4022" s="12"/>
      <c r="D4022" s="12"/>
    </row>
    <row r="4023" spans="3:4">
      <c r="C4023" s="12"/>
      <c r="D4023" s="12"/>
    </row>
    <row r="4024" spans="3:4">
      <c r="C4024" s="12"/>
      <c r="D4024" s="12"/>
    </row>
    <row r="4025" spans="3:4">
      <c r="C4025" s="12"/>
      <c r="D4025" s="12"/>
    </row>
    <row r="4026" spans="3:4">
      <c r="C4026" s="12"/>
      <c r="D4026" s="12"/>
    </row>
    <row r="4027" spans="3:4">
      <c r="C4027" s="12"/>
      <c r="D4027" s="12"/>
    </row>
    <row r="4028" spans="3:4">
      <c r="C4028" s="12"/>
      <c r="D4028" s="12"/>
    </row>
    <row r="4029" spans="3:4">
      <c r="C4029" s="12"/>
      <c r="D4029" s="12"/>
    </row>
    <row r="4030" spans="3:4">
      <c r="C4030" s="12"/>
      <c r="D4030" s="12"/>
    </row>
    <row r="4031" spans="3:4">
      <c r="C4031" s="12"/>
      <c r="D4031" s="12"/>
    </row>
    <row r="4032" spans="3:4">
      <c r="C4032" s="12"/>
      <c r="D4032" s="12"/>
    </row>
    <row r="4033" spans="3:4">
      <c r="C4033" s="12"/>
      <c r="D4033" s="12"/>
    </row>
    <row r="4034" spans="3:4">
      <c r="C4034" s="12"/>
      <c r="D4034" s="12"/>
    </row>
    <row r="4035" spans="3:4">
      <c r="C4035" s="12"/>
      <c r="D4035" s="12"/>
    </row>
    <row r="4036" spans="3:4">
      <c r="C4036" s="12"/>
      <c r="D4036" s="12"/>
    </row>
    <row r="4037" spans="3:4">
      <c r="C4037" s="12"/>
      <c r="D4037" s="12"/>
    </row>
    <row r="4038" spans="3:4">
      <c r="C4038" s="12"/>
      <c r="D4038" s="12"/>
    </row>
    <row r="4039" spans="3:4">
      <c r="C4039" s="12"/>
      <c r="D4039" s="12"/>
    </row>
    <row r="4040" spans="3:4">
      <c r="C4040" s="12"/>
      <c r="D4040" s="12"/>
    </row>
    <row r="4041" spans="3:4">
      <c r="C4041" s="12"/>
      <c r="D4041" s="12"/>
    </row>
    <row r="4042" spans="3:4">
      <c r="C4042" s="12"/>
      <c r="D4042" s="12"/>
    </row>
    <row r="4043" spans="3:4">
      <c r="C4043" s="12"/>
      <c r="D4043" s="12"/>
    </row>
    <row r="4044" spans="3:4">
      <c r="C4044" s="12"/>
      <c r="D4044" s="12"/>
    </row>
    <row r="4045" spans="3:4">
      <c r="C4045" s="12"/>
      <c r="D4045" s="12"/>
    </row>
    <row r="4046" spans="3:4">
      <c r="C4046" s="12"/>
      <c r="D4046" s="12"/>
    </row>
    <row r="4047" spans="3:4">
      <c r="C4047" s="12"/>
      <c r="D4047" s="12"/>
    </row>
    <row r="4048" spans="3:4">
      <c r="C4048" s="12"/>
      <c r="D4048" s="12"/>
    </row>
    <row r="4049" spans="3:4">
      <c r="C4049" s="12"/>
      <c r="D4049" s="12"/>
    </row>
    <row r="4050" spans="3:4">
      <c r="C4050" s="12"/>
      <c r="D4050" s="12"/>
    </row>
    <row r="4051" spans="3:4">
      <c r="C4051" s="12"/>
      <c r="D4051" s="12"/>
    </row>
    <row r="4052" spans="3:4">
      <c r="C4052" s="12"/>
      <c r="D4052" s="12"/>
    </row>
    <row r="4053" spans="3:4">
      <c r="C4053" s="12"/>
      <c r="D4053" s="12"/>
    </row>
    <row r="4054" spans="3:4">
      <c r="C4054" s="12"/>
      <c r="D4054" s="12"/>
    </row>
    <row r="4055" spans="3:4">
      <c r="C4055" s="12"/>
      <c r="D4055" s="12"/>
    </row>
    <row r="4056" spans="3:4">
      <c r="C4056" s="12"/>
      <c r="D4056" s="12"/>
    </row>
    <row r="4057" spans="3:4">
      <c r="C4057" s="12"/>
      <c r="D4057" s="12"/>
    </row>
    <row r="4058" spans="3:4">
      <c r="C4058" s="12"/>
      <c r="D4058" s="12"/>
    </row>
    <row r="4059" spans="3:4">
      <c r="C4059" s="12"/>
      <c r="D4059" s="12"/>
    </row>
    <row r="4060" spans="3:4">
      <c r="C4060" s="12"/>
      <c r="D4060" s="12"/>
    </row>
    <row r="4061" spans="3:4">
      <c r="C4061" s="12"/>
      <c r="D4061" s="12"/>
    </row>
    <row r="4062" spans="3:4">
      <c r="C4062" s="12"/>
      <c r="D4062" s="12"/>
    </row>
    <row r="4063" spans="3:4">
      <c r="C4063" s="12"/>
      <c r="D4063" s="12"/>
    </row>
    <row r="4064" spans="3:4">
      <c r="C4064" s="12"/>
      <c r="D4064" s="12"/>
    </row>
    <row r="4065" spans="3:4">
      <c r="C4065" s="12"/>
      <c r="D4065" s="12"/>
    </row>
    <row r="4066" spans="3:4">
      <c r="C4066" s="12"/>
      <c r="D4066" s="12"/>
    </row>
    <row r="4067" spans="3:4">
      <c r="C4067" s="12"/>
      <c r="D4067" s="12"/>
    </row>
    <row r="4068" spans="3:4">
      <c r="C4068" s="12"/>
      <c r="D4068" s="12"/>
    </row>
    <row r="4069" spans="3:4">
      <c r="C4069" s="12"/>
      <c r="D4069" s="12"/>
    </row>
    <row r="4070" spans="3:4">
      <c r="C4070" s="12"/>
      <c r="D4070" s="12"/>
    </row>
    <row r="4071" spans="3:4">
      <c r="C4071" s="12"/>
      <c r="D4071" s="12"/>
    </row>
    <row r="4072" spans="3:4">
      <c r="C4072" s="12"/>
      <c r="D4072" s="12"/>
    </row>
    <row r="4073" spans="3:4">
      <c r="C4073" s="12"/>
      <c r="D4073" s="12"/>
    </row>
    <row r="4074" spans="3:4">
      <c r="C4074" s="12"/>
      <c r="D4074" s="12"/>
    </row>
    <row r="4075" spans="3:4">
      <c r="C4075" s="12"/>
      <c r="D4075" s="12"/>
    </row>
    <row r="4076" spans="3:4">
      <c r="C4076" s="12"/>
      <c r="D4076" s="12"/>
    </row>
    <row r="4077" spans="3:4">
      <c r="C4077" s="12"/>
      <c r="D4077" s="12"/>
    </row>
    <row r="4078" spans="3:4">
      <c r="C4078" s="12"/>
      <c r="D4078" s="12"/>
    </row>
    <row r="4079" spans="3:4">
      <c r="C4079" s="12"/>
      <c r="D4079" s="12"/>
    </row>
    <row r="4080" spans="3:4">
      <c r="C4080" s="12"/>
      <c r="D4080" s="12"/>
    </row>
    <row r="4081" spans="3:4">
      <c r="C4081" s="12"/>
      <c r="D4081" s="12"/>
    </row>
    <row r="4082" spans="3:4">
      <c r="C4082" s="12"/>
      <c r="D4082" s="12"/>
    </row>
    <row r="4083" spans="3:4">
      <c r="C4083" s="12"/>
      <c r="D4083" s="12"/>
    </row>
    <row r="4084" spans="3:4">
      <c r="C4084" s="12"/>
      <c r="D4084" s="12"/>
    </row>
    <row r="4085" spans="3:4">
      <c r="C4085" s="12"/>
      <c r="D4085" s="12"/>
    </row>
    <row r="4086" spans="3:4">
      <c r="C4086" s="12"/>
      <c r="D4086" s="12"/>
    </row>
    <row r="4087" spans="3:4">
      <c r="C4087" s="12"/>
      <c r="D4087" s="12"/>
    </row>
    <row r="4088" spans="3:4">
      <c r="C4088" s="12"/>
      <c r="D4088" s="12"/>
    </row>
    <row r="4089" spans="3:4">
      <c r="C4089" s="12"/>
      <c r="D4089" s="12"/>
    </row>
    <row r="4090" spans="3:4">
      <c r="C4090" s="12"/>
      <c r="D4090" s="12"/>
    </row>
    <row r="4091" spans="3:4">
      <c r="C4091" s="12"/>
      <c r="D4091" s="12"/>
    </row>
    <row r="4092" spans="3:4">
      <c r="C4092" s="12"/>
      <c r="D4092" s="12"/>
    </row>
    <row r="4093" spans="3:4">
      <c r="C4093" s="12"/>
      <c r="D4093" s="12"/>
    </row>
    <row r="4094" spans="3:4">
      <c r="C4094" s="12"/>
      <c r="D4094" s="12"/>
    </row>
    <row r="4095" spans="3:4">
      <c r="C4095" s="12"/>
      <c r="D4095" s="12"/>
    </row>
    <row r="4096" spans="3:4">
      <c r="C4096" s="12"/>
      <c r="D4096" s="12"/>
    </row>
    <row r="4097" spans="3:4">
      <c r="C4097" s="12"/>
      <c r="D4097" s="12"/>
    </row>
    <row r="4098" spans="3:4">
      <c r="C4098" s="12"/>
      <c r="D4098" s="12"/>
    </row>
    <row r="4099" spans="3:4">
      <c r="C4099" s="12"/>
      <c r="D4099" s="12"/>
    </row>
    <row r="4100" spans="3:4">
      <c r="C4100" s="12"/>
      <c r="D4100" s="12"/>
    </row>
    <row r="4101" spans="3:4">
      <c r="C4101" s="12"/>
      <c r="D4101" s="12"/>
    </row>
    <row r="4102" spans="3:4">
      <c r="C4102" s="12"/>
      <c r="D4102" s="12"/>
    </row>
    <row r="4103" spans="3:4">
      <c r="C4103" s="12"/>
      <c r="D4103" s="12"/>
    </row>
    <row r="4104" spans="3:4">
      <c r="C4104" s="12"/>
      <c r="D4104" s="12"/>
    </row>
    <row r="4105" spans="3:4">
      <c r="C4105" s="12"/>
      <c r="D4105" s="12"/>
    </row>
    <row r="4106" spans="3:4">
      <c r="C4106" s="12"/>
      <c r="D4106" s="12"/>
    </row>
    <row r="4107" spans="3:4">
      <c r="C4107" s="12"/>
      <c r="D4107" s="12"/>
    </row>
    <row r="4108" spans="3:4">
      <c r="C4108" s="12"/>
      <c r="D4108" s="12"/>
    </row>
    <row r="4109" spans="3:4">
      <c r="C4109" s="12"/>
      <c r="D4109" s="12"/>
    </row>
    <row r="4110" spans="3:4">
      <c r="C4110" s="12"/>
      <c r="D4110" s="12"/>
    </row>
    <row r="4111" spans="3:4">
      <c r="C4111" s="12"/>
      <c r="D4111" s="12"/>
    </row>
    <row r="4112" spans="3:4">
      <c r="C4112" s="12"/>
      <c r="D4112" s="12"/>
    </row>
    <row r="4113" spans="3:4">
      <c r="C4113" s="12"/>
      <c r="D4113" s="12"/>
    </row>
    <row r="4114" spans="3:4">
      <c r="C4114" s="12"/>
      <c r="D4114" s="12"/>
    </row>
    <row r="4115" spans="3:4">
      <c r="C4115" s="12"/>
      <c r="D4115" s="12"/>
    </row>
    <row r="4116" spans="3:4">
      <c r="C4116" s="12"/>
      <c r="D4116" s="12"/>
    </row>
    <row r="4117" spans="3:4">
      <c r="C4117" s="12"/>
      <c r="D4117" s="12"/>
    </row>
    <row r="4118" spans="3:4">
      <c r="C4118" s="12"/>
      <c r="D4118" s="12"/>
    </row>
    <row r="4119" spans="3:4">
      <c r="C4119" s="12"/>
      <c r="D4119" s="12"/>
    </row>
    <row r="4120" spans="3:4">
      <c r="C4120" s="12"/>
      <c r="D4120" s="12"/>
    </row>
    <row r="4121" spans="3:4">
      <c r="C4121" s="12"/>
      <c r="D4121" s="12"/>
    </row>
    <row r="4122" spans="3:4">
      <c r="C4122" s="12"/>
      <c r="D4122" s="12"/>
    </row>
    <row r="4123" spans="3:4">
      <c r="C4123" s="12"/>
      <c r="D4123" s="12"/>
    </row>
    <row r="4124" spans="3:4">
      <c r="C4124" s="12"/>
      <c r="D4124" s="12"/>
    </row>
    <row r="4125" spans="3:4">
      <c r="C4125" s="12"/>
      <c r="D4125" s="12"/>
    </row>
    <row r="4126" spans="3:4">
      <c r="C4126" s="12"/>
      <c r="D4126" s="12"/>
    </row>
    <row r="4127" spans="3:4">
      <c r="C4127" s="12"/>
      <c r="D4127" s="12"/>
    </row>
    <row r="4128" spans="3:4">
      <c r="C4128" s="12"/>
      <c r="D4128" s="12"/>
    </row>
    <row r="4129" spans="3:4">
      <c r="C4129" s="12"/>
      <c r="D4129" s="12"/>
    </row>
    <row r="4130" spans="3:4">
      <c r="C4130" s="12"/>
      <c r="D4130" s="12"/>
    </row>
    <row r="4131" spans="3:4">
      <c r="C4131" s="12"/>
      <c r="D4131" s="12"/>
    </row>
    <row r="4132" spans="3:4">
      <c r="C4132" s="12"/>
      <c r="D4132" s="12"/>
    </row>
    <row r="4133" spans="3:4">
      <c r="C4133" s="12"/>
      <c r="D4133" s="12"/>
    </row>
    <row r="4134" spans="3:4">
      <c r="C4134" s="12"/>
      <c r="D4134" s="12"/>
    </row>
    <row r="4135" spans="3:4">
      <c r="C4135" s="12"/>
      <c r="D4135" s="12"/>
    </row>
    <row r="4136" spans="3:4">
      <c r="C4136" s="12"/>
      <c r="D4136" s="12"/>
    </row>
    <row r="4137" spans="3:4">
      <c r="C4137" s="12"/>
      <c r="D4137" s="12"/>
    </row>
    <row r="4138" spans="3:4">
      <c r="C4138" s="12"/>
      <c r="D4138" s="12"/>
    </row>
    <row r="4139" spans="3:4">
      <c r="C4139" s="12"/>
      <c r="D4139" s="12"/>
    </row>
    <row r="4140" spans="3:4">
      <c r="C4140" s="12"/>
      <c r="D4140" s="12"/>
    </row>
    <row r="4141" spans="3:4">
      <c r="C4141" s="12"/>
      <c r="D4141" s="12"/>
    </row>
    <row r="4142" spans="3:4">
      <c r="C4142" s="12"/>
      <c r="D4142" s="12"/>
    </row>
    <row r="4143" spans="3:4">
      <c r="C4143" s="12"/>
      <c r="D4143" s="12"/>
    </row>
    <row r="4144" spans="3:4">
      <c r="C4144" s="12"/>
      <c r="D4144" s="12"/>
    </row>
    <row r="4145" spans="3:4">
      <c r="C4145" s="12"/>
      <c r="D4145" s="12"/>
    </row>
    <row r="4146" spans="3:4">
      <c r="C4146" s="12"/>
      <c r="D4146" s="12"/>
    </row>
    <row r="4147" spans="3:4">
      <c r="C4147" s="12"/>
      <c r="D4147" s="12"/>
    </row>
    <row r="4148" spans="3:4">
      <c r="C4148" s="12"/>
      <c r="D4148" s="12"/>
    </row>
    <row r="4149" spans="3:4">
      <c r="C4149" s="12"/>
      <c r="D4149" s="12"/>
    </row>
    <row r="4150" spans="3:4">
      <c r="C4150" s="12"/>
      <c r="D4150" s="12"/>
    </row>
    <row r="4151" spans="3:4">
      <c r="C4151" s="12"/>
      <c r="D4151" s="12"/>
    </row>
    <row r="4152" spans="3:4">
      <c r="C4152" s="12"/>
      <c r="D4152" s="12"/>
    </row>
    <row r="4153" spans="3:4">
      <c r="C4153" s="12"/>
      <c r="D4153" s="12"/>
    </row>
    <row r="4154" spans="3:4">
      <c r="C4154" s="12"/>
      <c r="D4154" s="12"/>
    </row>
    <row r="4155" spans="3:4">
      <c r="C4155" s="12"/>
      <c r="D4155" s="12"/>
    </row>
    <row r="4156" spans="3:4">
      <c r="C4156" s="12"/>
      <c r="D4156" s="12"/>
    </row>
    <row r="4157" spans="3:4">
      <c r="C4157" s="12"/>
      <c r="D4157" s="12"/>
    </row>
    <row r="4158" spans="3:4">
      <c r="C4158" s="12"/>
      <c r="D4158" s="12"/>
    </row>
    <row r="4159" spans="3:4">
      <c r="C4159" s="12"/>
      <c r="D4159" s="12"/>
    </row>
    <row r="4160" spans="3:4">
      <c r="C4160" s="12"/>
      <c r="D4160" s="12"/>
    </row>
    <row r="4161" spans="3:4">
      <c r="C4161" s="12"/>
      <c r="D4161" s="12"/>
    </row>
    <row r="4162" spans="3:4">
      <c r="C4162" s="12"/>
      <c r="D4162" s="12"/>
    </row>
    <row r="4163" spans="3:4">
      <c r="C4163" s="12"/>
      <c r="D4163" s="12"/>
    </row>
    <row r="4164" spans="3:4">
      <c r="C4164" s="12"/>
      <c r="D4164" s="12"/>
    </row>
    <row r="4165" spans="3:4">
      <c r="C4165" s="12"/>
      <c r="D4165" s="12"/>
    </row>
    <row r="4166" spans="3:4">
      <c r="C4166" s="12"/>
      <c r="D4166" s="12"/>
    </row>
    <row r="4167" spans="3:4">
      <c r="C4167" s="12"/>
      <c r="D4167" s="12"/>
    </row>
    <row r="4168" spans="3:4">
      <c r="C4168" s="12"/>
      <c r="D4168" s="12"/>
    </row>
    <row r="4169" spans="3:4">
      <c r="C4169" s="12"/>
      <c r="D4169" s="12"/>
    </row>
    <row r="4170" spans="3:4">
      <c r="C4170" s="12"/>
      <c r="D4170" s="12"/>
    </row>
    <row r="4171" spans="3:4">
      <c r="C4171" s="12"/>
      <c r="D4171" s="12"/>
    </row>
    <row r="4172" spans="3:4">
      <c r="C4172" s="12"/>
      <c r="D4172" s="12"/>
    </row>
    <row r="4173" spans="3:4">
      <c r="C4173" s="12"/>
      <c r="D4173" s="12"/>
    </row>
    <row r="4174" spans="3:4">
      <c r="C4174" s="12"/>
      <c r="D4174" s="12"/>
    </row>
    <row r="4175" spans="3:4">
      <c r="C4175" s="12"/>
      <c r="D4175" s="12"/>
    </row>
    <row r="4176" spans="3:4">
      <c r="C4176" s="12"/>
      <c r="D4176" s="12"/>
    </row>
    <row r="4177" spans="3:4">
      <c r="C4177" s="12"/>
      <c r="D4177" s="12"/>
    </row>
    <row r="4178" spans="3:4">
      <c r="C4178" s="12"/>
      <c r="D4178" s="12"/>
    </row>
    <row r="4179" spans="3:4">
      <c r="C4179" s="12"/>
      <c r="D4179" s="12"/>
    </row>
    <row r="4180" spans="3:4">
      <c r="C4180" s="12"/>
      <c r="D4180" s="12"/>
    </row>
    <row r="4181" spans="3:4">
      <c r="C4181" s="12"/>
      <c r="D4181" s="12"/>
    </row>
    <row r="4182" spans="3:4">
      <c r="C4182" s="12"/>
      <c r="D4182" s="12"/>
    </row>
    <row r="4183" spans="3:4">
      <c r="C4183" s="12"/>
      <c r="D4183" s="12"/>
    </row>
    <row r="4184" spans="3:4">
      <c r="C4184" s="12"/>
      <c r="D4184" s="12"/>
    </row>
    <row r="4185" spans="3:4">
      <c r="C4185" s="12"/>
      <c r="D4185" s="12"/>
    </row>
    <row r="4186" spans="3:4">
      <c r="C4186" s="12"/>
      <c r="D4186" s="12"/>
    </row>
    <row r="4187" spans="3:4">
      <c r="C4187" s="12"/>
      <c r="D4187" s="12"/>
    </row>
    <row r="4188" spans="3:4">
      <c r="C4188" s="12"/>
      <c r="D4188" s="12"/>
    </row>
    <row r="4189" spans="3:4">
      <c r="C4189" s="12"/>
      <c r="D4189" s="12"/>
    </row>
    <row r="4190" spans="3:4">
      <c r="C4190" s="12"/>
      <c r="D4190" s="12"/>
    </row>
    <row r="4191" spans="3:4">
      <c r="C4191" s="12"/>
      <c r="D4191" s="12"/>
    </row>
    <row r="4192" spans="3:4">
      <c r="C4192" s="12"/>
      <c r="D4192" s="12"/>
    </row>
    <row r="4193" spans="3:4">
      <c r="C4193" s="12"/>
      <c r="D4193" s="12"/>
    </row>
    <row r="4194" spans="3:4">
      <c r="C4194" s="12"/>
      <c r="D4194" s="12"/>
    </row>
    <row r="4195" spans="3:4">
      <c r="C4195" s="12"/>
      <c r="D4195" s="12"/>
    </row>
    <row r="4196" spans="3:4">
      <c r="C4196" s="12"/>
      <c r="D4196" s="12"/>
    </row>
    <row r="4197" spans="3:4">
      <c r="C4197" s="12"/>
      <c r="D4197" s="12"/>
    </row>
    <row r="4198" spans="3:4">
      <c r="C4198" s="12"/>
      <c r="D4198" s="12"/>
    </row>
    <row r="4199" spans="3:4">
      <c r="C4199" s="12"/>
      <c r="D4199" s="12"/>
    </row>
    <row r="4200" spans="3:4">
      <c r="C4200" s="12"/>
      <c r="D4200" s="12"/>
    </row>
    <row r="4201" spans="3:4">
      <c r="C4201" s="12"/>
      <c r="D4201" s="12"/>
    </row>
    <row r="4202" spans="3:4">
      <c r="C4202" s="12"/>
      <c r="D4202" s="12"/>
    </row>
    <row r="4203" spans="3:4">
      <c r="C4203" s="12"/>
      <c r="D4203" s="12"/>
    </row>
    <row r="4204" spans="3:4">
      <c r="C4204" s="12"/>
      <c r="D4204" s="12"/>
    </row>
    <row r="4205" spans="3:4">
      <c r="C4205" s="12"/>
      <c r="D4205" s="12"/>
    </row>
    <row r="4206" spans="3:4">
      <c r="C4206" s="12"/>
      <c r="D4206" s="12"/>
    </row>
    <row r="4207" spans="3:4">
      <c r="C4207" s="12"/>
      <c r="D4207" s="12"/>
    </row>
    <row r="4208" spans="3:4">
      <c r="C4208" s="12"/>
      <c r="D4208" s="12"/>
    </row>
    <row r="4209" spans="3:4">
      <c r="C4209" s="12"/>
      <c r="D4209" s="12"/>
    </row>
    <row r="4210" spans="3:4">
      <c r="C4210" s="12"/>
      <c r="D4210" s="12"/>
    </row>
    <row r="4211" spans="3:4">
      <c r="C4211" s="12"/>
      <c r="D4211" s="12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8"/>
  <sheetViews>
    <sheetView topLeftCell="A145" workbookViewId="0">
      <selection activeCell="A156" sqref="A156:D188"/>
    </sheetView>
  </sheetViews>
  <sheetFormatPr defaultRowHeight="12.75"/>
  <cols>
    <col min="1" max="1" width="19.7109375" style="12" customWidth="1"/>
    <col min="2" max="2" width="4.42578125" style="17" customWidth="1"/>
    <col min="3" max="3" width="12.7109375" style="12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2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48" t="s">
        <v>127</v>
      </c>
      <c r="I1" s="49" t="s">
        <v>128</v>
      </c>
      <c r="J1" s="50" t="s">
        <v>129</v>
      </c>
    </row>
    <row r="2" spans="1:16">
      <c r="I2" s="51" t="s">
        <v>130</v>
      </c>
      <c r="J2" s="52" t="s">
        <v>131</v>
      </c>
    </row>
    <row r="3" spans="1:16">
      <c r="A3" s="53" t="s">
        <v>132</v>
      </c>
      <c r="I3" s="51" t="s">
        <v>133</v>
      </c>
      <c r="J3" s="52" t="s">
        <v>134</v>
      </c>
    </row>
    <row r="4" spans="1:16">
      <c r="I4" s="51" t="s">
        <v>135</v>
      </c>
      <c r="J4" s="52" t="s">
        <v>134</v>
      </c>
    </row>
    <row r="5" spans="1:16" ht="13.5" thickBot="1">
      <c r="I5" s="54" t="s">
        <v>136</v>
      </c>
      <c r="J5" s="55" t="s">
        <v>137</v>
      </c>
    </row>
    <row r="10" spans="1:16" ht="13.5" thickBot="1"/>
    <row r="11" spans="1:16" ht="12.75" customHeight="1" thickBot="1">
      <c r="A11" s="12" t="str">
        <f t="shared" ref="A11:A42" si="0">P11</f>
        <v> AA 28.500 </v>
      </c>
      <c r="B11" s="19" t="str">
        <f t="shared" ref="B11:B42" si="1">IF(H11=INT(H11),"I","II")</f>
        <v>I</v>
      </c>
      <c r="C11" s="12">
        <f t="shared" ref="C11:C42" si="2">1*G11</f>
        <v>99.62</v>
      </c>
      <c r="D11" s="17" t="str">
        <f t="shared" ref="D11:D42" si="3">VLOOKUP(F11,I$1:J$5,2,FALSE)</f>
        <v>vis</v>
      </c>
      <c r="E11" s="56">
        <f>VLOOKUP(C11,Active!C$21:E$799,3,FALSE)</f>
        <v>-3889.0055232017176</v>
      </c>
      <c r="F11" s="19" t="s">
        <v>136</v>
      </c>
      <c r="G11" s="17" t="str">
        <f t="shared" ref="G11:G42" si="4">MID(I11,3,LEN(I11)-3)</f>
        <v>00099.620</v>
      </c>
      <c r="H11" s="12">
        <f t="shared" ref="H11:H42" si="5">1*K11</f>
        <v>-5890</v>
      </c>
      <c r="I11" s="57" t="s">
        <v>253</v>
      </c>
      <c r="J11" s="58" t="s">
        <v>254</v>
      </c>
      <c r="K11" s="57">
        <v>-5890</v>
      </c>
      <c r="L11" s="57" t="s">
        <v>255</v>
      </c>
      <c r="M11" s="58" t="s">
        <v>142</v>
      </c>
      <c r="N11" s="58"/>
      <c r="O11" s="59" t="s">
        <v>244</v>
      </c>
      <c r="P11" s="59" t="s">
        <v>245</v>
      </c>
    </row>
    <row r="12" spans="1:16" ht="12.75" customHeight="1" thickBot="1">
      <c r="A12" s="12" t="str">
        <f t="shared" si="0"/>
        <v> AA 28.500 </v>
      </c>
      <c r="B12" s="19" t="str">
        <f t="shared" si="1"/>
        <v>I</v>
      </c>
      <c r="C12" s="12">
        <f t="shared" si="2"/>
        <v>431.58199999999999</v>
      </c>
      <c r="D12" s="17" t="str">
        <f t="shared" si="3"/>
        <v>vis</v>
      </c>
      <c r="E12" s="56">
        <f>VLOOKUP(C12,Active!C$21:E$799,3,FALSE)</f>
        <v>-3854.0051779027654</v>
      </c>
      <c r="F12" s="19" t="s">
        <v>136</v>
      </c>
      <c r="G12" s="17" t="str">
        <f t="shared" si="4"/>
        <v>00431.582</v>
      </c>
      <c r="H12" s="12">
        <f t="shared" si="5"/>
        <v>-5855</v>
      </c>
      <c r="I12" s="57" t="s">
        <v>256</v>
      </c>
      <c r="J12" s="58" t="s">
        <v>257</v>
      </c>
      <c r="K12" s="57">
        <v>-5855</v>
      </c>
      <c r="L12" s="57" t="s">
        <v>258</v>
      </c>
      <c r="M12" s="58" t="s">
        <v>142</v>
      </c>
      <c r="N12" s="58"/>
      <c r="O12" s="59" t="s">
        <v>244</v>
      </c>
      <c r="P12" s="59" t="s">
        <v>245</v>
      </c>
    </row>
    <row r="13" spans="1:16" ht="12.75" customHeight="1" thickBot="1">
      <c r="A13" s="12" t="str">
        <f t="shared" si="0"/>
        <v> AN 52.230 </v>
      </c>
      <c r="B13" s="19" t="str">
        <f t="shared" si="1"/>
        <v>I</v>
      </c>
      <c r="C13" s="12">
        <f t="shared" si="2"/>
        <v>431.589</v>
      </c>
      <c r="D13" s="17" t="str">
        <f t="shared" si="3"/>
        <v>vis</v>
      </c>
      <c r="E13" s="56">
        <f>VLOOKUP(C13,Active!C$21:E$799,3,FALSE)</f>
        <v>-3854.0044398592031</v>
      </c>
      <c r="F13" s="19" t="s">
        <v>136</v>
      </c>
      <c r="G13" s="17" t="str">
        <f t="shared" si="4"/>
        <v>00431.589</v>
      </c>
      <c r="H13" s="12">
        <f t="shared" si="5"/>
        <v>-5855</v>
      </c>
      <c r="I13" s="57" t="s">
        <v>259</v>
      </c>
      <c r="J13" s="58" t="s">
        <v>260</v>
      </c>
      <c r="K13" s="57">
        <v>-5855</v>
      </c>
      <c r="L13" s="57" t="s">
        <v>212</v>
      </c>
      <c r="M13" s="58" t="s">
        <v>142</v>
      </c>
      <c r="N13" s="58"/>
      <c r="O13" s="59" t="s">
        <v>215</v>
      </c>
      <c r="P13" s="59" t="s">
        <v>261</v>
      </c>
    </row>
    <row r="14" spans="1:16" ht="12.75" customHeight="1" thickBot="1">
      <c r="A14" s="12" t="str">
        <f t="shared" si="0"/>
        <v> AN 52.232 </v>
      </c>
      <c r="B14" s="19" t="str">
        <f t="shared" si="1"/>
        <v>I</v>
      </c>
      <c r="C14" s="12">
        <f t="shared" si="2"/>
        <v>450.60700000000003</v>
      </c>
      <c r="D14" s="17" t="str">
        <f t="shared" si="3"/>
        <v>vis</v>
      </c>
      <c r="E14" s="56">
        <f>VLOOKUP(C14,Active!C$21:E$799,3,FALSE)</f>
        <v>-3851.9992809347009</v>
      </c>
      <c r="F14" s="19" t="s">
        <v>136</v>
      </c>
      <c r="G14" s="17" t="str">
        <f t="shared" si="4"/>
        <v>00450.607</v>
      </c>
      <c r="H14" s="12">
        <f t="shared" si="5"/>
        <v>-5853</v>
      </c>
      <c r="I14" s="57" t="s">
        <v>262</v>
      </c>
      <c r="J14" s="58" t="s">
        <v>263</v>
      </c>
      <c r="K14" s="57">
        <v>-5853</v>
      </c>
      <c r="L14" s="57" t="s">
        <v>264</v>
      </c>
      <c r="M14" s="58" t="s">
        <v>142</v>
      </c>
      <c r="N14" s="58"/>
      <c r="O14" s="59" t="s">
        <v>222</v>
      </c>
      <c r="P14" s="59" t="s">
        <v>265</v>
      </c>
    </row>
    <row r="15" spans="1:16" ht="12.75" customHeight="1" thickBot="1">
      <c r="A15" s="12" t="str">
        <f t="shared" si="0"/>
        <v> AA 28.500 </v>
      </c>
      <c r="B15" s="19" t="str">
        <f t="shared" si="1"/>
        <v>I</v>
      </c>
      <c r="C15" s="12">
        <f t="shared" si="2"/>
        <v>488.46800000000002</v>
      </c>
      <c r="D15" s="17" t="str">
        <f t="shared" si="3"/>
        <v>vis</v>
      </c>
      <c r="E15" s="56">
        <f>VLOOKUP(C15,Active!C$21:E$799,3,FALSE)</f>
        <v>-3848.0074141747596</v>
      </c>
      <c r="F15" s="19" t="s">
        <v>136</v>
      </c>
      <c r="G15" s="17" t="str">
        <f t="shared" si="4"/>
        <v>00488.468</v>
      </c>
      <c r="H15" s="12">
        <f t="shared" si="5"/>
        <v>-5849</v>
      </c>
      <c r="I15" s="57" t="s">
        <v>266</v>
      </c>
      <c r="J15" s="58" t="s">
        <v>267</v>
      </c>
      <c r="K15" s="57">
        <v>-5849</v>
      </c>
      <c r="L15" s="57" t="s">
        <v>268</v>
      </c>
      <c r="M15" s="58" t="s">
        <v>142</v>
      </c>
      <c r="N15" s="58"/>
      <c r="O15" s="59" t="s">
        <v>244</v>
      </c>
      <c r="P15" s="59" t="s">
        <v>245</v>
      </c>
    </row>
    <row r="16" spans="1:16" ht="12.75" customHeight="1" thickBot="1">
      <c r="A16" s="12" t="str">
        <f t="shared" si="0"/>
        <v> AA 28.500 </v>
      </c>
      <c r="B16" s="19" t="str">
        <f t="shared" si="1"/>
        <v>I</v>
      </c>
      <c r="C16" s="12">
        <f t="shared" si="2"/>
        <v>507.43200000000002</v>
      </c>
      <c r="D16" s="17" t="str">
        <f t="shared" si="3"/>
        <v>vis</v>
      </c>
      <c r="E16" s="56">
        <f>VLOOKUP(C16,Active!C$21:E$799,3,FALSE)</f>
        <v>-3846.0079487291687</v>
      </c>
      <c r="F16" s="19" t="s">
        <v>136</v>
      </c>
      <c r="G16" s="17" t="str">
        <f t="shared" si="4"/>
        <v>00507.432</v>
      </c>
      <c r="H16" s="12">
        <f t="shared" si="5"/>
        <v>-5847</v>
      </c>
      <c r="I16" s="57" t="s">
        <v>269</v>
      </c>
      <c r="J16" s="58" t="s">
        <v>270</v>
      </c>
      <c r="K16" s="57">
        <v>-5847</v>
      </c>
      <c r="L16" s="57" t="s">
        <v>271</v>
      </c>
      <c r="M16" s="58" t="s">
        <v>142</v>
      </c>
      <c r="N16" s="58"/>
      <c r="O16" s="59" t="s">
        <v>244</v>
      </c>
      <c r="P16" s="59" t="s">
        <v>245</v>
      </c>
    </row>
    <row r="17" spans="1:16" ht="12.75" customHeight="1" thickBot="1">
      <c r="A17" s="12" t="str">
        <f t="shared" si="0"/>
        <v> AA 28.500 </v>
      </c>
      <c r="B17" s="19" t="str">
        <f t="shared" si="1"/>
        <v>I</v>
      </c>
      <c r="C17" s="12">
        <f t="shared" si="2"/>
        <v>725.59400000000005</v>
      </c>
      <c r="D17" s="17" t="str">
        <f t="shared" si="3"/>
        <v>vis</v>
      </c>
      <c r="E17" s="56">
        <f>VLOOKUP(C17,Active!C$21:E$799,3,FALSE)</f>
        <v>-3823.0060830604775</v>
      </c>
      <c r="F17" s="19" t="s">
        <v>136</v>
      </c>
      <c r="G17" s="17" t="str">
        <f t="shared" si="4"/>
        <v>00725.594</v>
      </c>
      <c r="H17" s="12">
        <f t="shared" si="5"/>
        <v>-5824</v>
      </c>
      <c r="I17" s="57" t="s">
        <v>272</v>
      </c>
      <c r="J17" s="58" t="s">
        <v>273</v>
      </c>
      <c r="K17" s="57">
        <v>-5824</v>
      </c>
      <c r="L17" s="57" t="s">
        <v>274</v>
      </c>
      <c r="M17" s="58" t="s">
        <v>142</v>
      </c>
      <c r="N17" s="58"/>
      <c r="O17" s="59" t="s">
        <v>244</v>
      </c>
      <c r="P17" s="59" t="s">
        <v>245</v>
      </c>
    </row>
    <row r="18" spans="1:16" ht="12.75" customHeight="1" thickBot="1">
      <c r="A18" s="12" t="str">
        <f t="shared" si="0"/>
        <v> AN 55.94 </v>
      </c>
      <c r="B18" s="19" t="str">
        <f t="shared" si="1"/>
        <v>I</v>
      </c>
      <c r="C18" s="12">
        <f t="shared" si="2"/>
        <v>801.56200000000001</v>
      </c>
      <c r="D18" s="17" t="str">
        <f t="shared" si="3"/>
        <v>vis</v>
      </c>
      <c r="E18" s="56">
        <f>VLOOKUP(C18,Active!C$21:E$799,3,FALSE)</f>
        <v>-3814.996412581113</v>
      </c>
      <c r="F18" s="19" t="s">
        <v>136</v>
      </c>
      <c r="G18" s="17" t="str">
        <f t="shared" si="4"/>
        <v>00801.562</v>
      </c>
      <c r="H18" s="12">
        <f t="shared" si="5"/>
        <v>-5816</v>
      </c>
      <c r="I18" s="57" t="s">
        <v>275</v>
      </c>
      <c r="J18" s="58" t="s">
        <v>276</v>
      </c>
      <c r="K18" s="57">
        <v>-5816</v>
      </c>
      <c r="L18" s="57" t="s">
        <v>157</v>
      </c>
      <c r="M18" s="58" t="s">
        <v>142</v>
      </c>
      <c r="N18" s="58"/>
      <c r="O18" s="59" t="s">
        <v>222</v>
      </c>
      <c r="P18" s="59" t="s">
        <v>277</v>
      </c>
    </row>
    <row r="19" spans="1:16" ht="12.75" customHeight="1" thickBot="1">
      <c r="A19" s="12" t="str">
        <f t="shared" si="0"/>
        <v> AN 65.158 </v>
      </c>
      <c r="B19" s="19" t="str">
        <f t="shared" si="1"/>
        <v>I</v>
      </c>
      <c r="C19" s="12">
        <f t="shared" si="2"/>
        <v>858.43899999999996</v>
      </c>
      <c r="D19" s="17" t="str">
        <f t="shared" si="3"/>
        <v>vis</v>
      </c>
      <c r="E19" s="56">
        <f>VLOOKUP(C19,Active!C$21:E$799,3,FALSE)</f>
        <v>-3808.9995977662593</v>
      </c>
      <c r="F19" s="19" t="s">
        <v>136</v>
      </c>
      <c r="G19" s="17" t="str">
        <f t="shared" si="4"/>
        <v>00858.439</v>
      </c>
      <c r="H19" s="12">
        <f t="shared" si="5"/>
        <v>-5810</v>
      </c>
      <c r="I19" s="57" t="s">
        <v>278</v>
      </c>
      <c r="J19" s="58" t="s">
        <v>279</v>
      </c>
      <c r="K19" s="57">
        <v>-5810</v>
      </c>
      <c r="L19" s="57" t="s">
        <v>280</v>
      </c>
      <c r="M19" s="58" t="s">
        <v>142</v>
      </c>
      <c r="N19" s="58"/>
      <c r="O19" s="59" t="s">
        <v>178</v>
      </c>
      <c r="P19" s="59" t="s">
        <v>281</v>
      </c>
    </row>
    <row r="20" spans="1:16" ht="12.75" customHeight="1" thickBot="1">
      <c r="A20" s="12" t="str">
        <f t="shared" si="0"/>
        <v> AA 28.500 </v>
      </c>
      <c r="B20" s="19" t="str">
        <f t="shared" si="1"/>
        <v>I</v>
      </c>
      <c r="C20" s="12">
        <f t="shared" si="2"/>
        <v>896.33</v>
      </c>
      <c r="D20" s="17" t="str">
        <f t="shared" si="3"/>
        <v>vis</v>
      </c>
      <c r="E20" s="56">
        <f>VLOOKUP(C20,Active!C$21:E$799,3,FALSE)</f>
        <v>-3805.0045679624782</v>
      </c>
      <c r="F20" s="19" t="s">
        <v>136</v>
      </c>
      <c r="G20" s="17" t="str">
        <f t="shared" si="4"/>
        <v>00896.330</v>
      </c>
      <c r="H20" s="12">
        <f t="shared" si="5"/>
        <v>-5806</v>
      </c>
      <c r="I20" s="57" t="s">
        <v>282</v>
      </c>
      <c r="J20" s="58" t="s">
        <v>283</v>
      </c>
      <c r="K20" s="57">
        <v>-5806</v>
      </c>
      <c r="L20" s="57" t="s">
        <v>284</v>
      </c>
      <c r="M20" s="58" t="s">
        <v>142</v>
      </c>
      <c r="N20" s="58"/>
      <c r="O20" s="59" t="s">
        <v>244</v>
      </c>
      <c r="P20" s="59" t="s">
        <v>245</v>
      </c>
    </row>
    <row r="21" spans="1:16" ht="12.75" customHeight="1" thickBot="1">
      <c r="A21" s="12" t="str">
        <f t="shared" si="0"/>
        <v> AN 57.246 </v>
      </c>
      <c r="B21" s="19" t="str">
        <f t="shared" si="1"/>
        <v>I</v>
      </c>
      <c r="C21" s="12">
        <f t="shared" si="2"/>
        <v>1247.33</v>
      </c>
      <c r="D21" s="17" t="str">
        <f t="shared" si="3"/>
        <v>vis</v>
      </c>
      <c r="E21" s="56">
        <f>VLOOKUP(C21,Active!C$21:E$799,3,FALSE)</f>
        <v>-3767.996955043131</v>
      </c>
      <c r="F21" s="19" t="s">
        <v>136</v>
      </c>
      <c r="G21" s="17" t="str">
        <f t="shared" si="4"/>
        <v>01247.330</v>
      </c>
      <c r="H21" s="12">
        <f t="shared" si="5"/>
        <v>-5769</v>
      </c>
      <c r="I21" s="57" t="s">
        <v>285</v>
      </c>
      <c r="J21" s="58" t="s">
        <v>286</v>
      </c>
      <c r="K21" s="57">
        <v>-5769</v>
      </c>
      <c r="L21" s="57" t="s">
        <v>287</v>
      </c>
      <c r="M21" s="58" t="s">
        <v>142</v>
      </c>
      <c r="N21" s="58"/>
      <c r="O21" s="59" t="s">
        <v>222</v>
      </c>
      <c r="P21" s="59" t="s">
        <v>288</v>
      </c>
    </row>
    <row r="22" spans="1:16" ht="12.75" customHeight="1" thickBot="1">
      <c r="A22" s="12" t="str">
        <f t="shared" si="0"/>
        <v> AA 28.500 </v>
      </c>
      <c r="B22" s="19" t="str">
        <f t="shared" si="1"/>
        <v>I</v>
      </c>
      <c r="C22" s="12">
        <f t="shared" si="2"/>
        <v>1446.41</v>
      </c>
      <c r="D22" s="17" t="str">
        <f t="shared" si="3"/>
        <v>vis</v>
      </c>
      <c r="E22" s="56">
        <f>VLOOKUP(C22,Active!C$21:E$799,3,FALSE)</f>
        <v>-3747.0069961257987</v>
      </c>
      <c r="F22" s="19" t="s">
        <v>136</v>
      </c>
      <c r="G22" s="17" t="str">
        <f t="shared" si="4"/>
        <v>01446.410</v>
      </c>
      <c r="H22" s="12">
        <f t="shared" si="5"/>
        <v>-5748</v>
      </c>
      <c r="I22" s="57" t="s">
        <v>289</v>
      </c>
      <c r="J22" s="58" t="s">
        <v>290</v>
      </c>
      <c r="K22" s="57">
        <v>-5748</v>
      </c>
      <c r="L22" s="57" t="s">
        <v>291</v>
      </c>
      <c r="M22" s="58" t="s">
        <v>142</v>
      </c>
      <c r="N22" s="58"/>
      <c r="O22" s="59" t="s">
        <v>244</v>
      </c>
      <c r="P22" s="59" t="s">
        <v>245</v>
      </c>
    </row>
    <row r="23" spans="1:16" ht="12.75" customHeight="1" thickBot="1">
      <c r="A23" s="12" t="str">
        <f t="shared" si="0"/>
        <v> AA 28.500 </v>
      </c>
      <c r="B23" s="19" t="str">
        <f t="shared" si="1"/>
        <v>I</v>
      </c>
      <c r="C23" s="12">
        <f t="shared" si="2"/>
        <v>1484.3330000000001</v>
      </c>
      <c r="D23" s="17" t="str">
        <f t="shared" si="3"/>
        <v>vis</v>
      </c>
      <c r="E23" s="56">
        <f>VLOOKUP(C23,Active!C$21:E$799,3,FALSE)</f>
        <v>-3743.0085924085902</v>
      </c>
      <c r="F23" s="19" t="s">
        <v>136</v>
      </c>
      <c r="G23" s="17" t="str">
        <f t="shared" si="4"/>
        <v>01484.333</v>
      </c>
      <c r="H23" s="12">
        <f t="shared" si="5"/>
        <v>-5744</v>
      </c>
      <c r="I23" s="57" t="s">
        <v>292</v>
      </c>
      <c r="J23" s="58" t="s">
        <v>293</v>
      </c>
      <c r="K23" s="57">
        <v>-5744</v>
      </c>
      <c r="L23" s="57" t="s">
        <v>294</v>
      </c>
      <c r="M23" s="58" t="s">
        <v>142</v>
      </c>
      <c r="N23" s="58"/>
      <c r="O23" s="59" t="s">
        <v>244</v>
      </c>
      <c r="P23" s="59" t="s">
        <v>245</v>
      </c>
    </row>
    <row r="24" spans="1:16" ht="12.75" customHeight="1" thickBot="1">
      <c r="A24" s="12" t="str">
        <f t="shared" si="0"/>
        <v> AA 28.500 </v>
      </c>
      <c r="B24" s="19" t="str">
        <f t="shared" si="1"/>
        <v>I</v>
      </c>
      <c r="C24" s="12">
        <f t="shared" si="2"/>
        <v>1560.2529999999999</v>
      </c>
      <c r="D24" s="17" t="str">
        <f t="shared" si="3"/>
        <v>vis</v>
      </c>
      <c r="E24" s="56">
        <f>VLOOKUP(C24,Active!C$21:E$799,3,FALSE)</f>
        <v>-3735.0039827993683</v>
      </c>
      <c r="F24" s="19" t="s">
        <v>136</v>
      </c>
      <c r="G24" s="17" t="str">
        <f t="shared" si="4"/>
        <v>01560.253</v>
      </c>
      <c r="H24" s="12">
        <f t="shared" si="5"/>
        <v>-5736</v>
      </c>
      <c r="I24" s="57" t="s">
        <v>295</v>
      </c>
      <c r="J24" s="58" t="s">
        <v>296</v>
      </c>
      <c r="K24" s="57">
        <v>-5736</v>
      </c>
      <c r="L24" s="57" t="s">
        <v>235</v>
      </c>
      <c r="M24" s="58" t="s">
        <v>142</v>
      </c>
      <c r="N24" s="58"/>
      <c r="O24" s="59" t="s">
        <v>244</v>
      </c>
      <c r="P24" s="59" t="s">
        <v>245</v>
      </c>
    </row>
    <row r="25" spans="1:16" ht="12.75" customHeight="1" thickBot="1">
      <c r="A25" s="12" t="str">
        <f t="shared" si="0"/>
        <v> AA 28.500 </v>
      </c>
      <c r="B25" s="19" t="str">
        <f t="shared" si="1"/>
        <v>I</v>
      </c>
      <c r="C25" s="12">
        <f t="shared" si="2"/>
        <v>1598.184</v>
      </c>
      <c r="D25" s="17" t="str">
        <f t="shared" si="3"/>
        <v>vis</v>
      </c>
      <c r="E25" s="56">
        <f>VLOOKUP(C25,Active!C$21:E$799,3,FALSE)</f>
        <v>-3731.0047356038017</v>
      </c>
      <c r="F25" s="19" t="s">
        <v>136</v>
      </c>
      <c r="G25" s="17" t="str">
        <f t="shared" si="4"/>
        <v>01598.184</v>
      </c>
      <c r="H25" s="12">
        <f t="shared" si="5"/>
        <v>-5732</v>
      </c>
      <c r="I25" s="57" t="s">
        <v>297</v>
      </c>
      <c r="J25" s="58" t="s">
        <v>298</v>
      </c>
      <c r="K25" s="57">
        <v>-5732</v>
      </c>
      <c r="L25" s="57" t="s">
        <v>299</v>
      </c>
      <c r="M25" s="58" t="s">
        <v>142</v>
      </c>
      <c r="N25" s="58"/>
      <c r="O25" s="59" t="s">
        <v>244</v>
      </c>
      <c r="P25" s="59" t="s">
        <v>245</v>
      </c>
    </row>
    <row r="26" spans="1:16" ht="12.75" customHeight="1" thickBot="1">
      <c r="A26" s="12" t="str">
        <f t="shared" si="0"/>
        <v> AN 65.158 </v>
      </c>
      <c r="B26" s="19" t="str">
        <f t="shared" si="1"/>
        <v>I</v>
      </c>
      <c r="C26" s="12">
        <f t="shared" si="2"/>
        <v>2347.4830000000002</v>
      </c>
      <c r="D26" s="17" t="str">
        <f t="shared" si="3"/>
        <v>vis</v>
      </c>
      <c r="E26" s="56">
        <f>VLOOKUP(C26,Active!C$21:E$799,3,FALSE)</f>
        <v>-3652.0025494133351</v>
      </c>
      <c r="F26" s="19" t="s">
        <v>136</v>
      </c>
      <c r="G26" s="17" t="str">
        <f t="shared" si="4"/>
        <v>02347.483</v>
      </c>
      <c r="H26" s="12">
        <f t="shared" si="5"/>
        <v>-5653</v>
      </c>
      <c r="I26" s="57" t="s">
        <v>300</v>
      </c>
      <c r="J26" s="58" t="s">
        <v>301</v>
      </c>
      <c r="K26" s="57">
        <v>-5653</v>
      </c>
      <c r="L26" s="57" t="s">
        <v>187</v>
      </c>
      <c r="M26" s="58" t="s">
        <v>142</v>
      </c>
      <c r="N26" s="58"/>
      <c r="O26" s="59" t="s">
        <v>178</v>
      </c>
      <c r="P26" s="59" t="s">
        <v>281</v>
      </c>
    </row>
    <row r="27" spans="1:16" ht="12.75" customHeight="1" thickBot="1">
      <c r="A27" s="12" t="str">
        <f t="shared" si="0"/>
        <v> AN 67.129 </v>
      </c>
      <c r="B27" s="19" t="str">
        <f t="shared" si="1"/>
        <v>I</v>
      </c>
      <c r="C27" s="12">
        <f t="shared" si="2"/>
        <v>2584.5859999999998</v>
      </c>
      <c r="D27" s="17" t="str">
        <f t="shared" si="3"/>
        <v>vis</v>
      </c>
      <c r="E27" s="56">
        <f>VLOOKUP(C27,Active!C$21:E$799,3,FALSE)</f>
        <v>-3627.0036432993293</v>
      </c>
      <c r="F27" s="19" t="s">
        <v>136</v>
      </c>
      <c r="G27" s="17" t="str">
        <f t="shared" si="4"/>
        <v>02584.586</v>
      </c>
      <c r="H27" s="12">
        <f t="shared" si="5"/>
        <v>-5628</v>
      </c>
      <c r="I27" s="57" t="s">
        <v>302</v>
      </c>
      <c r="J27" s="58" t="s">
        <v>303</v>
      </c>
      <c r="K27" s="57">
        <v>-5628</v>
      </c>
      <c r="L27" s="57" t="s">
        <v>204</v>
      </c>
      <c r="M27" s="58" t="s">
        <v>142</v>
      </c>
      <c r="N27" s="58"/>
      <c r="O27" s="59" t="s">
        <v>178</v>
      </c>
      <c r="P27" s="59" t="s">
        <v>304</v>
      </c>
    </row>
    <row r="28" spans="1:16" ht="12.75" customHeight="1" thickBot="1">
      <c r="A28" s="12" t="str">
        <f t="shared" si="0"/>
        <v> AN 73.1 </v>
      </c>
      <c r="B28" s="19" t="str">
        <f t="shared" si="1"/>
        <v>I</v>
      </c>
      <c r="C28" s="12">
        <f t="shared" si="2"/>
        <v>2632.36</v>
      </c>
      <c r="D28" s="17" t="str">
        <f t="shared" si="3"/>
        <v>vis</v>
      </c>
      <c r="E28" s="56">
        <f>VLOOKUP(C28,Active!C$21:E$799,3,FALSE)</f>
        <v>-3621.9666014201016</v>
      </c>
      <c r="F28" s="19" t="s">
        <v>136</v>
      </c>
      <c r="G28" s="17" t="str">
        <f t="shared" si="4"/>
        <v>02632.360</v>
      </c>
      <c r="H28" s="12">
        <f t="shared" si="5"/>
        <v>-5623</v>
      </c>
      <c r="I28" s="57" t="s">
        <v>305</v>
      </c>
      <c r="J28" s="58" t="s">
        <v>306</v>
      </c>
      <c r="K28" s="57">
        <v>-5623</v>
      </c>
      <c r="L28" s="57" t="s">
        <v>307</v>
      </c>
      <c r="M28" s="58" t="s">
        <v>142</v>
      </c>
      <c r="N28" s="58"/>
      <c r="O28" s="59" t="s">
        <v>178</v>
      </c>
      <c r="P28" s="59" t="s">
        <v>308</v>
      </c>
    </row>
    <row r="29" spans="1:16" ht="12.75" customHeight="1" thickBot="1">
      <c r="A29" s="12" t="str">
        <f t="shared" si="0"/>
        <v> AN 66.271 </v>
      </c>
      <c r="B29" s="19" t="str">
        <f t="shared" si="1"/>
        <v>I</v>
      </c>
      <c r="C29" s="12">
        <f t="shared" si="2"/>
        <v>2641.5129999999999</v>
      </c>
      <c r="D29" s="17" t="str">
        <f t="shared" si="3"/>
        <v>vis</v>
      </c>
      <c r="E29" s="56">
        <f>VLOOKUP(C29,Active!C$21:E$799,3,FALSE)</f>
        <v>-3621.0015567447435</v>
      </c>
      <c r="F29" s="19" t="s">
        <v>136</v>
      </c>
      <c r="G29" s="17" t="str">
        <f t="shared" si="4"/>
        <v>02641.513</v>
      </c>
      <c r="H29" s="12">
        <f t="shared" si="5"/>
        <v>-5622</v>
      </c>
      <c r="I29" s="57" t="s">
        <v>309</v>
      </c>
      <c r="J29" s="58" t="s">
        <v>310</v>
      </c>
      <c r="K29" s="57">
        <v>-5622</v>
      </c>
      <c r="L29" s="57" t="s">
        <v>311</v>
      </c>
      <c r="M29" s="58" t="s">
        <v>142</v>
      </c>
      <c r="N29" s="58"/>
      <c r="O29" s="59" t="s">
        <v>312</v>
      </c>
      <c r="P29" s="59" t="s">
        <v>313</v>
      </c>
    </row>
    <row r="30" spans="1:16" ht="12.75" customHeight="1" thickBot="1">
      <c r="A30" s="12" t="str">
        <f t="shared" si="0"/>
        <v> AN 66.224 </v>
      </c>
      <c r="B30" s="19" t="str">
        <f t="shared" si="1"/>
        <v>I</v>
      </c>
      <c r="C30" s="12">
        <f t="shared" si="2"/>
        <v>2641.55</v>
      </c>
      <c r="D30" s="17" t="str">
        <f t="shared" si="3"/>
        <v>vis</v>
      </c>
      <c r="E30" s="56">
        <f>VLOOKUP(C30,Active!C$21:E$799,3,FALSE)</f>
        <v>-3620.9976556573415</v>
      </c>
      <c r="F30" s="19" t="s">
        <v>136</v>
      </c>
      <c r="G30" s="17" t="str">
        <f t="shared" si="4"/>
        <v>02641.550</v>
      </c>
      <c r="H30" s="12">
        <f t="shared" si="5"/>
        <v>-5622</v>
      </c>
      <c r="I30" s="57" t="s">
        <v>314</v>
      </c>
      <c r="J30" s="58" t="s">
        <v>315</v>
      </c>
      <c r="K30" s="57">
        <v>-5622</v>
      </c>
      <c r="L30" s="57" t="s">
        <v>287</v>
      </c>
      <c r="M30" s="58" t="s">
        <v>142</v>
      </c>
      <c r="N30" s="58"/>
      <c r="O30" s="59" t="s">
        <v>222</v>
      </c>
      <c r="P30" s="59" t="s">
        <v>316</v>
      </c>
    </row>
    <row r="31" spans="1:16" ht="12.75" customHeight="1" thickBot="1">
      <c r="A31" s="12" t="str">
        <f t="shared" si="0"/>
        <v> AN 66.271 </v>
      </c>
      <c r="B31" s="19" t="str">
        <f t="shared" si="1"/>
        <v>I</v>
      </c>
      <c r="C31" s="12">
        <f t="shared" si="2"/>
        <v>2679.444</v>
      </c>
      <c r="D31" s="17" t="str">
        <f t="shared" si="3"/>
        <v>vis</v>
      </c>
      <c r="E31" s="56">
        <f>VLOOKUP(C31,Active!C$21:E$799,3,FALSE)</f>
        <v>-3617.002309549177</v>
      </c>
      <c r="F31" s="19" t="s">
        <v>136</v>
      </c>
      <c r="G31" s="17" t="str">
        <f t="shared" si="4"/>
        <v>02679.444</v>
      </c>
      <c r="H31" s="12">
        <f t="shared" si="5"/>
        <v>-5618</v>
      </c>
      <c r="I31" s="57" t="s">
        <v>317</v>
      </c>
      <c r="J31" s="58" t="s">
        <v>318</v>
      </c>
      <c r="K31" s="57">
        <v>-5618</v>
      </c>
      <c r="L31" s="57" t="s">
        <v>198</v>
      </c>
      <c r="M31" s="58" t="s">
        <v>142</v>
      </c>
      <c r="N31" s="58"/>
      <c r="O31" s="59" t="s">
        <v>312</v>
      </c>
      <c r="P31" s="59" t="s">
        <v>313</v>
      </c>
    </row>
    <row r="32" spans="1:16" ht="12.75" customHeight="1" thickBot="1">
      <c r="A32" s="12" t="str">
        <f t="shared" si="0"/>
        <v> AN 67.129 </v>
      </c>
      <c r="B32" s="19" t="str">
        <f t="shared" si="1"/>
        <v>I</v>
      </c>
      <c r="C32" s="12">
        <f t="shared" si="2"/>
        <v>2679.4540000000002</v>
      </c>
      <c r="D32" s="17" t="str">
        <f t="shared" si="3"/>
        <v>vis</v>
      </c>
      <c r="E32" s="56">
        <f>VLOOKUP(C32,Active!C$21:E$799,3,FALSE)</f>
        <v>-3617.0012552012308</v>
      </c>
      <c r="F32" s="19" t="s">
        <v>136</v>
      </c>
      <c r="G32" s="17" t="str">
        <f t="shared" si="4"/>
        <v>02679.454</v>
      </c>
      <c r="H32" s="12">
        <f t="shared" si="5"/>
        <v>-5618</v>
      </c>
      <c r="I32" s="57" t="s">
        <v>319</v>
      </c>
      <c r="J32" s="58" t="s">
        <v>320</v>
      </c>
      <c r="K32" s="57">
        <v>-5618</v>
      </c>
      <c r="L32" s="57" t="s">
        <v>321</v>
      </c>
      <c r="M32" s="58" t="s">
        <v>142</v>
      </c>
      <c r="N32" s="58"/>
      <c r="O32" s="59" t="s">
        <v>178</v>
      </c>
      <c r="P32" s="59" t="s">
        <v>304</v>
      </c>
    </row>
    <row r="33" spans="1:16" ht="12.75" customHeight="1" thickBot="1">
      <c r="A33" s="12" t="str">
        <f t="shared" si="0"/>
        <v> AN 67.129 </v>
      </c>
      <c r="B33" s="19" t="str">
        <f t="shared" si="1"/>
        <v>I</v>
      </c>
      <c r="C33" s="12">
        <f t="shared" si="2"/>
        <v>2717.3870000000002</v>
      </c>
      <c r="D33" s="17" t="str">
        <f t="shared" si="3"/>
        <v>vis</v>
      </c>
      <c r="E33" s="56">
        <f>VLOOKUP(C33,Active!C$21:E$799,3,FALSE)</f>
        <v>-3613.0017971360749</v>
      </c>
      <c r="F33" s="19" t="s">
        <v>136</v>
      </c>
      <c r="G33" s="17" t="str">
        <f t="shared" si="4"/>
        <v>02717.387</v>
      </c>
      <c r="H33" s="12">
        <f t="shared" si="5"/>
        <v>-5614</v>
      </c>
      <c r="I33" s="57" t="s">
        <v>322</v>
      </c>
      <c r="J33" s="58" t="s">
        <v>323</v>
      </c>
      <c r="K33" s="57">
        <v>-5614</v>
      </c>
      <c r="L33" s="57" t="s">
        <v>324</v>
      </c>
      <c r="M33" s="58" t="s">
        <v>142</v>
      </c>
      <c r="N33" s="58"/>
      <c r="O33" s="59" t="s">
        <v>178</v>
      </c>
      <c r="P33" s="59" t="s">
        <v>304</v>
      </c>
    </row>
    <row r="34" spans="1:16" ht="12.75" customHeight="1" thickBot="1">
      <c r="A34" s="12" t="str">
        <f t="shared" si="0"/>
        <v> AN 69.250 </v>
      </c>
      <c r="B34" s="19" t="str">
        <f t="shared" si="1"/>
        <v>I</v>
      </c>
      <c r="C34" s="12">
        <f t="shared" si="2"/>
        <v>2935.5239999999999</v>
      </c>
      <c r="D34" s="17" t="str">
        <f t="shared" si="3"/>
        <v>vis</v>
      </c>
      <c r="E34" s="56">
        <f>VLOOKUP(C34,Active!C$21:E$799,3,FALSE)</f>
        <v>-3590.0025673372502</v>
      </c>
      <c r="F34" s="19" t="s">
        <v>136</v>
      </c>
      <c r="G34" s="17" t="str">
        <f t="shared" si="4"/>
        <v>02935.524</v>
      </c>
      <c r="H34" s="12">
        <f t="shared" si="5"/>
        <v>-5591</v>
      </c>
      <c r="I34" s="57" t="s">
        <v>325</v>
      </c>
      <c r="J34" s="58" t="s">
        <v>326</v>
      </c>
      <c r="K34" s="57">
        <v>-5591</v>
      </c>
      <c r="L34" s="57" t="s">
        <v>327</v>
      </c>
      <c r="M34" s="58" t="s">
        <v>142</v>
      </c>
      <c r="N34" s="58"/>
      <c r="O34" s="59" t="s">
        <v>178</v>
      </c>
      <c r="P34" s="59" t="s">
        <v>328</v>
      </c>
    </row>
    <row r="35" spans="1:16" ht="12.75" customHeight="1" thickBot="1">
      <c r="A35" s="12" t="str">
        <f t="shared" si="0"/>
        <v> AN 69.250 </v>
      </c>
      <c r="B35" s="19" t="str">
        <f t="shared" si="1"/>
        <v>I</v>
      </c>
      <c r="C35" s="12">
        <f t="shared" si="2"/>
        <v>2954.4989999999998</v>
      </c>
      <c r="D35" s="17" t="str">
        <f t="shared" si="3"/>
        <v>vis</v>
      </c>
      <c r="E35" s="56">
        <f>VLOOKUP(C35,Active!C$21:E$799,3,FALSE)</f>
        <v>-3588.0019421089173</v>
      </c>
      <c r="F35" s="19" t="s">
        <v>136</v>
      </c>
      <c r="G35" s="17" t="str">
        <f t="shared" si="4"/>
        <v>02954.499</v>
      </c>
      <c r="H35" s="12">
        <f t="shared" si="5"/>
        <v>-5589</v>
      </c>
      <c r="I35" s="57" t="s">
        <v>329</v>
      </c>
      <c r="J35" s="58" t="s">
        <v>330</v>
      </c>
      <c r="K35" s="57">
        <v>-5589</v>
      </c>
      <c r="L35" s="57" t="s">
        <v>324</v>
      </c>
      <c r="M35" s="58" t="s">
        <v>142</v>
      </c>
      <c r="N35" s="58"/>
      <c r="O35" s="59" t="s">
        <v>178</v>
      </c>
      <c r="P35" s="59" t="s">
        <v>328</v>
      </c>
    </row>
    <row r="36" spans="1:16" ht="12.75" customHeight="1" thickBot="1">
      <c r="A36" s="12" t="str">
        <f t="shared" si="0"/>
        <v> AN 69.156 </v>
      </c>
      <c r="B36" s="19" t="str">
        <f t="shared" si="1"/>
        <v>I</v>
      </c>
      <c r="C36" s="12">
        <f t="shared" si="2"/>
        <v>2992.4430000000002</v>
      </c>
      <c r="D36" s="17" t="str">
        <f t="shared" si="3"/>
        <v>vis</v>
      </c>
      <c r="E36" s="56">
        <f>VLOOKUP(C36,Active!C$21:E$799,3,FALSE)</f>
        <v>-3584.0013242610212</v>
      </c>
      <c r="F36" s="19" t="s">
        <v>136</v>
      </c>
      <c r="G36" s="17" t="str">
        <f t="shared" si="4"/>
        <v>02992.443</v>
      </c>
      <c r="H36" s="12">
        <f t="shared" si="5"/>
        <v>-5585</v>
      </c>
      <c r="I36" s="57" t="s">
        <v>331</v>
      </c>
      <c r="J36" s="58" t="s">
        <v>332</v>
      </c>
      <c r="K36" s="57">
        <v>-5585</v>
      </c>
      <c r="L36" s="57" t="s">
        <v>333</v>
      </c>
      <c r="M36" s="58" t="s">
        <v>142</v>
      </c>
      <c r="N36" s="58"/>
      <c r="O36" s="59" t="s">
        <v>222</v>
      </c>
      <c r="P36" s="59" t="s">
        <v>334</v>
      </c>
    </row>
    <row r="37" spans="1:16" ht="12.75" customHeight="1" thickBot="1">
      <c r="A37" s="12" t="str">
        <f t="shared" si="0"/>
        <v> AN 69.250 </v>
      </c>
      <c r="B37" s="19" t="str">
        <f t="shared" si="1"/>
        <v>I</v>
      </c>
      <c r="C37" s="12">
        <f t="shared" si="2"/>
        <v>3030.3780000000002</v>
      </c>
      <c r="D37" s="17" t="str">
        <f t="shared" si="3"/>
        <v>vis</v>
      </c>
      <c r="E37" s="56">
        <f>VLOOKUP(C37,Active!C$21:E$799,3,FALSE)</f>
        <v>-3580.0016553262767</v>
      </c>
      <c r="F37" s="19" t="s">
        <v>136</v>
      </c>
      <c r="G37" s="17" t="str">
        <f t="shared" si="4"/>
        <v>03030.378</v>
      </c>
      <c r="H37" s="12">
        <f t="shared" si="5"/>
        <v>-5581</v>
      </c>
      <c r="I37" s="57" t="s">
        <v>335</v>
      </c>
      <c r="J37" s="58" t="s">
        <v>336</v>
      </c>
      <c r="K37" s="57">
        <v>-5581</v>
      </c>
      <c r="L37" s="57" t="s">
        <v>337</v>
      </c>
      <c r="M37" s="58" t="s">
        <v>142</v>
      </c>
      <c r="N37" s="58"/>
      <c r="O37" s="59" t="s">
        <v>178</v>
      </c>
      <c r="P37" s="59" t="s">
        <v>328</v>
      </c>
    </row>
    <row r="38" spans="1:16" ht="12.75" customHeight="1" thickBot="1">
      <c r="A38" s="12" t="str">
        <f t="shared" si="0"/>
        <v> AN 69.250 </v>
      </c>
      <c r="B38" s="19" t="str">
        <f t="shared" si="1"/>
        <v>I</v>
      </c>
      <c r="C38" s="12">
        <f t="shared" si="2"/>
        <v>3049.3530000000001</v>
      </c>
      <c r="D38" s="17" t="str">
        <f t="shared" si="3"/>
        <v>vis</v>
      </c>
      <c r="E38" s="56">
        <f>VLOOKUP(C38,Active!C$21:E$799,3,FALSE)</f>
        <v>-3578.0010300979438</v>
      </c>
      <c r="F38" s="19" t="s">
        <v>136</v>
      </c>
      <c r="G38" s="17" t="str">
        <f t="shared" si="4"/>
        <v>03049.353</v>
      </c>
      <c r="H38" s="12">
        <f t="shared" si="5"/>
        <v>-5579</v>
      </c>
      <c r="I38" s="57" t="s">
        <v>338</v>
      </c>
      <c r="J38" s="58" t="s">
        <v>339</v>
      </c>
      <c r="K38" s="57">
        <v>-5579</v>
      </c>
      <c r="L38" s="57" t="s">
        <v>340</v>
      </c>
      <c r="M38" s="58" t="s">
        <v>142</v>
      </c>
      <c r="N38" s="58"/>
      <c r="O38" s="59" t="s">
        <v>178</v>
      </c>
      <c r="P38" s="59" t="s">
        <v>328</v>
      </c>
    </row>
    <row r="39" spans="1:16" ht="12.75" customHeight="1" thickBot="1">
      <c r="A39" s="12" t="str">
        <f t="shared" si="0"/>
        <v> AN 73.6 </v>
      </c>
      <c r="B39" s="19" t="str">
        <f t="shared" si="1"/>
        <v>I</v>
      </c>
      <c r="C39" s="12">
        <f t="shared" si="2"/>
        <v>3362.36</v>
      </c>
      <c r="D39" s="17" t="str">
        <f t="shared" si="3"/>
        <v>vis</v>
      </c>
      <c r="E39" s="56">
        <f>VLOOKUP(C39,Active!C$21:E$799,3,FALSE)</f>
        <v>-3544.9992013314309</v>
      </c>
      <c r="F39" s="19" t="s">
        <v>136</v>
      </c>
      <c r="G39" s="17" t="str">
        <f t="shared" si="4"/>
        <v>03362.360</v>
      </c>
      <c r="H39" s="12">
        <f t="shared" si="5"/>
        <v>-5546</v>
      </c>
      <c r="I39" s="57" t="s">
        <v>341</v>
      </c>
      <c r="J39" s="58" t="s">
        <v>342</v>
      </c>
      <c r="K39" s="57">
        <v>-5546</v>
      </c>
      <c r="L39" s="57" t="s">
        <v>343</v>
      </c>
      <c r="M39" s="58" t="s">
        <v>142</v>
      </c>
      <c r="N39" s="58"/>
      <c r="O39" s="59" t="s">
        <v>178</v>
      </c>
      <c r="P39" s="59" t="s">
        <v>344</v>
      </c>
    </row>
    <row r="40" spans="1:16" ht="12.75" customHeight="1" thickBot="1">
      <c r="A40" s="12" t="str">
        <f t="shared" si="0"/>
        <v> AA 28.500 </v>
      </c>
      <c r="B40" s="19" t="str">
        <f t="shared" si="1"/>
        <v>I</v>
      </c>
      <c r="C40" s="12">
        <f t="shared" si="2"/>
        <v>3381.288</v>
      </c>
      <c r="D40" s="17" t="str">
        <f t="shared" si="3"/>
        <v>vis</v>
      </c>
      <c r="E40" s="56">
        <f>VLOOKUP(C40,Active!C$21:E$799,3,FALSE)</f>
        <v>-3543.0035315384471</v>
      </c>
      <c r="F40" s="19" t="s">
        <v>136</v>
      </c>
      <c r="G40" s="17" t="str">
        <f t="shared" si="4"/>
        <v>03381.288</v>
      </c>
      <c r="H40" s="12">
        <f t="shared" si="5"/>
        <v>-5544</v>
      </c>
      <c r="I40" s="57" t="s">
        <v>345</v>
      </c>
      <c r="J40" s="58" t="s">
        <v>346</v>
      </c>
      <c r="K40" s="57">
        <v>-5544</v>
      </c>
      <c r="L40" s="57" t="s">
        <v>182</v>
      </c>
      <c r="M40" s="58" t="s">
        <v>142</v>
      </c>
      <c r="N40" s="58"/>
      <c r="O40" s="59" t="s">
        <v>244</v>
      </c>
      <c r="P40" s="59" t="s">
        <v>245</v>
      </c>
    </row>
    <row r="41" spans="1:16" ht="12.75" customHeight="1" thickBot="1">
      <c r="A41" s="12" t="str">
        <f t="shared" si="0"/>
        <v> AN 73.6 </v>
      </c>
      <c r="B41" s="19" t="str">
        <f t="shared" si="1"/>
        <v>I</v>
      </c>
      <c r="C41" s="12">
        <f t="shared" si="2"/>
        <v>3381.3069999999998</v>
      </c>
      <c r="D41" s="17" t="str">
        <f t="shared" si="3"/>
        <v>vis</v>
      </c>
      <c r="E41" s="56">
        <f>VLOOKUP(C41,Active!C$21:E$799,3,FALSE)</f>
        <v>-3543.0015282773488</v>
      </c>
      <c r="F41" s="19" t="s">
        <v>136</v>
      </c>
      <c r="G41" s="17" t="str">
        <f t="shared" si="4"/>
        <v>03381.307</v>
      </c>
      <c r="H41" s="12">
        <f t="shared" si="5"/>
        <v>-5544</v>
      </c>
      <c r="I41" s="57" t="s">
        <v>347</v>
      </c>
      <c r="J41" s="58" t="s">
        <v>348</v>
      </c>
      <c r="K41" s="57">
        <v>-5544</v>
      </c>
      <c r="L41" s="57" t="s">
        <v>333</v>
      </c>
      <c r="M41" s="58" t="s">
        <v>142</v>
      </c>
      <c r="N41" s="58"/>
      <c r="O41" s="59" t="s">
        <v>178</v>
      </c>
      <c r="P41" s="59" t="s">
        <v>344</v>
      </c>
    </row>
    <row r="42" spans="1:16" ht="12.75" customHeight="1" thickBot="1">
      <c r="A42" s="12" t="str">
        <f t="shared" si="0"/>
        <v> AN 76.260 </v>
      </c>
      <c r="B42" s="19" t="str">
        <f t="shared" si="1"/>
        <v>I</v>
      </c>
      <c r="C42" s="12">
        <f t="shared" si="2"/>
        <v>3381.3069999999998</v>
      </c>
      <c r="D42" s="17" t="str">
        <f t="shared" si="3"/>
        <v>vis</v>
      </c>
      <c r="E42" s="56">
        <f>VLOOKUP(C42,Active!C$21:E$799,3,FALSE)</f>
        <v>-3543.0015282773488</v>
      </c>
      <c r="F42" s="19" t="s">
        <v>136</v>
      </c>
      <c r="G42" s="17" t="str">
        <f t="shared" si="4"/>
        <v>03381.307</v>
      </c>
      <c r="H42" s="12">
        <f t="shared" si="5"/>
        <v>-5544</v>
      </c>
      <c r="I42" s="57" t="s">
        <v>347</v>
      </c>
      <c r="J42" s="58" t="s">
        <v>348</v>
      </c>
      <c r="K42" s="57">
        <v>-5544</v>
      </c>
      <c r="L42" s="57" t="s">
        <v>333</v>
      </c>
      <c r="M42" s="58" t="s">
        <v>142</v>
      </c>
      <c r="N42" s="58"/>
      <c r="O42" s="59" t="s">
        <v>178</v>
      </c>
      <c r="P42" s="59" t="s">
        <v>349</v>
      </c>
    </row>
    <row r="43" spans="1:16" ht="12.75" customHeight="1" thickBot="1">
      <c r="A43" s="12" t="str">
        <f t="shared" ref="A43:A74" si="6">P43</f>
        <v> AA 28.500 </v>
      </c>
      <c r="B43" s="19" t="str">
        <f t="shared" ref="B43:B74" si="7">IF(H43=INT(H43),"I","II")</f>
        <v>I</v>
      </c>
      <c r="C43" s="12">
        <f t="shared" ref="C43:C74" si="8">1*G43</f>
        <v>3656.3519999999999</v>
      </c>
      <c r="D43" s="17" t="str">
        <f t="shared" ref="D43:D74" si="9">VLOOKUP(F43,I$1:J$5,2,FALSE)</f>
        <v>vis</v>
      </c>
      <c r="E43" s="56">
        <f>VLOOKUP(C43,Active!C$21:E$799,3,FALSE)</f>
        <v>-3514.0022151850362</v>
      </c>
      <c r="F43" s="19" t="s">
        <v>136</v>
      </c>
      <c r="G43" s="17" t="str">
        <f t="shared" ref="G43:G74" si="10">MID(I43,3,LEN(I43)-3)</f>
        <v>03656.352</v>
      </c>
      <c r="H43" s="12">
        <f t="shared" ref="H43:H74" si="11">1*K43</f>
        <v>-5515</v>
      </c>
      <c r="I43" s="57" t="s">
        <v>350</v>
      </c>
      <c r="J43" s="58" t="s">
        <v>351</v>
      </c>
      <c r="K43" s="57">
        <v>-5515</v>
      </c>
      <c r="L43" s="57" t="s">
        <v>352</v>
      </c>
      <c r="M43" s="58" t="s">
        <v>142</v>
      </c>
      <c r="N43" s="58"/>
      <c r="O43" s="59" t="s">
        <v>244</v>
      </c>
      <c r="P43" s="59" t="s">
        <v>245</v>
      </c>
    </row>
    <row r="44" spans="1:16" ht="12.75" customHeight="1" thickBot="1">
      <c r="A44" s="12" t="str">
        <f t="shared" si="6"/>
        <v> AA 28.500 </v>
      </c>
      <c r="B44" s="19" t="str">
        <f t="shared" si="7"/>
        <v>I</v>
      </c>
      <c r="C44" s="12">
        <f t="shared" si="8"/>
        <v>3722.69</v>
      </c>
      <c r="D44" s="17" t="str">
        <f t="shared" si="9"/>
        <v>vis</v>
      </c>
      <c r="E44" s="56">
        <f>VLOOKUP(C44,Active!C$21:E$799,3,FALSE)</f>
        <v>-3507.0078817780736</v>
      </c>
      <c r="F44" s="19" t="s">
        <v>136</v>
      </c>
      <c r="G44" s="17" t="str">
        <f t="shared" si="10"/>
        <v>03722.690</v>
      </c>
      <c r="H44" s="12">
        <f t="shared" si="11"/>
        <v>-5508</v>
      </c>
      <c r="I44" s="57" t="s">
        <v>353</v>
      </c>
      <c r="J44" s="58" t="s">
        <v>354</v>
      </c>
      <c r="K44" s="57">
        <v>-5508</v>
      </c>
      <c r="L44" s="57" t="s">
        <v>355</v>
      </c>
      <c r="M44" s="58" t="s">
        <v>142</v>
      </c>
      <c r="N44" s="58"/>
      <c r="O44" s="59" t="s">
        <v>244</v>
      </c>
      <c r="P44" s="59" t="s">
        <v>245</v>
      </c>
    </row>
    <row r="45" spans="1:16" ht="12.75" customHeight="1" thickBot="1">
      <c r="A45" s="12" t="str">
        <f t="shared" si="6"/>
        <v> AN 76.275 </v>
      </c>
      <c r="B45" s="19" t="str">
        <f t="shared" si="7"/>
        <v>I</v>
      </c>
      <c r="C45" s="12">
        <f t="shared" si="8"/>
        <v>4092.6379999999999</v>
      </c>
      <c r="D45" s="17" t="str">
        <f t="shared" si="9"/>
        <v>vis</v>
      </c>
      <c r="E45" s="56">
        <f>VLOOKUP(C45,Active!C$21:E$799,3,FALSE)</f>
        <v>-3468.00249036985</v>
      </c>
      <c r="F45" s="19" t="str">
        <f>LEFT(M45,1)</f>
        <v>V</v>
      </c>
      <c r="G45" s="17" t="str">
        <f t="shared" si="10"/>
        <v>04092.638</v>
      </c>
      <c r="H45" s="12">
        <f t="shared" si="11"/>
        <v>-5469</v>
      </c>
      <c r="I45" s="57" t="s">
        <v>356</v>
      </c>
      <c r="J45" s="58" t="s">
        <v>357</v>
      </c>
      <c r="K45" s="57">
        <v>-5469</v>
      </c>
      <c r="L45" s="57" t="s">
        <v>324</v>
      </c>
      <c r="M45" s="58" t="s">
        <v>142</v>
      </c>
      <c r="N45" s="58"/>
      <c r="O45" s="59" t="s">
        <v>178</v>
      </c>
      <c r="P45" s="59" t="s">
        <v>358</v>
      </c>
    </row>
    <row r="46" spans="1:16" ht="12.75" customHeight="1" thickBot="1">
      <c r="A46" s="12" t="str">
        <f t="shared" si="6"/>
        <v> AN 87.8 </v>
      </c>
      <c r="B46" s="19" t="str">
        <f t="shared" si="7"/>
        <v>I</v>
      </c>
      <c r="C46" s="12">
        <f t="shared" si="8"/>
        <v>5951.625</v>
      </c>
      <c r="D46" s="17" t="str">
        <f t="shared" si="9"/>
        <v>vis</v>
      </c>
      <c r="E46" s="56">
        <f>VLOOKUP(C46,Active!C$21:E$799,3,FALSE)</f>
        <v>-3272.000577782675</v>
      </c>
      <c r="F46" s="19" t="str">
        <f>LEFT(M46,1)</f>
        <v>V</v>
      </c>
      <c r="G46" s="17" t="str">
        <f t="shared" si="10"/>
        <v>05951.625</v>
      </c>
      <c r="H46" s="12">
        <f t="shared" si="11"/>
        <v>-5273</v>
      </c>
      <c r="I46" s="57" t="s">
        <v>359</v>
      </c>
      <c r="J46" s="58" t="s">
        <v>360</v>
      </c>
      <c r="K46" s="57">
        <v>-5273</v>
      </c>
      <c r="L46" s="57" t="s">
        <v>361</v>
      </c>
      <c r="M46" s="58" t="s">
        <v>142</v>
      </c>
      <c r="N46" s="58"/>
      <c r="O46" s="59" t="s">
        <v>178</v>
      </c>
      <c r="P46" s="59" t="s">
        <v>362</v>
      </c>
    </row>
    <row r="47" spans="1:16" ht="12.75" customHeight="1" thickBot="1">
      <c r="A47" s="12" t="str">
        <f t="shared" si="6"/>
        <v> AA 28.500 </v>
      </c>
      <c r="B47" s="19" t="str">
        <f t="shared" si="7"/>
        <v>I</v>
      </c>
      <c r="C47" s="12">
        <f t="shared" si="8"/>
        <v>6264.6350000000002</v>
      </c>
      <c r="D47" s="17" t="str">
        <f t="shared" si="9"/>
        <v>vis</v>
      </c>
      <c r="E47" s="56">
        <f>VLOOKUP(C47,Active!C$21:E$799,3,FALSE)</f>
        <v>-3238.9984327117777</v>
      </c>
      <c r="F47" s="19" t="str">
        <f>LEFT(M47,1)</f>
        <v>V</v>
      </c>
      <c r="G47" s="17" t="str">
        <f t="shared" si="10"/>
        <v>06264.635</v>
      </c>
      <c r="H47" s="12">
        <f t="shared" si="11"/>
        <v>-5240</v>
      </c>
      <c r="I47" s="57" t="s">
        <v>363</v>
      </c>
      <c r="J47" s="58" t="s">
        <v>364</v>
      </c>
      <c r="K47" s="57">
        <v>-5240</v>
      </c>
      <c r="L47" s="57" t="s">
        <v>168</v>
      </c>
      <c r="M47" s="58" t="s">
        <v>142</v>
      </c>
      <c r="N47" s="58"/>
      <c r="O47" s="59" t="s">
        <v>244</v>
      </c>
      <c r="P47" s="59" t="s">
        <v>245</v>
      </c>
    </row>
    <row r="48" spans="1:16" ht="12.75" customHeight="1" thickBot="1">
      <c r="A48" s="12" t="str">
        <f t="shared" si="6"/>
        <v> AA 28.500 </v>
      </c>
      <c r="B48" s="19" t="str">
        <f t="shared" si="7"/>
        <v>I</v>
      </c>
      <c r="C48" s="12">
        <f t="shared" si="8"/>
        <v>6890.6559999999999</v>
      </c>
      <c r="D48" s="17" t="str">
        <f t="shared" si="9"/>
        <v>vis</v>
      </c>
      <c r="E48" s="56">
        <f>VLOOKUP(C48,Active!C$21:E$799,3,FALSE)</f>
        <v>-3172.9940371351895</v>
      </c>
      <c r="F48" s="19" t="str">
        <f>LEFT(M48,1)</f>
        <v>V</v>
      </c>
      <c r="G48" s="17" t="str">
        <f t="shared" si="10"/>
        <v>06890.656</v>
      </c>
      <c r="H48" s="12">
        <f t="shared" si="11"/>
        <v>-5174</v>
      </c>
      <c r="I48" s="57" t="s">
        <v>365</v>
      </c>
      <c r="J48" s="58" t="s">
        <v>366</v>
      </c>
      <c r="K48" s="57">
        <v>-5174</v>
      </c>
      <c r="L48" s="57" t="s">
        <v>367</v>
      </c>
      <c r="M48" s="58" t="s">
        <v>142</v>
      </c>
      <c r="N48" s="58"/>
      <c r="O48" s="59" t="s">
        <v>244</v>
      </c>
      <c r="P48" s="59" t="s">
        <v>245</v>
      </c>
    </row>
    <row r="49" spans="1:16" ht="12.75" customHeight="1" thickBot="1">
      <c r="A49" s="12" t="str">
        <f t="shared" si="6"/>
        <v> AA 28.500 </v>
      </c>
      <c r="B49" s="19" t="str">
        <f t="shared" si="7"/>
        <v>I</v>
      </c>
      <c r="C49" s="12">
        <f t="shared" si="8"/>
        <v>7905.4639999999999</v>
      </c>
      <c r="D49" s="17" t="str">
        <f t="shared" si="9"/>
        <v>vis</v>
      </c>
      <c r="E49" s="56">
        <f>VLOOKUP(C49,Active!C$21:E$799,3,FALSE)</f>
        <v>-3065.997964054116</v>
      </c>
      <c r="F49" s="19" t="str">
        <f>LEFT(M49,1)</f>
        <v>V</v>
      </c>
      <c r="G49" s="17" t="str">
        <f t="shared" si="10"/>
        <v>07905.464</v>
      </c>
      <c r="H49" s="12">
        <f t="shared" si="11"/>
        <v>-5067</v>
      </c>
      <c r="I49" s="57" t="s">
        <v>368</v>
      </c>
      <c r="J49" s="58" t="s">
        <v>369</v>
      </c>
      <c r="K49" s="57">
        <v>-5067</v>
      </c>
      <c r="L49" s="57" t="s">
        <v>370</v>
      </c>
      <c r="M49" s="58" t="s">
        <v>142</v>
      </c>
      <c r="N49" s="58"/>
      <c r="O49" s="59" t="s">
        <v>371</v>
      </c>
      <c r="P49" s="59" t="s">
        <v>245</v>
      </c>
    </row>
    <row r="50" spans="1:16" ht="12.75" customHeight="1" thickBot="1">
      <c r="A50" s="12" t="str">
        <f t="shared" si="6"/>
        <v> AA 28.500 </v>
      </c>
      <c r="B50" s="19" t="str">
        <f t="shared" si="7"/>
        <v>I</v>
      </c>
      <c r="C50" s="12">
        <f t="shared" si="8"/>
        <v>8142.5730000000003</v>
      </c>
      <c r="D50" s="17" t="str">
        <f t="shared" si="9"/>
        <v>vis</v>
      </c>
      <c r="E50" s="56">
        <f>VLOOKUP(C50,Active!C$21:E$799,3,FALSE)</f>
        <v>-3040.9984253313423</v>
      </c>
      <c r="F50" s="19" t="s">
        <v>136</v>
      </c>
      <c r="G50" s="17" t="str">
        <f t="shared" si="10"/>
        <v>08142.573</v>
      </c>
      <c r="H50" s="12">
        <f t="shared" si="11"/>
        <v>-5042</v>
      </c>
      <c r="I50" s="57" t="s">
        <v>372</v>
      </c>
      <c r="J50" s="58" t="s">
        <v>373</v>
      </c>
      <c r="K50" s="57">
        <v>-5042</v>
      </c>
      <c r="L50" s="57" t="s">
        <v>374</v>
      </c>
      <c r="M50" s="58" t="s">
        <v>142</v>
      </c>
      <c r="N50" s="58"/>
      <c r="O50" s="59" t="s">
        <v>244</v>
      </c>
      <c r="P50" s="59" t="s">
        <v>245</v>
      </c>
    </row>
    <row r="51" spans="1:16" ht="12.75" customHeight="1" thickBot="1">
      <c r="A51" s="12" t="str">
        <f t="shared" si="6"/>
        <v> AA 28.500 </v>
      </c>
      <c r="B51" s="19" t="str">
        <f t="shared" si="7"/>
        <v>I</v>
      </c>
      <c r="C51" s="12">
        <f t="shared" si="8"/>
        <v>8512.4789999999994</v>
      </c>
      <c r="D51" s="17" t="str">
        <f t="shared" si="9"/>
        <v>vis</v>
      </c>
      <c r="E51" s="56">
        <f>VLOOKUP(C51,Active!C$21:E$799,3,FALSE)</f>
        <v>-3001.9974621844935</v>
      </c>
      <c r="F51" s="19" t="s">
        <v>136</v>
      </c>
      <c r="G51" s="17" t="str">
        <f t="shared" si="10"/>
        <v>08512.479</v>
      </c>
      <c r="H51" s="12">
        <f t="shared" si="11"/>
        <v>-5003</v>
      </c>
      <c r="I51" s="57" t="s">
        <v>375</v>
      </c>
      <c r="J51" s="58" t="s">
        <v>376</v>
      </c>
      <c r="K51" s="57">
        <v>-5003</v>
      </c>
      <c r="L51" s="57" t="s">
        <v>377</v>
      </c>
      <c r="M51" s="58" t="s">
        <v>142</v>
      </c>
      <c r="N51" s="58"/>
      <c r="O51" s="59" t="s">
        <v>244</v>
      </c>
      <c r="P51" s="59" t="s">
        <v>245</v>
      </c>
    </row>
    <row r="52" spans="1:16" ht="12.75" customHeight="1" thickBot="1">
      <c r="A52" s="12" t="str">
        <f t="shared" si="6"/>
        <v> AJ 10.42 </v>
      </c>
      <c r="B52" s="19" t="str">
        <f t="shared" si="7"/>
        <v>I</v>
      </c>
      <c r="C52" s="12">
        <f t="shared" si="8"/>
        <v>11405.21</v>
      </c>
      <c r="D52" s="17" t="str">
        <f t="shared" si="9"/>
        <v>vis</v>
      </c>
      <c r="E52" s="56">
        <f>VLOOKUP(C52,Active!C$21:E$799,3,FALSE)</f>
        <v>-2697.0029632449041</v>
      </c>
      <c r="F52" s="19" t="s">
        <v>136</v>
      </c>
      <c r="G52" s="17" t="str">
        <f t="shared" si="10"/>
        <v>11405.210</v>
      </c>
      <c r="H52" s="12">
        <f t="shared" si="11"/>
        <v>-4698</v>
      </c>
      <c r="I52" s="57" t="s">
        <v>378</v>
      </c>
      <c r="J52" s="58" t="s">
        <v>379</v>
      </c>
      <c r="K52" s="57">
        <v>-4698</v>
      </c>
      <c r="L52" s="57" t="s">
        <v>160</v>
      </c>
      <c r="M52" s="58" t="s">
        <v>142</v>
      </c>
      <c r="N52" s="58"/>
      <c r="O52" s="59" t="s">
        <v>380</v>
      </c>
      <c r="P52" s="59" t="s">
        <v>381</v>
      </c>
    </row>
    <row r="53" spans="1:16" ht="12.75" customHeight="1" thickBot="1">
      <c r="A53" s="12" t="str">
        <f t="shared" si="6"/>
        <v> AJ 10.42 </v>
      </c>
      <c r="B53" s="19" t="str">
        <f t="shared" si="7"/>
        <v>I</v>
      </c>
      <c r="C53" s="12">
        <f t="shared" si="8"/>
        <v>11414.708000000001</v>
      </c>
      <c r="D53" s="17" t="str">
        <f t="shared" si="9"/>
        <v>vis</v>
      </c>
      <c r="E53" s="56">
        <f>VLOOKUP(C53,Active!C$21:E$799,3,FALSE)</f>
        <v>-2696.0015435653941</v>
      </c>
      <c r="F53" s="19" t="s">
        <v>136</v>
      </c>
      <c r="G53" s="17" t="str">
        <f t="shared" si="10"/>
        <v>11414.708</v>
      </c>
      <c r="H53" s="12">
        <f t="shared" si="11"/>
        <v>-4697</v>
      </c>
      <c r="I53" s="57" t="s">
        <v>382</v>
      </c>
      <c r="J53" s="58" t="s">
        <v>383</v>
      </c>
      <c r="K53" s="57">
        <v>-4697</v>
      </c>
      <c r="L53" s="57" t="s">
        <v>384</v>
      </c>
      <c r="M53" s="58" t="s">
        <v>142</v>
      </c>
      <c r="N53" s="58"/>
      <c r="O53" s="59" t="s">
        <v>380</v>
      </c>
      <c r="P53" s="59" t="s">
        <v>381</v>
      </c>
    </row>
    <row r="54" spans="1:16" ht="12.75" customHeight="1" thickBot="1">
      <c r="A54" s="12" t="str">
        <f t="shared" si="6"/>
        <v> AJ 10.42 </v>
      </c>
      <c r="B54" s="19" t="str">
        <f t="shared" si="7"/>
        <v>I</v>
      </c>
      <c r="C54" s="12">
        <f t="shared" si="8"/>
        <v>11471.611999999999</v>
      </c>
      <c r="D54" s="17" t="str">
        <f t="shared" si="9"/>
        <v>vis</v>
      </c>
      <c r="E54" s="56">
        <f>VLOOKUP(C54,Active!C$21:E$799,3,FALSE)</f>
        <v>-2690.0018820110845</v>
      </c>
      <c r="F54" s="19" t="s">
        <v>136</v>
      </c>
      <c r="G54" s="17" t="str">
        <f t="shared" si="10"/>
        <v>11471.612</v>
      </c>
      <c r="H54" s="12">
        <f t="shared" si="11"/>
        <v>-4691</v>
      </c>
      <c r="I54" s="57" t="s">
        <v>385</v>
      </c>
      <c r="J54" s="58" t="s">
        <v>386</v>
      </c>
      <c r="K54" s="57">
        <v>-4691</v>
      </c>
      <c r="L54" s="57" t="s">
        <v>387</v>
      </c>
      <c r="M54" s="58" t="s">
        <v>142</v>
      </c>
      <c r="N54" s="58"/>
      <c r="O54" s="59" t="s">
        <v>380</v>
      </c>
      <c r="P54" s="59" t="s">
        <v>381</v>
      </c>
    </row>
    <row r="55" spans="1:16" ht="12.75" customHeight="1" thickBot="1">
      <c r="A55" s="12" t="str">
        <f t="shared" si="6"/>
        <v> AJ 10.42 </v>
      </c>
      <c r="B55" s="19" t="str">
        <f t="shared" si="7"/>
        <v>I</v>
      </c>
      <c r="C55" s="12">
        <f t="shared" si="8"/>
        <v>11490.602999999999</v>
      </c>
      <c r="D55" s="17" t="str">
        <f t="shared" si="9"/>
        <v>vis</v>
      </c>
      <c r="E55" s="56">
        <f>VLOOKUP(C55,Active!C$21:E$799,3,FALSE)</f>
        <v>-2687.9995698260382</v>
      </c>
      <c r="F55" s="19" t="s">
        <v>136</v>
      </c>
      <c r="G55" s="17" t="str">
        <f t="shared" si="10"/>
        <v>11490.603</v>
      </c>
      <c r="H55" s="12">
        <f t="shared" si="11"/>
        <v>-4689</v>
      </c>
      <c r="I55" s="57" t="s">
        <v>388</v>
      </c>
      <c r="J55" s="58" t="s">
        <v>389</v>
      </c>
      <c r="K55" s="57">
        <v>-4689</v>
      </c>
      <c r="L55" s="57" t="s">
        <v>390</v>
      </c>
      <c r="M55" s="58" t="s">
        <v>142</v>
      </c>
      <c r="N55" s="58"/>
      <c r="O55" s="59" t="s">
        <v>380</v>
      </c>
      <c r="P55" s="59" t="s">
        <v>381</v>
      </c>
    </row>
    <row r="56" spans="1:16" ht="12.75" customHeight="1" thickBot="1">
      <c r="A56" s="12" t="str">
        <f t="shared" si="6"/>
        <v> AJ 10.42 </v>
      </c>
      <c r="B56" s="19" t="str">
        <f t="shared" si="7"/>
        <v>I</v>
      </c>
      <c r="C56" s="12">
        <f t="shared" si="8"/>
        <v>11500.085999999999</v>
      </c>
      <c r="D56" s="17" t="str">
        <f t="shared" si="9"/>
        <v>vis</v>
      </c>
      <c r="E56" s="56">
        <f>VLOOKUP(C56,Active!C$21:E$799,3,FALSE)</f>
        <v>-2686.999731668448</v>
      </c>
      <c r="F56" s="19" t="s">
        <v>136</v>
      </c>
      <c r="G56" s="17" t="str">
        <f t="shared" si="10"/>
        <v>11500.086</v>
      </c>
      <c r="H56" s="12">
        <f t="shared" si="11"/>
        <v>-4688</v>
      </c>
      <c r="I56" s="57" t="s">
        <v>391</v>
      </c>
      <c r="J56" s="58" t="s">
        <v>392</v>
      </c>
      <c r="K56" s="57">
        <v>-4688</v>
      </c>
      <c r="L56" s="57" t="s">
        <v>393</v>
      </c>
      <c r="M56" s="58" t="s">
        <v>142</v>
      </c>
      <c r="N56" s="58"/>
      <c r="O56" s="59" t="s">
        <v>380</v>
      </c>
      <c r="P56" s="59" t="s">
        <v>381</v>
      </c>
    </row>
    <row r="57" spans="1:16" ht="12.75" customHeight="1" thickBot="1">
      <c r="A57" s="12" t="str">
        <f t="shared" si="6"/>
        <v> AJ 13.17 </v>
      </c>
      <c r="B57" s="19" t="str">
        <f t="shared" si="7"/>
        <v>I</v>
      </c>
      <c r="C57" s="12">
        <f t="shared" si="8"/>
        <v>12154.55</v>
      </c>
      <c r="D57" s="17" t="str">
        <f t="shared" si="9"/>
        <v>vis</v>
      </c>
      <c r="E57" s="56">
        <f>VLOOKUP(C57,Active!C$21:E$799,3,FALSE)</f>
        <v>-2617.9964542278567</v>
      </c>
      <c r="F57" s="19" t="s">
        <v>136</v>
      </c>
      <c r="G57" s="17" t="str">
        <f t="shared" si="10"/>
        <v>12154.550</v>
      </c>
      <c r="H57" s="12">
        <f t="shared" si="11"/>
        <v>-4619</v>
      </c>
      <c r="I57" s="57" t="s">
        <v>394</v>
      </c>
      <c r="J57" s="58" t="s">
        <v>395</v>
      </c>
      <c r="K57" s="57">
        <v>-4619</v>
      </c>
      <c r="L57" s="57" t="s">
        <v>396</v>
      </c>
      <c r="M57" s="58" t="s">
        <v>142</v>
      </c>
      <c r="N57" s="58"/>
      <c r="O57" s="59" t="s">
        <v>397</v>
      </c>
      <c r="P57" s="59" t="s">
        <v>398</v>
      </c>
    </row>
    <row r="58" spans="1:16" ht="12.75" customHeight="1" thickBot="1">
      <c r="A58" s="12" t="str">
        <f t="shared" si="6"/>
        <v> AA 28.500 </v>
      </c>
      <c r="B58" s="19" t="str">
        <f t="shared" si="7"/>
        <v>I</v>
      </c>
      <c r="C58" s="12">
        <f t="shared" si="8"/>
        <v>12562.384</v>
      </c>
      <c r="D58" s="17" t="str">
        <f t="shared" si="9"/>
        <v>vis</v>
      </c>
      <c r="E58" s="56">
        <f>VLOOKUP(C58,Active!C$21:E$799,3,FALSE)</f>
        <v>-2574.9965601898252</v>
      </c>
      <c r="F58" s="19" t="s">
        <v>136</v>
      </c>
      <c r="G58" s="17" t="str">
        <f t="shared" si="10"/>
        <v>12562.384</v>
      </c>
      <c r="H58" s="12">
        <f t="shared" si="11"/>
        <v>-4576</v>
      </c>
      <c r="I58" s="57" t="s">
        <v>399</v>
      </c>
      <c r="J58" s="58" t="s">
        <v>400</v>
      </c>
      <c r="K58" s="57">
        <v>-4576</v>
      </c>
      <c r="L58" s="57" t="s">
        <v>401</v>
      </c>
      <c r="M58" s="58" t="s">
        <v>142</v>
      </c>
      <c r="N58" s="58"/>
      <c r="O58" s="59" t="s">
        <v>244</v>
      </c>
      <c r="P58" s="59" t="s">
        <v>245</v>
      </c>
    </row>
    <row r="59" spans="1:16" ht="12.75" customHeight="1" thickBot="1">
      <c r="A59" s="12" t="str">
        <f t="shared" si="6"/>
        <v> VB 3.233 </v>
      </c>
      <c r="B59" s="19" t="str">
        <f t="shared" si="7"/>
        <v>I</v>
      </c>
      <c r="C59" s="12">
        <f t="shared" si="8"/>
        <v>14402.371999999999</v>
      </c>
      <c r="D59" s="17" t="str">
        <f t="shared" si="9"/>
        <v>vis</v>
      </c>
      <c r="E59" s="56">
        <f>VLOOKUP(C59,Active!C$21:E$799,3,FALSE)</f>
        <v>-2380.9978032660542</v>
      </c>
      <c r="F59" s="19" t="s">
        <v>136</v>
      </c>
      <c r="G59" s="17" t="str">
        <f t="shared" si="10"/>
        <v>14402.372</v>
      </c>
      <c r="H59" s="12">
        <f t="shared" si="11"/>
        <v>-4382</v>
      </c>
      <c r="I59" s="57" t="s">
        <v>402</v>
      </c>
      <c r="J59" s="58" t="s">
        <v>403</v>
      </c>
      <c r="K59" s="57">
        <v>-4382</v>
      </c>
      <c r="L59" s="57" t="s">
        <v>367</v>
      </c>
      <c r="M59" s="58" t="s">
        <v>142</v>
      </c>
      <c r="N59" s="58"/>
      <c r="O59" s="59" t="s">
        <v>215</v>
      </c>
      <c r="P59" s="59" t="s">
        <v>404</v>
      </c>
    </row>
    <row r="60" spans="1:16" ht="12.75" customHeight="1" thickBot="1">
      <c r="A60" s="12" t="str">
        <f t="shared" si="6"/>
        <v> AAC 1.10 </v>
      </c>
      <c r="B60" s="19" t="str">
        <f t="shared" si="7"/>
        <v>I</v>
      </c>
      <c r="C60" s="12">
        <f t="shared" si="8"/>
        <v>14402.401</v>
      </c>
      <c r="D60" s="17" t="str">
        <f t="shared" si="9"/>
        <v>vis</v>
      </c>
      <c r="E60" s="56">
        <f>VLOOKUP(C60,Active!C$21:E$799,3,FALSE)</f>
        <v>-2380.9947456570098</v>
      </c>
      <c r="F60" s="19" t="s">
        <v>136</v>
      </c>
      <c r="G60" s="17" t="str">
        <f t="shared" si="10"/>
        <v>14402.401</v>
      </c>
      <c r="H60" s="12">
        <f t="shared" si="11"/>
        <v>-4382</v>
      </c>
      <c r="I60" s="57" t="s">
        <v>405</v>
      </c>
      <c r="J60" s="58" t="s">
        <v>406</v>
      </c>
      <c r="K60" s="57">
        <v>-4382</v>
      </c>
      <c r="L60" s="57" t="s">
        <v>407</v>
      </c>
      <c r="M60" s="58" t="s">
        <v>142</v>
      </c>
      <c r="N60" s="58"/>
      <c r="O60" s="59" t="s">
        <v>408</v>
      </c>
      <c r="P60" s="59" t="s">
        <v>409</v>
      </c>
    </row>
    <row r="61" spans="1:16" ht="12.75" customHeight="1" thickBot="1">
      <c r="A61" s="12" t="str">
        <f t="shared" si="6"/>
        <v> AN 229.370 </v>
      </c>
      <c r="B61" s="19" t="str">
        <f t="shared" si="7"/>
        <v>I</v>
      </c>
      <c r="C61" s="12">
        <f t="shared" si="8"/>
        <v>18357.427</v>
      </c>
      <c r="D61" s="17" t="str">
        <f t="shared" si="9"/>
        <v>vis</v>
      </c>
      <c r="E61" s="56">
        <f>VLOOKUP(C61,Active!C$21:E$799,3,FALSE)</f>
        <v>-1963.997391543181</v>
      </c>
      <c r="F61" s="19" t="s">
        <v>136</v>
      </c>
      <c r="G61" s="17" t="str">
        <f t="shared" si="10"/>
        <v>18357.427</v>
      </c>
      <c r="H61" s="12">
        <f t="shared" si="11"/>
        <v>-3965</v>
      </c>
      <c r="I61" s="57" t="s">
        <v>410</v>
      </c>
      <c r="J61" s="58" t="s">
        <v>411</v>
      </c>
      <c r="K61" s="57">
        <v>-3965</v>
      </c>
      <c r="L61" s="57" t="s">
        <v>412</v>
      </c>
      <c r="M61" s="58" t="s">
        <v>142</v>
      </c>
      <c r="N61" s="58"/>
      <c r="O61" s="59" t="s">
        <v>413</v>
      </c>
      <c r="P61" s="59" t="s">
        <v>414</v>
      </c>
    </row>
    <row r="62" spans="1:16" ht="12.75" customHeight="1" thickBot="1">
      <c r="A62" s="12" t="str">
        <f t="shared" si="6"/>
        <v> AN 229.370 </v>
      </c>
      <c r="B62" s="19" t="str">
        <f t="shared" si="7"/>
        <v>I</v>
      </c>
      <c r="C62" s="12">
        <f t="shared" si="8"/>
        <v>18689.388999999999</v>
      </c>
      <c r="D62" s="17" t="str">
        <f t="shared" si="9"/>
        <v>vis</v>
      </c>
      <c r="E62" s="56">
        <f>VLOOKUP(C62,Active!C$21:E$799,3,FALSE)</f>
        <v>-1928.9970462442286</v>
      </c>
      <c r="F62" s="19" t="s">
        <v>136</v>
      </c>
      <c r="G62" s="17" t="str">
        <f t="shared" si="10"/>
        <v>18689.389</v>
      </c>
      <c r="H62" s="12">
        <f t="shared" si="11"/>
        <v>-3930</v>
      </c>
      <c r="I62" s="57" t="s">
        <v>415</v>
      </c>
      <c r="J62" s="58" t="s">
        <v>416</v>
      </c>
      <c r="K62" s="57">
        <v>-3930</v>
      </c>
      <c r="L62" s="57" t="s">
        <v>417</v>
      </c>
      <c r="M62" s="58" t="s">
        <v>142</v>
      </c>
      <c r="N62" s="58"/>
      <c r="O62" s="59" t="s">
        <v>413</v>
      </c>
      <c r="P62" s="59" t="s">
        <v>414</v>
      </c>
    </row>
    <row r="63" spans="1:16" ht="12.75" customHeight="1" thickBot="1">
      <c r="A63" s="12" t="str">
        <f t="shared" si="6"/>
        <v> AN 229.370 </v>
      </c>
      <c r="B63" s="19" t="str">
        <f t="shared" si="7"/>
        <v>I</v>
      </c>
      <c r="C63" s="12">
        <f t="shared" si="8"/>
        <v>18736.794000000002</v>
      </c>
      <c r="D63" s="17" t="str">
        <f t="shared" si="9"/>
        <v>vis</v>
      </c>
      <c r="E63" s="56">
        <f>VLOOKUP(C63,Active!C$21:E$799,3,FALSE)</f>
        <v>-1923.9989098042236</v>
      </c>
      <c r="F63" s="19" t="s">
        <v>136</v>
      </c>
      <c r="G63" s="17" t="str">
        <f t="shared" si="10"/>
        <v>18736.794</v>
      </c>
      <c r="H63" s="12">
        <f t="shared" si="11"/>
        <v>-3925</v>
      </c>
      <c r="I63" s="57" t="s">
        <v>418</v>
      </c>
      <c r="J63" s="58" t="s">
        <v>419</v>
      </c>
      <c r="K63" s="57">
        <v>-3925</v>
      </c>
      <c r="L63" s="57" t="s">
        <v>420</v>
      </c>
      <c r="M63" s="58" t="s">
        <v>142</v>
      </c>
      <c r="N63" s="58"/>
      <c r="O63" s="59" t="s">
        <v>413</v>
      </c>
      <c r="P63" s="59" t="s">
        <v>414</v>
      </c>
    </row>
    <row r="64" spans="1:16" ht="12.75" customHeight="1" thickBot="1">
      <c r="A64" s="12" t="str">
        <f t="shared" si="6"/>
        <v> AN 229.370 </v>
      </c>
      <c r="B64" s="19" t="str">
        <f t="shared" si="7"/>
        <v>I</v>
      </c>
      <c r="C64" s="12">
        <f t="shared" si="8"/>
        <v>18765.258000000002</v>
      </c>
      <c r="D64" s="17" t="str">
        <f t="shared" si="9"/>
        <v>vis</v>
      </c>
      <c r="E64" s="56">
        <f>VLOOKUP(C64,Active!C$21:E$799,3,FALSE)</f>
        <v>-1920.9978138095332</v>
      </c>
      <c r="F64" s="19" t="s">
        <v>136</v>
      </c>
      <c r="G64" s="17" t="str">
        <f t="shared" si="10"/>
        <v>18765.258</v>
      </c>
      <c r="H64" s="12">
        <f t="shared" si="11"/>
        <v>-3922</v>
      </c>
      <c r="I64" s="57" t="s">
        <v>421</v>
      </c>
      <c r="J64" s="58" t="s">
        <v>422</v>
      </c>
      <c r="K64" s="57">
        <v>-3922</v>
      </c>
      <c r="L64" s="57" t="s">
        <v>423</v>
      </c>
      <c r="M64" s="58" t="s">
        <v>142</v>
      </c>
      <c r="N64" s="58"/>
      <c r="O64" s="59" t="s">
        <v>413</v>
      </c>
      <c r="P64" s="59" t="s">
        <v>414</v>
      </c>
    </row>
    <row r="65" spans="1:16" ht="12.75" customHeight="1" thickBot="1">
      <c r="A65" s="12" t="str">
        <f t="shared" si="6"/>
        <v> AN 229.370 </v>
      </c>
      <c r="B65" s="19" t="str">
        <f t="shared" si="7"/>
        <v>I</v>
      </c>
      <c r="C65" s="12">
        <f t="shared" si="8"/>
        <v>19049.810000000001</v>
      </c>
      <c r="D65" s="17" t="str">
        <f t="shared" si="9"/>
        <v>vis</v>
      </c>
      <c r="E65" s="56">
        <f>VLOOKUP(C65,Active!C$21:E$799,3,FALSE)</f>
        <v>-1890.9961321245587</v>
      </c>
      <c r="F65" s="19" t="s">
        <v>136</v>
      </c>
      <c r="G65" s="17" t="str">
        <f t="shared" si="10"/>
        <v>19049.810</v>
      </c>
      <c r="H65" s="12">
        <f t="shared" si="11"/>
        <v>-3892</v>
      </c>
      <c r="I65" s="57" t="s">
        <v>424</v>
      </c>
      <c r="J65" s="58" t="s">
        <v>425</v>
      </c>
      <c r="K65" s="57">
        <v>-3892</v>
      </c>
      <c r="L65" s="57" t="s">
        <v>426</v>
      </c>
      <c r="M65" s="58" t="s">
        <v>142</v>
      </c>
      <c r="N65" s="58"/>
      <c r="O65" s="59" t="s">
        <v>413</v>
      </c>
      <c r="P65" s="59" t="s">
        <v>414</v>
      </c>
    </row>
    <row r="66" spans="1:16" ht="12.75" customHeight="1" thickBot="1">
      <c r="A66" s="12" t="str">
        <f t="shared" si="6"/>
        <v> AN 229.370 </v>
      </c>
      <c r="B66" s="19" t="str">
        <f t="shared" si="7"/>
        <v>I</v>
      </c>
      <c r="C66" s="12">
        <f t="shared" si="8"/>
        <v>19068.75</v>
      </c>
      <c r="D66" s="17" t="str">
        <f t="shared" si="9"/>
        <v>vis</v>
      </c>
      <c r="E66" s="56">
        <f>VLOOKUP(C66,Active!C$21:E$799,3,FALSE)</f>
        <v>-1888.9991971140391</v>
      </c>
      <c r="F66" s="19" t="s">
        <v>136</v>
      </c>
      <c r="G66" s="17" t="str">
        <f t="shared" si="10"/>
        <v>19068.750</v>
      </c>
      <c r="H66" s="12">
        <f t="shared" si="11"/>
        <v>-3890</v>
      </c>
      <c r="I66" s="57" t="s">
        <v>427</v>
      </c>
      <c r="J66" s="58" t="s">
        <v>428</v>
      </c>
      <c r="K66" s="57">
        <v>-3890</v>
      </c>
      <c r="L66" s="57" t="s">
        <v>429</v>
      </c>
      <c r="M66" s="58" t="s">
        <v>142</v>
      </c>
      <c r="N66" s="58"/>
      <c r="O66" s="59" t="s">
        <v>413</v>
      </c>
      <c r="P66" s="59" t="s">
        <v>414</v>
      </c>
    </row>
    <row r="67" spans="1:16" ht="12.75" customHeight="1" thickBot="1">
      <c r="A67" s="12" t="str">
        <f t="shared" si="6"/>
        <v> AN 229.370 </v>
      </c>
      <c r="B67" s="19" t="str">
        <f t="shared" si="7"/>
        <v>I</v>
      </c>
      <c r="C67" s="12">
        <f t="shared" si="8"/>
        <v>19087.732</v>
      </c>
      <c r="D67" s="17" t="str">
        <f t="shared" si="9"/>
        <v>vis</v>
      </c>
      <c r="E67" s="56">
        <f>VLOOKUP(C67,Active!C$21:E$799,3,FALSE)</f>
        <v>-1886.9978338421445</v>
      </c>
      <c r="F67" s="19" t="s">
        <v>136</v>
      </c>
      <c r="G67" s="17" t="str">
        <f t="shared" si="10"/>
        <v>19087.732</v>
      </c>
      <c r="H67" s="12">
        <f t="shared" si="11"/>
        <v>-3888</v>
      </c>
      <c r="I67" s="57" t="s">
        <v>430</v>
      </c>
      <c r="J67" s="58" t="s">
        <v>431</v>
      </c>
      <c r="K67" s="57">
        <v>-3888</v>
      </c>
      <c r="L67" s="57" t="s">
        <v>432</v>
      </c>
      <c r="M67" s="58" t="s">
        <v>142</v>
      </c>
      <c r="N67" s="58"/>
      <c r="O67" s="59" t="s">
        <v>413</v>
      </c>
      <c r="P67" s="59" t="s">
        <v>414</v>
      </c>
    </row>
    <row r="68" spans="1:16" ht="12.75" customHeight="1" thickBot="1">
      <c r="A68" s="12" t="str">
        <f t="shared" si="6"/>
        <v> AN 229.370 </v>
      </c>
      <c r="B68" s="19" t="str">
        <f t="shared" si="7"/>
        <v>I</v>
      </c>
      <c r="C68" s="12">
        <f t="shared" si="8"/>
        <v>19097.235000000001</v>
      </c>
      <c r="D68" s="17" t="str">
        <f t="shared" si="9"/>
        <v>vis</v>
      </c>
      <c r="E68" s="56">
        <f>VLOOKUP(C68,Active!C$21:E$799,3,FALSE)</f>
        <v>-1885.9958869886614</v>
      </c>
      <c r="F68" s="19" t="s">
        <v>136</v>
      </c>
      <c r="G68" s="17" t="str">
        <f t="shared" si="10"/>
        <v>19097.235</v>
      </c>
      <c r="H68" s="12">
        <f t="shared" si="11"/>
        <v>-3887</v>
      </c>
      <c r="I68" s="57" t="s">
        <v>433</v>
      </c>
      <c r="J68" s="58" t="s">
        <v>434</v>
      </c>
      <c r="K68" s="57">
        <v>-3887</v>
      </c>
      <c r="L68" s="57" t="s">
        <v>435</v>
      </c>
      <c r="M68" s="58" t="s">
        <v>142</v>
      </c>
      <c r="N68" s="58"/>
      <c r="O68" s="59" t="s">
        <v>413</v>
      </c>
      <c r="P68" s="59" t="s">
        <v>414</v>
      </c>
    </row>
    <row r="69" spans="1:16" ht="12.75" customHeight="1" thickBot="1">
      <c r="A69" s="12" t="str">
        <f t="shared" si="6"/>
        <v> AN 229.370 </v>
      </c>
      <c r="B69" s="19" t="str">
        <f t="shared" si="7"/>
        <v>I</v>
      </c>
      <c r="C69" s="12">
        <f t="shared" si="8"/>
        <v>19419.71</v>
      </c>
      <c r="D69" s="17" t="str">
        <f t="shared" si="9"/>
        <v>vis</v>
      </c>
      <c r="E69" s="56">
        <f>VLOOKUP(C69,Active!C$21:E$799,3,FALSE)</f>
        <v>-1851.9958015864779</v>
      </c>
      <c r="F69" s="19" t="s">
        <v>136</v>
      </c>
      <c r="G69" s="17" t="str">
        <f t="shared" si="10"/>
        <v>19419.710</v>
      </c>
      <c r="H69" s="12">
        <f t="shared" si="11"/>
        <v>-3853</v>
      </c>
      <c r="I69" s="57" t="s">
        <v>436</v>
      </c>
      <c r="J69" s="58" t="s">
        <v>437</v>
      </c>
      <c r="K69" s="57">
        <v>-3853</v>
      </c>
      <c r="L69" s="57" t="s">
        <v>438</v>
      </c>
      <c r="M69" s="58" t="s">
        <v>142</v>
      </c>
      <c r="N69" s="58"/>
      <c r="O69" s="59" t="s">
        <v>413</v>
      </c>
      <c r="P69" s="59" t="s">
        <v>414</v>
      </c>
    </row>
    <row r="70" spans="1:16" ht="12.75" customHeight="1" thickBot="1">
      <c r="A70" s="12" t="str">
        <f t="shared" si="6"/>
        <v> AN 229.370 </v>
      </c>
      <c r="B70" s="19" t="str">
        <f t="shared" si="7"/>
        <v>I</v>
      </c>
      <c r="C70" s="12">
        <f t="shared" si="8"/>
        <v>19429.186000000002</v>
      </c>
      <c r="D70" s="17" t="str">
        <f t="shared" si="9"/>
        <v>vis</v>
      </c>
      <c r="E70" s="56">
        <f>VLOOKUP(C70,Active!C$21:E$799,3,FALSE)</f>
        <v>-1850.9967014724498</v>
      </c>
      <c r="F70" s="19" t="s">
        <v>136</v>
      </c>
      <c r="G70" s="17" t="str">
        <f t="shared" si="10"/>
        <v>19429.186</v>
      </c>
      <c r="H70" s="12">
        <f t="shared" si="11"/>
        <v>-3852</v>
      </c>
      <c r="I70" s="57" t="s">
        <v>439</v>
      </c>
      <c r="J70" s="58" t="s">
        <v>440</v>
      </c>
      <c r="K70" s="57">
        <v>-3852</v>
      </c>
      <c r="L70" s="57" t="s">
        <v>141</v>
      </c>
      <c r="M70" s="58" t="s">
        <v>142</v>
      </c>
      <c r="N70" s="58"/>
      <c r="O70" s="59" t="s">
        <v>413</v>
      </c>
      <c r="P70" s="59" t="s">
        <v>414</v>
      </c>
    </row>
    <row r="71" spans="1:16" ht="12.75" customHeight="1" thickBot="1">
      <c r="A71" s="12" t="str">
        <f t="shared" si="6"/>
        <v> AN 194.165 </v>
      </c>
      <c r="B71" s="19" t="str">
        <f t="shared" si="7"/>
        <v>I</v>
      </c>
      <c r="C71" s="12">
        <f t="shared" si="8"/>
        <v>19514.509999999998</v>
      </c>
      <c r="D71" s="17" t="str">
        <f t="shared" si="9"/>
        <v>vis</v>
      </c>
      <c r="E71" s="56">
        <f>VLOOKUP(C71,Active!C$21:E$799,3,FALSE)</f>
        <v>-1842.0005830544148</v>
      </c>
      <c r="F71" s="19" t="s">
        <v>136</v>
      </c>
      <c r="G71" s="17" t="str">
        <f t="shared" si="10"/>
        <v>19514.51</v>
      </c>
      <c r="H71" s="12">
        <f t="shared" si="11"/>
        <v>-3843</v>
      </c>
      <c r="I71" s="57" t="s">
        <v>441</v>
      </c>
      <c r="J71" s="58" t="s">
        <v>442</v>
      </c>
      <c r="K71" s="57">
        <v>-3843</v>
      </c>
      <c r="L71" s="57" t="s">
        <v>443</v>
      </c>
      <c r="M71" s="58" t="s">
        <v>142</v>
      </c>
      <c r="N71" s="58"/>
      <c r="O71" s="59" t="s">
        <v>444</v>
      </c>
      <c r="P71" s="59" t="s">
        <v>445</v>
      </c>
    </row>
    <row r="72" spans="1:16" ht="12.75" customHeight="1" thickBot="1">
      <c r="A72" s="12" t="str">
        <f t="shared" si="6"/>
        <v> AA 28.500 </v>
      </c>
      <c r="B72" s="19" t="str">
        <f t="shared" si="7"/>
        <v>I</v>
      </c>
      <c r="C72" s="12">
        <f t="shared" si="8"/>
        <v>19514.521000000001</v>
      </c>
      <c r="D72" s="17" t="str">
        <f t="shared" si="9"/>
        <v>vis</v>
      </c>
      <c r="E72" s="56">
        <f>VLOOKUP(C72,Active!C$21:E$799,3,FALSE)</f>
        <v>-1841.9994232716735</v>
      </c>
      <c r="F72" s="19" t="s">
        <v>136</v>
      </c>
      <c r="G72" s="17" t="str">
        <f t="shared" si="10"/>
        <v>19514.521</v>
      </c>
      <c r="H72" s="12">
        <f t="shared" si="11"/>
        <v>-3843</v>
      </c>
      <c r="I72" s="57" t="s">
        <v>446</v>
      </c>
      <c r="J72" s="58" t="s">
        <v>447</v>
      </c>
      <c r="K72" s="57">
        <v>-3843</v>
      </c>
      <c r="L72" s="57" t="s">
        <v>429</v>
      </c>
      <c r="M72" s="58" t="s">
        <v>142</v>
      </c>
      <c r="N72" s="58"/>
      <c r="O72" s="59" t="s">
        <v>244</v>
      </c>
      <c r="P72" s="59" t="s">
        <v>245</v>
      </c>
    </row>
    <row r="73" spans="1:16" ht="12.75" customHeight="1" thickBot="1">
      <c r="A73" s="12" t="str">
        <f t="shared" si="6"/>
        <v> AN 229.370 </v>
      </c>
      <c r="B73" s="19" t="str">
        <f t="shared" si="7"/>
        <v>I</v>
      </c>
      <c r="C73" s="12">
        <f t="shared" si="8"/>
        <v>19514.546999999999</v>
      </c>
      <c r="D73" s="17" t="str">
        <f t="shared" si="9"/>
        <v>vis</v>
      </c>
      <c r="E73" s="56">
        <f>VLOOKUP(C73,Active!C$21:E$799,3,FALSE)</f>
        <v>-1841.996681967013</v>
      </c>
      <c r="F73" s="19" t="s">
        <v>136</v>
      </c>
      <c r="G73" s="17" t="str">
        <f t="shared" si="10"/>
        <v>19514.547</v>
      </c>
      <c r="H73" s="12">
        <f t="shared" si="11"/>
        <v>-3843</v>
      </c>
      <c r="I73" s="57" t="s">
        <v>448</v>
      </c>
      <c r="J73" s="58" t="s">
        <v>449</v>
      </c>
      <c r="K73" s="57">
        <v>-3843</v>
      </c>
      <c r="L73" s="57" t="s">
        <v>450</v>
      </c>
      <c r="M73" s="58" t="s">
        <v>142</v>
      </c>
      <c r="N73" s="58"/>
      <c r="O73" s="59" t="s">
        <v>413</v>
      </c>
      <c r="P73" s="59" t="s">
        <v>414</v>
      </c>
    </row>
    <row r="74" spans="1:16" ht="12.75" customHeight="1" thickBot="1">
      <c r="A74" s="12" t="str">
        <f t="shared" si="6"/>
        <v> AN 229.370 </v>
      </c>
      <c r="B74" s="19" t="str">
        <f t="shared" si="7"/>
        <v>I</v>
      </c>
      <c r="C74" s="12">
        <f t="shared" si="8"/>
        <v>19799.105</v>
      </c>
      <c r="D74" s="17" t="str">
        <f t="shared" si="9"/>
        <v>vis</v>
      </c>
      <c r="E74" s="56">
        <f>VLOOKUP(C74,Active!C$21:E$799,3,FALSE)</f>
        <v>-1811.9943676732707</v>
      </c>
      <c r="F74" s="19" t="s">
        <v>136</v>
      </c>
      <c r="G74" s="17" t="str">
        <f t="shared" si="10"/>
        <v>19799.105</v>
      </c>
      <c r="H74" s="12">
        <f t="shared" si="11"/>
        <v>-3813</v>
      </c>
      <c r="I74" s="57" t="s">
        <v>451</v>
      </c>
      <c r="J74" s="58" t="s">
        <v>452</v>
      </c>
      <c r="K74" s="57">
        <v>-3813</v>
      </c>
      <c r="L74" s="57" t="s">
        <v>453</v>
      </c>
      <c r="M74" s="58" t="s">
        <v>142</v>
      </c>
      <c r="N74" s="58"/>
      <c r="O74" s="59" t="s">
        <v>413</v>
      </c>
      <c r="P74" s="59" t="s">
        <v>414</v>
      </c>
    </row>
    <row r="75" spans="1:16" ht="12.75" customHeight="1" thickBot="1">
      <c r="A75" s="12" t="str">
        <f t="shared" ref="A75:A106" si="12">P75</f>
        <v> AN 229.370 </v>
      </c>
      <c r="B75" s="19" t="str">
        <f t="shared" ref="B75:B106" si="13">IF(H75=INT(H75),"I","II")</f>
        <v>I</v>
      </c>
      <c r="C75" s="12">
        <f t="shared" ref="C75:C106" si="14">1*G75</f>
        <v>19865.48</v>
      </c>
      <c r="D75" s="17" t="str">
        <f t="shared" ref="D75:D106" si="15">VLOOKUP(F75,I$1:J$5,2,FALSE)</f>
        <v>vis</v>
      </c>
      <c r="E75" s="56">
        <f>VLOOKUP(C75,Active!C$21:E$799,3,FALSE)</f>
        <v>-1804.996133178907</v>
      </c>
      <c r="F75" s="19" t="s">
        <v>136</v>
      </c>
      <c r="G75" s="17" t="str">
        <f t="shared" ref="G75:G106" si="16">MID(I75,3,LEN(I75)-3)</f>
        <v>19865.480</v>
      </c>
      <c r="H75" s="12">
        <f t="shared" ref="H75:H106" si="17">1*K75</f>
        <v>-3806</v>
      </c>
      <c r="I75" s="57" t="s">
        <v>454</v>
      </c>
      <c r="J75" s="58" t="s">
        <v>455</v>
      </c>
      <c r="K75" s="57">
        <v>-3806</v>
      </c>
      <c r="L75" s="57" t="s">
        <v>456</v>
      </c>
      <c r="M75" s="58" t="s">
        <v>142</v>
      </c>
      <c r="N75" s="58"/>
      <c r="O75" s="59" t="s">
        <v>413</v>
      </c>
      <c r="P75" s="59" t="s">
        <v>414</v>
      </c>
    </row>
    <row r="76" spans="1:16" ht="12.75" customHeight="1" thickBot="1">
      <c r="A76" s="12" t="str">
        <f t="shared" si="12"/>
        <v> AN 229.370 </v>
      </c>
      <c r="B76" s="19" t="str">
        <f t="shared" si="13"/>
        <v>I</v>
      </c>
      <c r="C76" s="12">
        <f t="shared" si="14"/>
        <v>20491.456999999999</v>
      </c>
      <c r="D76" s="17" t="str">
        <f t="shared" si="15"/>
        <v>vis</v>
      </c>
      <c r="E76" s="56">
        <f>VLOOKUP(C76,Active!C$21:E$799,3,FALSE)</f>
        <v>-1738.9963767332827</v>
      </c>
      <c r="F76" s="19" t="s">
        <v>136</v>
      </c>
      <c r="G76" s="17" t="str">
        <f t="shared" si="16"/>
        <v>20491.457</v>
      </c>
      <c r="H76" s="12">
        <f t="shared" si="17"/>
        <v>-3740</v>
      </c>
      <c r="I76" s="57" t="s">
        <v>457</v>
      </c>
      <c r="J76" s="58" t="s">
        <v>458</v>
      </c>
      <c r="K76" s="57">
        <v>-3740</v>
      </c>
      <c r="L76" s="57" t="s">
        <v>456</v>
      </c>
      <c r="M76" s="58" t="s">
        <v>142</v>
      </c>
      <c r="N76" s="58"/>
      <c r="O76" s="59" t="s">
        <v>413</v>
      </c>
      <c r="P76" s="59" t="s">
        <v>414</v>
      </c>
    </row>
    <row r="77" spans="1:16" ht="12.75" customHeight="1" thickBot="1">
      <c r="A77" s="12" t="str">
        <f t="shared" si="12"/>
        <v> AN 229.370 </v>
      </c>
      <c r="B77" s="19" t="str">
        <f t="shared" si="13"/>
        <v>I</v>
      </c>
      <c r="C77" s="12">
        <f t="shared" si="14"/>
        <v>20576.810000000001</v>
      </c>
      <c r="D77" s="17" t="str">
        <f t="shared" si="15"/>
        <v>vis</v>
      </c>
      <c r="E77" s="56">
        <f>VLOOKUP(C77,Active!C$21:E$799,3,FALSE)</f>
        <v>-1729.9972007062024</v>
      </c>
      <c r="F77" s="19" t="s">
        <v>136</v>
      </c>
      <c r="G77" s="17" t="str">
        <f t="shared" si="16"/>
        <v>20576.810</v>
      </c>
      <c r="H77" s="12">
        <f t="shared" si="17"/>
        <v>-3731</v>
      </c>
      <c r="I77" s="57" t="s">
        <v>459</v>
      </c>
      <c r="J77" s="58" t="s">
        <v>460</v>
      </c>
      <c r="K77" s="57">
        <v>-3731</v>
      </c>
      <c r="L77" s="57" t="s">
        <v>450</v>
      </c>
      <c r="M77" s="58" t="s">
        <v>142</v>
      </c>
      <c r="N77" s="58"/>
      <c r="O77" s="59" t="s">
        <v>413</v>
      </c>
      <c r="P77" s="59" t="s">
        <v>414</v>
      </c>
    </row>
    <row r="78" spans="1:16" ht="12.75" customHeight="1" thickBot="1">
      <c r="A78" s="12" t="str">
        <f t="shared" si="12"/>
        <v> AN 229.370 </v>
      </c>
      <c r="B78" s="19" t="str">
        <f t="shared" si="13"/>
        <v>I</v>
      </c>
      <c r="C78" s="12">
        <f t="shared" si="14"/>
        <v>20586.306</v>
      </c>
      <c r="D78" s="17" t="str">
        <f t="shared" si="15"/>
        <v>vis</v>
      </c>
      <c r="E78" s="56">
        <f>VLOOKUP(C78,Active!C$21:E$799,3,FALSE)</f>
        <v>-1728.995991896282</v>
      </c>
      <c r="F78" s="19" t="s">
        <v>136</v>
      </c>
      <c r="G78" s="17" t="str">
        <f t="shared" si="16"/>
        <v>20586.306</v>
      </c>
      <c r="H78" s="12">
        <f t="shared" si="17"/>
        <v>-3730</v>
      </c>
      <c r="I78" s="57" t="s">
        <v>461</v>
      </c>
      <c r="J78" s="58" t="s">
        <v>462</v>
      </c>
      <c r="K78" s="57">
        <v>-3730</v>
      </c>
      <c r="L78" s="57" t="s">
        <v>463</v>
      </c>
      <c r="M78" s="58" t="s">
        <v>142</v>
      </c>
      <c r="N78" s="58"/>
      <c r="O78" s="59" t="s">
        <v>413</v>
      </c>
      <c r="P78" s="59" t="s">
        <v>414</v>
      </c>
    </row>
    <row r="79" spans="1:16" ht="12.75" customHeight="1" thickBot="1">
      <c r="A79" s="12" t="str">
        <f t="shared" si="12"/>
        <v> AN 229.370 </v>
      </c>
      <c r="B79" s="19" t="str">
        <f t="shared" si="13"/>
        <v>I</v>
      </c>
      <c r="C79" s="12">
        <f t="shared" si="14"/>
        <v>20595.758999999998</v>
      </c>
      <c r="D79" s="17" t="str">
        <f t="shared" si="15"/>
        <v>vis</v>
      </c>
      <c r="E79" s="56">
        <f>VLOOKUP(C79,Active!C$21:E$799,3,FALSE)</f>
        <v>-1727.9993167825312</v>
      </c>
      <c r="F79" s="19" t="s">
        <v>136</v>
      </c>
      <c r="G79" s="17" t="str">
        <f t="shared" si="16"/>
        <v>20595.759</v>
      </c>
      <c r="H79" s="12">
        <f t="shared" si="17"/>
        <v>-3729</v>
      </c>
      <c r="I79" s="57" t="s">
        <v>464</v>
      </c>
      <c r="J79" s="58" t="s">
        <v>465</v>
      </c>
      <c r="K79" s="57">
        <v>-3729</v>
      </c>
      <c r="L79" s="57" t="s">
        <v>466</v>
      </c>
      <c r="M79" s="58" t="s">
        <v>142</v>
      </c>
      <c r="N79" s="58"/>
      <c r="O79" s="59" t="s">
        <v>413</v>
      </c>
      <c r="P79" s="59" t="s">
        <v>414</v>
      </c>
    </row>
    <row r="80" spans="1:16" ht="12.75" customHeight="1" thickBot="1">
      <c r="A80" s="12" t="str">
        <f t="shared" si="12"/>
        <v> AN 229.370 </v>
      </c>
      <c r="B80" s="19" t="str">
        <f t="shared" si="13"/>
        <v>I</v>
      </c>
      <c r="C80" s="12">
        <f t="shared" si="14"/>
        <v>20624.238000000001</v>
      </c>
      <c r="D80" s="17" t="str">
        <f t="shared" si="15"/>
        <v>vis</v>
      </c>
      <c r="E80" s="56">
        <f>VLOOKUP(C80,Active!C$21:E$799,3,FALSE)</f>
        <v>-1724.996639265921</v>
      </c>
      <c r="F80" s="19" t="s">
        <v>136</v>
      </c>
      <c r="G80" s="17" t="str">
        <f t="shared" si="16"/>
        <v>20624.238</v>
      </c>
      <c r="H80" s="12">
        <f t="shared" si="17"/>
        <v>-3726</v>
      </c>
      <c r="I80" s="57" t="s">
        <v>467</v>
      </c>
      <c r="J80" s="58" t="s">
        <v>468</v>
      </c>
      <c r="K80" s="57">
        <v>-3726</v>
      </c>
      <c r="L80" s="57" t="s">
        <v>469</v>
      </c>
      <c r="M80" s="58" t="s">
        <v>142</v>
      </c>
      <c r="N80" s="58"/>
      <c r="O80" s="59" t="s">
        <v>413</v>
      </c>
      <c r="P80" s="59" t="s">
        <v>414</v>
      </c>
    </row>
    <row r="81" spans="1:16" ht="12.75" customHeight="1" thickBot="1">
      <c r="A81" s="12" t="str">
        <f t="shared" si="12"/>
        <v> AN 229.370 </v>
      </c>
      <c r="B81" s="19" t="str">
        <f t="shared" si="13"/>
        <v>I</v>
      </c>
      <c r="C81" s="12">
        <f t="shared" si="14"/>
        <v>20823.403999999999</v>
      </c>
      <c r="D81" s="17" t="str">
        <f t="shared" si="15"/>
        <v>vis</v>
      </c>
      <c r="E81" s="56">
        <f>VLOOKUP(C81,Active!C$21:E$799,3,FALSE)</f>
        <v>-1703.9976129562499</v>
      </c>
      <c r="F81" s="19" t="s">
        <v>136</v>
      </c>
      <c r="G81" s="17" t="str">
        <f t="shared" si="16"/>
        <v>20823.404</v>
      </c>
      <c r="H81" s="12">
        <f t="shared" si="17"/>
        <v>-3705</v>
      </c>
      <c r="I81" s="57" t="s">
        <v>470</v>
      </c>
      <c r="J81" s="58" t="s">
        <v>471</v>
      </c>
      <c r="K81" s="57">
        <v>-3705</v>
      </c>
      <c r="L81" s="57" t="s">
        <v>472</v>
      </c>
      <c r="M81" s="58" t="s">
        <v>142</v>
      </c>
      <c r="N81" s="58"/>
      <c r="O81" s="59" t="s">
        <v>413</v>
      </c>
      <c r="P81" s="59" t="s">
        <v>414</v>
      </c>
    </row>
    <row r="82" spans="1:16" ht="12.75" customHeight="1" thickBot="1">
      <c r="A82" s="12" t="str">
        <f t="shared" si="12"/>
        <v> AN 229.370 </v>
      </c>
      <c r="B82" s="19" t="str">
        <f t="shared" si="13"/>
        <v>I</v>
      </c>
      <c r="C82" s="12">
        <f t="shared" si="14"/>
        <v>20899.292000000001</v>
      </c>
      <c r="D82" s="17" t="str">
        <f t="shared" si="15"/>
        <v>vis</v>
      </c>
      <c r="E82" s="56">
        <f>VLOOKUP(C82,Active!C$21:E$799,3,FALSE)</f>
        <v>-1695.9963772604563</v>
      </c>
      <c r="F82" s="19" t="s">
        <v>136</v>
      </c>
      <c r="G82" s="17" t="str">
        <f t="shared" si="16"/>
        <v>20899.292</v>
      </c>
      <c r="H82" s="12">
        <f t="shared" si="17"/>
        <v>-3697</v>
      </c>
      <c r="I82" s="57" t="s">
        <v>473</v>
      </c>
      <c r="J82" s="58" t="s">
        <v>474</v>
      </c>
      <c r="K82" s="57">
        <v>-3697</v>
      </c>
      <c r="L82" s="57" t="s">
        <v>475</v>
      </c>
      <c r="M82" s="58" t="s">
        <v>142</v>
      </c>
      <c r="N82" s="58"/>
      <c r="O82" s="59" t="s">
        <v>413</v>
      </c>
      <c r="P82" s="59" t="s">
        <v>414</v>
      </c>
    </row>
    <row r="83" spans="1:16" ht="12.75" customHeight="1" thickBot="1">
      <c r="A83" s="12" t="str">
        <f t="shared" si="12"/>
        <v> AN 229.370 </v>
      </c>
      <c r="B83" s="19" t="str">
        <f t="shared" si="13"/>
        <v>I</v>
      </c>
      <c r="C83" s="12">
        <f t="shared" si="14"/>
        <v>21582.173999999999</v>
      </c>
      <c r="D83" s="17" t="str">
        <f t="shared" si="15"/>
        <v>vis</v>
      </c>
      <c r="E83" s="56">
        <f>VLOOKUP(C83,Active!C$21:E$799,3,FALSE)</f>
        <v>-1623.9968538257283</v>
      </c>
      <c r="F83" s="19" t="s">
        <v>136</v>
      </c>
      <c r="G83" s="17" t="str">
        <f t="shared" si="16"/>
        <v>21582.174</v>
      </c>
      <c r="H83" s="12">
        <f t="shared" si="17"/>
        <v>-3625</v>
      </c>
      <c r="I83" s="57" t="s">
        <v>476</v>
      </c>
      <c r="J83" s="58" t="s">
        <v>477</v>
      </c>
      <c r="K83" s="57">
        <v>-3625</v>
      </c>
      <c r="L83" s="57" t="s">
        <v>438</v>
      </c>
      <c r="M83" s="58" t="s">
        <v>142</v>
      </c>
      <c r="N83" s="58"/>
      <c r="O83" s="59" t="s">
        <v>413</v>
      </c>
      <c r="P83" s="59" t="s">
        <v>414</v>
      </c>
    </row>
    <row r="84" spans="1:16" ht="12.75" customHeight="1" thickBot="1">
      <c r="A84" s="12" t="str">
        <f t="shared" si="12"/>
        <v> AN 229.370 </v>
      </c>
      <c r="B84" s="19" t="str">
        <f t="shared" si="13"/>
        <v>I</v>
      </c>
      <c r="C84" s="12">
        <f t="shared" si="14"/>
        <v>21610.626</v>
      </c>
      <c r="D84" s="17" t="str">
        <f t="shared" si="15"/>
        <v>vis</v>
      </c>
      <c r="E84" s="56">
        <f>VLOOKUP(C84,Active!C$21:E$799,3,FALSE)</f>
        <v>-1620.9970230485737</v>
      </c>
      <c r="F84" s="19" t="s">
        <v>136</v>
      </c>
      <c r="G84" s="17" t="str">
        <f t="shared" si="16"/>
        <v>21610.626</v>
      </c>
      <c r="H84" s="12">
        <f t="shared" si="17"/>
        <v>-3622</v>
      </c>
      <c r="I84" s="57" t="s">
        <v>478</v>
      </c>
      <c r="J84" s="58" t="s">
        <v>479</v>
      </c>
      <c r="K84" s="57">
        <v>-3622</v>
      </c>
      <c r="L84" s="57" t="s">
        <v>456</v>
      </c>
      <c r="M84" s="58" t="s">
        <v>142</v>
      </c>
      <c r="N84" s="58"/>
      <c r="O84" s="59" t="s">
        <v>413</v>
      </c>
      <c r="P84" s="59" t="s">
        <v>414</v>
      </c>
    </row>
    <row r="85" spans="1:16" ht="12.75" customHeight="1" thickBot="1">
      <c r="A85" s="12" t="str">
        <f t="shared" si="12"/>
        <v> PLYN 1.20.189 </v>
      </c>
      <c r="B85" s="19" t="str">
        <f t="shared" si="13"/>
        <v>I</v>
      </c>
      <c r="C85" s="12">
        <f t="shared" si="14"/>
        <v>22369.379000000001</v>
      </c>
      <c r="D85" s="17" t="str">
        <f t="shared" si="15"/>
        <v>vis</v>
      </c>
      <c r="E85" s="56">
        <f>VLOOKUP(C85,Active!C$21:E$799,3,FALSE)</f>
        <v>-1540.998056309561</v>
      </c>
      <c r="F85" s="19" t="s">
        <v>136</v>
      </c>
      <c r="G85" s="17" t="str">
        <f t="shared" si="16"/>
        <v>22369.379</v>
      </c>
      <c r="H85" s="12">
        <f t="shared" si="17"/>
        <v>-3542</v>
      </c>
      <c r="I85" s="57" t="s">
        <v>480</v>
      </c>
      <c r="J85" s="58" t="s">
        <v>481</v>
      </c>
      <c r="K85" s="57">
        <v>-3542</v>
      </c>
      <c r="L85" s="57" t="s">
        <v>482</v>
      </c>
      <c r="M85" s="58" t="s">
        <v>142</v>
      </c>
      <c r="N85" s="58"/>
      <c r="O85" s="59" t="s">
        <v>483</v>
      </c>
      <c r="P85" s="59" t="s">
        <v>484</v>
      </c>
    </row>
    <row r="86" spans="1:16" ht="12.75" customHeight="1" thickBot="1">
      <c r="A86" s="12" t="str">
        <f t="shared" si="12"/>
        <v> AN 229.370 </v>
      </c>
      <c r="B86" s="19" t="str">
        <f t="shared" si="13"/>
        <v>I</v>
      </c>
      <c r="C86" s="12">
        <f t="shared" si="14"/>
        <v>22369.381000000001</v>
      </c>
      <c r="D86" s="17" t="str">
        <f t="shared" si="15"/>
        <v>vis</v>
      </c>
      <c r="E86" s="56">
        <f>VLOOKUP(C86,Active!C$21:E$799,3,FALSE)</f>
        <v>-1540.9978454399718</v>
      </c>
      <c r="F86" s="19" t="s">
        <v>136</v>
      </c>
      <c r="G86" s="17" t="str">
        <f t="shared" si="16"/>
        <v>22369.381</v>
      </c>
      <c r="H86" s="12">
        <f t="shared" si="17"/>
        <v>-3542</v>
      </c>
      <c r="I86" s="57" t="s">
        <v>485</v>
      </c>
      <c r="J86" s="58" t="s">
        <v>486</v>
      </c>
      <c r="K86" s="57">
        <v>-3542</v>
      </c>
      <c r="L86" s="57" t="s">
        <v>426</v>
      </c>
      <c r="M86" s="58" t="s">
        <v>142</v>
      </c>
      <c r="N86" s="58"/>
      <c r="O86" s="59" t="s">
        <v>413</v>
      </c>
      <c r="P86" s="59" t="s">
        <v>414</v>
      </c>
    </row>
    <row r="87" spans="1:16" ht="12.75" customHeight="1" thickBot="1">
      <c r="A87" s="12" t="str">
        <f t="shared" si="12"/>
        <v> PLYN 1.20.189 </v>
      </c>
      <c r="B87" s="19" t="str">
        <f t="shared" si="13"/>
        <v>I</v>
      </c>
      <c r="C87" s="12">
        <f t="shared" si="14"/>
        <v>22748.725999999999</v>
      </c>
      <c r="D87" s="17" t="str">
        <f t="shared" si="15"/>
        <v>vis</v>
      </c>
      <c r="E87" s="56">
        <f>VLOOKUP(C87,Active!C$21:E$799,3,FALSE)</f>
        <v>-1501.0016832664969</v>
      </c>
      <c r="F87" s="19" t="s">
        <v>136</v>
      </c>
      <c r="G87" s="17" t="str">
        <f t="shared" si="16"/>
        <v>22748.726</v>
      </c>
      <c r="H87" s="12">
        <f t="shared" si="17"/>
        <v>-3502</v>
      </c>
      <c r="I87" s="57" t="s">
        <v>487</v>
      </c>
      <c r="J87" s="58" t="s">
        <v>488</v>
      </c>
      <c r="K87" s="57">
        <v>-3502</v>
      </c>
      <c r="L87" s="57" t="s">
        <v>401</v>
      </c>
      <c r="M87" s="58" t="s">
        <v>142</v>
      </c>
      <c r="N87" s="58"/>
      <c r="O87" s="59" t="s">
        <v>483</v>
      </c>
      <c r="P87" s="59" t="s">
        <v>484</v>
      </c>
    </row>
    <row r="88" spans="1:16" ht="12.75" customHeight="1" thickBot="1">
      <c r="A88" s="12" t="str">
        <f t="shared" si="12"/>
        <v> PLYN 1.20.189 </v>
      </c>
      <c r="B88" s="19" t="str">
        <f t="shared" si="13"/>
        <v>I</v>
      </c>
      <c r="C88" s="12">
        <f t="shared" si="14"/>
        <v>22758.234</v>
      </c>
      <c r="D88" s="17" t="str">
        <f t="shared" si="15"/>
        <v>vis</v>
      </c>
      <c r="E88" s="56">
        <f>VLOOKUP(C88,Active!C$21:E$799,3,FALSE)</f>
        <v>-1499.9992092390405</v>
      </c>
      <c r="F88" s="19" t="s">
        <v>136</v>
      </c>
      <c r="G88" s="17" t="str">
        <f t="shared" si="16"/>
        <v>22758.234</v>
      </c>
      <c r="H88" s="12">
        <f t="shared" si="17"/>
        <v>-3501</v>
      </c>
      <c r="I88" s="57" t="s">
        <v>489</v>
      </c>
      <c r="J88" s="58" t="s">
        <v>490</v>
      </c>
      <c r="K88" s="57">
        <v>-3501</v>
      </c>
      <c r="L88" s="57" t="s">
        <v>491</v>
      </c>
      <c r="M88" s="58" t="s">
        <v>142</v>
      </c>
      <c r="N88" s="58"/>
      <c r="O88" s="59" t="s">
        <v>483</v>
      </c>
      <c r="P88" s="59" t="s">
        <v>484</v>
      </c>
    </row>
    <row r="89" spans="1:16" ht="12.75" customHeight="1" thickBot="1">
      <c r="A89" s="12" t="str">
        <f t="shared" si="12"/>
        <v> PLYN 1.20.189 </v>
      </c>
      <c r="B89" s="19" t="str">
        <f t="shared" si="13"/>
        <v>I</v>
      </c>
      <c r="C89" s="12">
        <f t="shared" si="14"/>
        <v>23441.101999999999</v>
      </c>
      <c r="D89" s="17" t="str">
        <f t="shared" si="15"/>
        <v>vis</v>
      </c>
      <c r="E89" s="56">
        <f>VLOOKUP(C89,Active!C$21:E$799,3,FALSE)</f>
        <v>-1428.0011618914375</v>
      </c>
      <c r="F89" s="19" t="s">
        <v>136</v>
      </c>
      <c r="G89" s="17" t="str">
        <f t="shared" si="16"/>
        <v>23441.102</v>
      </c>
      <c r="H89" s="12">
        <f t="shared" si="17"/>
        <v>-3429</v>
      </c>
      <c r="I89" s="57" t="s">
        <v>492</v>
      </c>
      <c r="J89" s="58" t="s">
        <v>493</v>
      </c>
      <c r="K89" s="57">
        <v>-3429</v>
      </c>
      <c r="L89" s="57" t="s">
        <v>494</v>
      </c>
      <c r="M89" s="58" t="s">
        <v>142</v>
      </c>
      <c r="N89" s="58"/>
      <c r="O89" s="59" t="s">
        <v>483</v>
      </c>
      <c r="P89" s="59" t="s">
        <v>484</v>
      </c>
    </row>
    <row r="90" spans="1:16" ht="12.75" customHeight="1" thickBot="1">
      <c r="A90" s="12" t="str">
        <f t="shared" si="12"/>
        <v> PLYN 1.20.189 </v>
      </c>
      <c r="B90" s="19" t="str">
        <f t="shared" si="13"/>
        <v>I</v>
      </c>
      <c r="C90" s="12">
        <f t="shared" si="14"/>
        <v>23839.448</v>
      </c>
      <c r="D90" s="17" t="str">
        <f t="shared" si="15"/>
        <v>vis</v>
      </c>
      <c r="E90" s="56">
        <f>VLOOKUP(C90,Active!C$21:E$799,3,FALSE)</f>
        <v>-1386.0016331849693</v>
      </c>
      <c r="F90" s="19" t="s">
        <v>136</v>
      </c>
      <c r="G90" s="17" t="str">
        <f t="shared" si="16"/>
        <v>23839.448</v>
      </c>
      <c r="H90" s="12">
        <f t="shared" si="17"/>
        <v>-3387</v>
      </c>
      <c r="I90" s="57" t="s">
        <v>495</v>
      </c>
      <c r="J90" s="58" t="s">
        <v>496</v>
      </c>
      <c r="K90" s="57">
        <v>-3387</v>
      </c>
      <c r="L90" s="57" t="s">
        <v>429</v>
      </c>
      <c r="M90" s="58" t="s">
        <v>142</v>
      </c>
      <c r="N90" s="58"/>
      <c r="O90" s="59" t="s">
        <v>483</v>
      </c>
      <c r="P90" s="59" t="s">
        <v>484</v>
      </c>
    </row>
    <row r="91" spans="1:16" ht="12.75" customHeight="1" thickBot="1">
      <c r="A91" s="12" t="str">
        <f t="shared" si="12"/>
        <v> AN 246.287 </v>
      </c>
      <c r="B91" s="19" t="str">
        <f t="shared" si="13"/>
        <v>I</v>
      </c>
      <c r="C91" s="12">
        <f t="shared" si="14"/>
        <v>23858.45</v>
      </c>
      <c r="D91" s="17" t="str">
        <f t="shared" si="15"/>
        <v>vis</v>
      </c>
      <c r="E91" s="56">
        <f>VLOOKUP(C91,Active!C$21:E$799,3,FALSE)</f>
        <v>-1383.9981612171816</v>
      </c>
      <c r="F91" s="19" t="s">
        <v>136</v>
      </c>
      <c r="G91" s="17" t="str">
        <f t="shared" si="16"/>
        <v>23858.450</v>
      </c>
      <c r="H91" s="12">
        <f t="shared" si="17"/>
        <v>-3385</v>
      </c>
      <c r="I91" s="57" t="s">
        <v>497</v>
      </c>
      <c r="J91" s="58" t="s">
        <v>498</v>
      </c>
      <c r="K91" s="57">
        <v>-3385</v>
      </c>
      <c r="L91" s="57" t="s">
        <v>456</v>
      </c>
      <c r="M91" s="58" t="s">
        <v>142</v>
      </c>
      <c r="N91" s="58"/>
      <c r="O91" s="59" t="s">
        <v>499</v>
      </c>
      <c r="P91" s="59" t="s">
        <v>500</v>
      </c>
    </row>
    <row r="92" spans="1:16" ht="12.75" customHeight="1" thickBot="1">
      <c r="A92" s="12" t="str">
        <f t="shared" si="12"/>
        <v> AAC 1.11 </v>
      </c>
      <c r="B92" s="19" t="str">
        <f t="shared" si="13"/>
        <v>I</v>
      </c>
      <c r="C92" s="12">
        <f t="shared" si="14"/>
        <v>24114.543000000001</v>
      </c>
      <c r="D92" s="17" t="str">
        <f t="shared" si="15"/>
        <v>vis</v>
      </c>
      <c r="E92" s="56">
        <f>VLOOKUP(C92,Active!C$21:E$799,3,FALSE)</f>
        <v>-1356.9970483529241</v>
      </c>
      <c r="F92" s="19" t="s">
        <v>136</v>
      </c>
      <c r="G92" s="17" t="str">
        <f t="shared" si="16"/>
        <v>24114.543</v>
      </c>
      <c r="H92" s="12">
        <f t="shared" si="17"/>
        <v>-3358</v>
      </c>
      <c r="I92" s="57" t="s">
        <v>501</v>
      </c>
      <c r="J92" s="58" t="s">
        <v>502</v>
      </c>
      <c r="K92" s="57">
        <v>-3358</v>
      </c>
      <c r="L92" s="57" t="s">
        <v>503</v>
      </c>
      <c r="M92" s="58" t="s">
        <v>142</v>
      </c>
      <c r="N92" s="58"/>
      <c r="O92" s="59" t="s">
        <v>408</v>
      </c>
      <c r="P92" s="59" t="s">
        <v>504</v>
      </c>
    </row>
    <row r="93" spans="1:16" ht="12.75" customHeight="1" thickBot="1">
      <c r="A93" s="12" t="str">
        <f t="shared" si="12"/>
        <v> PLYN 1.20.189 </v>
      </c>
      <c r="B93" s="19" t="str">
        <f t="shared" si="13"/>
        <v>I</v>
      </c>
      <c r="C93" s="12">
        <f t="shared" si="14"/>
        <v>24228.307000000001</v>
      </c>
      <c r="D93" s="17" t="str">
        <f t="shared" si="15"/>
        <v>vis</v>
      </c>
      <c r="E93" s="56">
        <f>VLOOKUP(C93,Active!C$21:E$799,3,FALSE)</f>
        <v>-1345.0023643752702</v>
      </c>
      <c r="F93" s="19" t="s">
        <v>136</v>
      </c>
      <c r="G93" s="17" t="str">
        <f t="shared" si="16"/>
        <v>24228.307</v>
      </c>
      <c r="H93" s="12">
        <f t="shared" si="17"/>
        <v>-3346</v>
      </c>
      <c r="I93" s="57" t="s">
        <v>505</v>
      </c>
      <c r="J93" s="58" t="s">
        <v>506</v>
      </c>
      <c r="K93" s="57">
        <v>-3346</v>
      </c>
      <c r="L93" s="57" t="s">
        <v>507</v>
      </c>
      <c r="M93" s="58" t="s">
        <v>142</v>
      </c>
      <c r="N93" s="58"/>
      <c r="O93" s="59" t="s">
        <v>483</v>
      </c>
      <c r="P93" s="59" t="s">
        <v>484</v>
      </c>
    </row>
    <row r="94" spans="1:16" ht="12.75" customHeight="1" thickBot="1">
      <c r="A94" s="12" t="str">
        <f t="shared" si="12"/>
        <v> AA 28.500 </v>
      </c>
      <c r="B94" s="19" t="str">
        <f t="shared" si="13"/>
        <v>I</v>
      </c>
      <c r="C94" s="12">
        <f t="shared" si="14"/>
        <v>24228.350999999999</v>
      </c>
      <c r="D94" s="17" t="str">
        <f t="shared" si="15"/>
        <v>vis</v>
      </c>
      <c r="E94" s="56">
        <f>VLOOKUP(C94,Active!C$21:E$799,3,FALSE)</f>
        <v>-1344.9977252443061</v>
      </c>
      <c r="F94" s="19" t="s">
        <v>136</v>
      </c>
      <c r="G94" s="17" t="str">
        <f t="shared" si="16"/>
        <v>24228.351</v>
      </c>
      <c r="H94" s="12">
        <f t="shared" si="17"/>
        <v>-3346</v>
      </c>
      <c r="I94" s="57" t="s">
        <v>508</v>
      </c>
      <c r="J94" s="58" t="s">
        <v>509</v>
      </c>
      <c r="K94" s="57">
        <v>-3346</v>
      </c>
      <c r="L94" s="57" t="s">
        <v>510</v>
      </c>
      <c r="M94" s="58" t="s">
        <v>142</v>
      </c>
      <c r="N94" s="58"/>
      <c r="O94" s="59" t="s">
        <v>511</v>
      </c>
      <c r="P94" s="59" t="s">
        <v>245</v>
      </c>
    </row>
    <row r="95" spans="1:16" ht="12.75" customHeight="1" thickBot="1">
      <c r="A95" s="12" t="str">
        <f t="shared" si="12"/>
        <v> PLYN 1.20.189 </v>
      </c>
      <c r="B95" s="19" t="str">
        <f t="shared" si="13"/>
        <v>I</v>
      </c>
      <c r="C95" s="12">
        <f t="shared" si="14"/>
        <v>24266.249</v>
      </c>
      <c r="D95" s="17" t="str">
        <f t="shared" si="15"/>
        <v>vis</v>
      </c>
      <c r="E95" s="56">
        <f>VLOOKUP(C95,Active!C$21:E$799,3,FALSE)</f>
        <v>-1341.0019573969628</v>
      </c>
      <c r="F95" s="19" t="s">
        <v>136</v>
      </c>
      <c r="G95" s="17" t="str">
        <f t="shared" si="16"/>
        <v>24266.249</v>
      </c>
      <c r="H95" s="12">
        <f t="shared" si="17"/>
        <v>-3342</v>
      </c>
      <c r="I95" s="57" t="s">
        <v>512</v>
      </c>
      <c r="J95" s="58" t="s">
        <v>513</v>
      </c>
      <c r="K95" s="57">
        <v>-3342</v>
      </c>
      <c r="L95" s="57" t="s">
        <v>514</v>
      </c>
      <c r="M95" s="58" t="s">
        <v>142</v>
      </c>
      <c r="N95" s="58"/>
      <c r="O95" s="59" t="s">
        <v>483</v>
      </c>
      <c r="P95" s="59" t="s">
        <v>484</v>
      </c>
    </row>
    <row r="96" spans="1:16" ht="12.75" customHeight="1" thickBot="1">
      <c r="A96" s="12" t="str">
        <f t="shared" si="12"/>
        <v> PLYN 1.20.189 </v>
      </c>
      <c r="B96" s="19" t="str">
        <f t="shared" si="13"/>
        <v>I</v>
      </c>
      <c r="C96" s="12">
        <f t="shared" si="14"/>
        <v>24560.325000000001</v>
      </c>
      <c r="D96" s="17" t="str">
        <f t="shared" si="15"/>
        <v>vis</v>
      </c>
      <c r="E96" s="56">
        <f>VLOOKUP(C96,Active!C$21:E$799,3,FALSE)</f>
        <v>-1309.9961147278177</v>
      </c>
      <c r="F96" s="19" t="s">
        <v>136</v>
      </c>
      <c r="G96" s="17" t="str">
        <f t="shared" si="16"/>
        <v>24560.325</v>
      </c>
      <c r="H96" s="12">
        <f t="shared" si="17"/>
        <v>-3311</v>
      </c>
      <c r="I96" s="57" t="s">
        <v>515</v>
      </c>
      <c r="J96" s="58" t="s">
        <v>516</v>
      </c>
      <c r="K96" s="57">
        <v>-3311</v>
      </c>
      <c r="L96" s="57" t="s">
        <v>517</v>
      </c>
      <c r="M96" s="58" t="s">
        <v>142</v>
      </c>
      <c r="N96" s="58"/>
      <c r="O96" s="59" t="s">
        <v>483</v>
      </c>
      <c r="P96" s="59" t="s">
        <v>484</v>
      </c>
    </row>
    <row r="97" spans="1:16" ht="12.75" customHeight="1" thickBot="1">
      <c r="A97" s="12" t="str">
        <f t="shared" si="12"/>
        <v> AA 28.500 </v>
      </c>
      <c r="B97" s="19" t="str">
        <f t="shared" si="13"/>
        <v>I</v>
      </c>
      <c r="C97" s="12">
        <f t="shared" si="14"/>
        <v>25565.631000000001</v>
      </c>
      <c r="D97" s="17" t="str">
        <f t="shared" si="15"/>
        <v>vis</v>
      </c>
      <c r="E97" s="56">
        <f>VLOOKUP(C97,Active!C$21:E$799,3,FALSE)</f>
        <v>-1204.0018830654326</v>
      </c>
      <c r="F97" s="19" t="s">
        <v>136</v>
      </c>
      <c r="G97" s="17" t="str">
        <f t="shared" si="16"/>
        <v>25565.631</v>
      </c>
      <c r="H97" s="12">
        <f t="shared" si="17"/>
        <v>-3205</v>
      </c>
      <c r="I97" s="57" t="s">
        <v>518</v>
      </c>
      <c r="J97" s="58" t="s">
        <v>519</v>
      </c>
      <c r="K97" s="57">
        <v>-3205</v>
      </c>
      <c r="L97" s="57" t="s">
        <v>520</v>
      </c>
      <c r="M97" s="58" t="s">
        <v>142</v>
      </c>
      <c r="N97" s="58"/>
      <c r="O97" s="59" t="s">
        <v>521</v>
      </c>
      <c r="P97" s="59" t="s">
        <v>245</v>
      </c>
    </row>
    <row r="98" spans="1:16" ht="12.75" customHeight="1" thickBot="1">
      <c r="A98" s="12" t="str">
        <f t="shared" si="12"/>
        <v> AN 246.287 </v>
      </c>
      <c r="B98" s="19" t="str">
        <f t="shared" si="13"/>
        <v>I</v>
      </c>
      <c r="C98" s="12">
        <f t="shared" si="14"/>
        <v>26751.251</v>
      </c>
      <c r="D98" s="17" t="str">
        <f t="shared" si="15"/>
        <v>vis</v>
      </c>
      <c r="E98" s="56">
        <f>VLOOKUP(C98,Active!C$21:E$799,3,FALSE)</f>
        <v>-1078.9962818419672</v>
      </c>
      <c r="F98" s="19" t="s">
        <v>136</v>
      </c>
      <c r="G98" s="17" t="str">
        <f t="shared" si="16"/>
        <v>26751.251</v>
      </c>
      <c r="H98" s="12">
        <f t="shared" si="17"/>
        <v>-3080</v>
      </c>
      <c r="I98" s="57" t="s">
        <v>522</v>
      </c>
      <c r="J98" s="58" t="s">
        <v>523</v>
      </c>
      <c r="K98" s="57">
        <v>-3080</v>
      </c>
      <c r="L98" s="57" t="s">
        <v>524</v>
      </c>
      <c r="M98" s="58" t="s">
        <v>142</v>
      </c>
      <c r="N98" s="58"/>
      <c r="O98" s="59" t="s">
        <v>525</v>
      </c>
      <c r="P98" s="59" t="s">
        <v>500</v>
      </c>
    </row>
    <row r="99" spans="1:16" ht="12.75" customHeight="1" thickBot="1">
      <c r="A99" s="12" t="str">
        <f t="shared" si="12"/>
        <v> AN 246.287 </v>
      </c>
      <c r="B99" s="19" t="str">
        <f t="shared" si="13"/>
        <v>I</v>
      </c>
      <c r="C99" s="12">
        <f t="shared" si="14"/>
        <v>26808.145</v>
      </c>
      <c r="D99" s="17" t="str">
        <f t="shared" si="15"/>
        <v>vis</v>
      </c>
      <c r="E99" s="56">
        <f>VLOOKUP(C99,Active!C$21:E$799,3,FALSE)</f>
        <v>-1072.9976746356044</v>
      </c>
      <c r="F99" s="19" t="s">
        <v>136</v>
      </c>
      <c r="G99" s="17" t="str">
        <f t="shared" si="16"/>
        <v>26808.145</v>
      </c>
      <c r="H99" s="12">
        <f t="shared" si="17"/>
        <v>-3074</v>
      </c>
      <c r="I99" s="57" t="s">
        <v>526</v>
      </c>
      <c r="J99" s="58" t="s">
        <v>527</v>
      </c>
      <c r="K99" s="57">
        <v>-3074</v>
      </c>
      <c r="L99" s="57" t="s">
        <v>528</v>
      </c>
      <c r="M99" s="58" t="s">
        <v>142</v>
      </c>
      <c r="N99" s="58"/>
      <c r="O99" s="59" t="s">
        <v>525</v>
      </c>
      <c r="P99" s="59" t="s">
        <v>500</v>
      </c>
    </row>
    <row r="100" spans="1:16" ht="12.75" customHeight="1" thickBot="1">
      <c r="A100" s="12" t="str">
        <f t="shared" si="12"/>
        <v> AN 246.287 </v>
      </c>
      <c r="B100" s="19" t="str">
        <f t="shared" si="13"/>
        <v>I</v>
      </c>
      <c r="C100" s="12">
        <f t="shared" si="14"/>
        <v>26827.117999999999</v>
      </c>
      <c r="D100" s="17" t="str">
        <f t="shared" si="15"/>
        <v>vis</v>
      </c>
      <c r="E100" s="56">
        <f>VLOOKUP(C100,Active!C$21:E$799,3,FALSE)</f>
        <v>-1070.9972602768617</v>
      </c>
      <c r="F100" s="19" t="s">
        <v>136</v>
      </c>
      <c r="G100" s="17" t="str">
        <f t="shared" si="16"/>
        <v>26827.118</v>
      </c>
      <c r="H100" s="12">
        <f t="shared" si="17"/>
        <v>-3072</v>
      </c>
      <c r="I100" s="57" t="s">
        <v>529</v>
      </c>
      <c r="J100" s="58" t="s">
        <v>530</v>
      </c>
      <c r="K100" s="57">
        <v>-3072</v>
      </c>
      <c r="L100" s="57" t="s">
        <v>517</v>
      </c>
      <c r="M100" s="58" t="s">
        <v>142</v>
      </c>
      <c r="N100" s="58"/>
      <c r="O100" s="59" t="s">
        <v>525</v>
      </c>
      <c r="P100" s="59" t="s">
        <v>500</v>
      </c>
    </row>
    <row r="101" spans="1:16" ht="12.75" customHeight="1" thickBot="1">
      <c r="A101" s="12" t="str">
        <f t="shared" si="12"/>
        <v> AN 246.287 </v>
      </c>
      <c r="B101" s="19" t="str">
        <f t="shared" si="13"/>
        <v>I</v>
      </c>
      <c r="C101" s="12">
        <f t="shared" si="14"/>
        <v>26846.074000000001</v>
      </c>
      <c r="D101" s="17" t="str">
        <f t="shared" si="15"/>
        <v>vis</v>
      </c>
      <c r="E101" s="56">
        <f>VLOOKUP(C101,Active!C$21:E$799,3,FALSE)</f>
        <v>-1068.9986383096275</v>
      </c>
      <c r="F101" s="19" t="s">
        <v>136</v>
      </c>
      <c r="G101" s="17" t="str">
        <f t="shared" si="16"/>
        <v>26846.074</v>
      </c>
      <c r="H101" s="12">
        <f t="shared" si="17"/>
        <v>-3070</v>
      </c>
      <c r="I101" s="57" t="s">
        <v>531</v>
      </c>
      <c r="J101" s="58" t="s">
        <v>532</v>
      </c>
      <c r="K101" s="57">
        <v>-3070</v>
      </c>
      <c r="L101" s="57" t="s">
        <v>533</v>
      </c>
      <c r="M101" s="58" t="s">
        <v>142</v>
      </c>
      <c r="N101" s="58"/>
      <c r="O101" s="59" t="s">
        <v>525</v>
      </c>
      <c r="P101" s="59" t="s">
        <v>500</v>
      </c>
    </row>
    <row r="102" spans="1:16" ht="12.75" customHeight="1" thickBot="1">
      <c r="A102" s="12" t="str">
        <f t="shared" si="12"/>
        <v> AN 260.290 </v>
      </c>
      <c r="B102" s="19" t="str">
        <f t="shared" si="13"/>
        <v>I</v>
      </c>
      <c r="C102" s="12">
        <f t="shared" si="14"/>
        <v>27481.545999999998</v>
      </c>
      <c r="D102" s="17" t="str">
        <f t="shared" si="15"/>
        <v>vis</v>
      </c>
      <c r="E102" s="56">
        <f>VLOOKUP(C102,Active!C$21:E$799,3,FALSE)</f>
        <v>-1001.9977784888773</v>
      </c>
      <c r="F102" s="19" t="s">
        <v>136</v>
      </c>
      <c r="G102" s="17" t="str">
        <f t="shared" si="16"/>
        <v>27481.546</v>
      </c>
      <c r="H102" s="12">
        <f t="shared" si="17"/>
        <v>-3003</v>
      </c>
      <c r="I102" s="57" t="s">
        <v>534</v>
      </c>
      <c r="J102" s="58" t="s">
        <v>535</v>
      </c>
      <c r="K102" s="57">
        <v>-3003</v>
      </c>
      <c r="L102" s="57" t="s">
        <v>536</v>
      </c>
      <c r="M102" s="58" t="s">
        <v>142</v>
      </c>
      <c r="N102" s="58"/>
      <c r="O102" s="59" t="s">
        <v>537</v>
      </c>
      <c r="P102" s="59" t="s">
        <v>538</v>
      </c>
    </row>
    <row r="103" spans="1:16" ht="12.75" customHeight="1" thickBot="1">
      <c r="A103" s="12" t="str">
        <f t="shared" si="12"/>
        <v> AN 260.290 </v>
      </c>
      <c r="B103" s="19" t="str">
        <f t="shared" si="13"/>
        <v>I</v>
      </c>
      <c r="C103" s="12">
        <f t="shared" si="14"/>
        <v>27870.388999999999</v>
      </c>
      <c r="D103" s="17" t="str">
        <f t="shared" si="15"/>
        <v>vis</v>
      </c>
      <c r="E103" s="56">
        <f>VLOOKUP(C103,Active!C$21:E$799,3,FALSE)</f>
        <v>-961.00019663589239</v>
      </c>
      <c r="F103" s="19" t="s">
        <v>136</v>
      </c>
      <c r="G103" s="17" t="str">
        <f t="shared" si="16"/>
        <v>27870.389</v>
      </c>
      <c r="H103" s="12">
        <f t="shared" si="17"/>
        <v>-2962</v>
      </c>
      <c r="I103" s="57" t="s">
        <v>539</v>
      </c>
      <c r="J103" s="58" t="s">
        <v>540</v>
      </c>
      <c r="K103" s="57">
        <v>-2962</v>
      </c>
      <c r="L103" s="57" t="s">
        <v>469</v>
      </c>
      <c r="M103" s="58" t="s">
        <v>142</v>
      </c>
      <c r="N103" s="58"/>
      <c r="O103" s="59" t="s">
        <v>537</v>
      </c>
      <c r="P103" s="59" t="s">
        <v>538</v>
      </c>
    </row>
    <row r="104" spans="1:16" ht="12.75" customHeight="1" thickBot="1">
      <c r="A104" s="12" t="str">
        <f t="shared" si="12"/>
        <v> AN 261.255 </v>
      </c>
      <c r="B104" s="19" t="str">
        <f t="shared" si="13"/>
        <v>I</v>
      </c>
      <c r="C104" s="12">
        <f t="shared" si="14"/>
        <v>27889.377</v>
      </c>
      <c r="D104" s="17" t="str">
        <f t="shared" si="15"/>
        <v>vis</v>
      </c>
      <c r="E104" s="56">
        <f>VLOOKUP(C104,Active!C$21:E$799,3,FALSE)</f>
        <v>-958.99820075522973</v>
      </c>
      <c r="F104" s="19" t="s">
        <v>136</v>
      </c>
      <c r="G104" s="17" t="str">
        <f t="shared" si="16"/>
        <v>27889.377</v>
      </c>
      <c r="H104" s="12">
        <f t="shared" si="17"/>
        <v>-2960</v>
      </c>
      <c r="I104" s="57" t="s">
        <v>541</v>
      </c>
      <c r="J104" s="58" t="s">
        <v>542</v>
      </c>
      <c r="K104" s="57">
        <v>-2960</v>
      </c>
      <c r="L104" s="57" t="s">
        <v>543</v>
      </c>
      <c r="M104" s="58" t="s">
        <v>142</v>
      </c>
      <c r="N104" s="58"/>
      <c r="O104" s="59" t="s">
        <v>544</v>
      </c>
      <c r="P104" s="59" t="s">
        <v>545</v>
      </c>
    </row>
    <row r="105" spans="1:16" ht="12.75" customHeight="1" thickBot="1">
      <c r="A105" s="12" t="str">
        <f t="shared" si="12"/>
        <v> AN 260.290 </v>
      </c>
      <c r="B105" s="19" t="str">
        <f t="shared" si="13"/>
        <v>I</v>
      </c>
      <c r="C105" s="12">
        <f t="shared" si="14"/>
        <v>27946.288</v>
      </c>
      <c r="D105" s="17" t="str">
        <f t="shared" si="15"/>
        <v>vis</v>
      </c>
      <c r="E105" s="56">
        <f>VLOOKUP(C105,Active!C$21:E$799,3,FALSE)</f>
        <v>-952.99780115735803</v>
      </c>
      <c r="F105" s="19" t="s">
        <v>136</v>
      </c>
      <c r="G105" s="17" t="str">
        <f t="shared" si="16"/>
        <v>27946.288</v>
      </c>
      <c r="H105" s="12">
        <f t="shared" si="17"/>
        <v>-2954</v>
      </c>
      <c r="I105" s="57" t="s">
        <v>546</v>
      </c>
      <c r="J105" s="58" t="s">
        <v>547</v>
      </c>
      <c r="K105" s="57">
        <v>-2954</v>
      </c>
      <c r="L105" s="57" t="s">
        <v>548</v>
      </c>
      <c r="M105" s="58" t="s">
        <v>142</v>
      </c>
      <c r="N105" s="58"/>
      <c r="O105" s="59" t="s">
        <v>537</v>
      </c>
      <c r="P105" s="59" t="s">
        <v>538</v>
      </c>
    </row>
    <row r="106" spans="1:16" ht="12.75" customHeight="1" thickBot="1">
      <c r="A106" s="12" t="str">
        <f t="shared" si="12"/>
        <v> AN 260.290 </v>
      </c>
      <c r="B106" s="19" t="str">
        <f t="shared" si="13"/>
        <v>I</v>
      </c>
      <c r="C106" s="12">
        <f t="shared" si="14"/>
        <v>28107.563999999998</v>
      </c>
      <c r="D106" s="17" t="str">
        <f t="shared" si="15"/>
        <v>vis</v>
      </c>
      <c r="E106" s="56">
        <f>VLOOKUP(C106,Active!C$21:E$799,3,FALSE)</f>
        <v>-935.99369921667267</v>
      </c>
      <c r="F106" s="19" t="s">
        <v>136</v>
      </c>
      <c r="G106" s="17" t="str">
        <f t="shared" si="16"/>
        <v>28107.564</v>
      </c>
      <c r="H106" s="12">
        <f t="shared" si="17"/>
        <v>-2937</v>
      </c>
      <c r="I106" s="57" t="s">
        <v>549</v>
      </c>
      <c r="J106" s="58" t="s">
        <v>550</v>
      </c>
      <c r="K106" s="57">
        <v>-2937</v>
      </c>
      <c r="L106" s="57" t="s">
        <v>551</v>
      </c>
      <c r="M106" s="58" t="s">
        <v>142</v>
      </c>
      <c r="N106" s="58"/>
      <c r="O106" s="59" t="s">
        <v>537</v>
      </c>
      <c r="P106" s="59" t="s">
        <v>538</v>
      </c>
    </row>
    <row r="107" spans="1:16" ht="12.75" customHeight="1" thickBot="1">
      <c r="A107" s="12" t="str">
        <f t="shared" ref="A107:A138" si="18">P107</f>
        <v> BZ 18.24 </v>
      </c>
      <c r="B107" s="19" t="str">
        <f t="shared" ref="B107:B138" si="19">IF(H107=INT(H107),"I","II")</f>
        <v>I</v>
      </c>
      <c r="C107" s="12">
        <f t="shared" ref="C107:C138" si="20">1*G107</f>
        <v>28240.34</v>
      </c>
      <c r="D107" s="17" t="str">
        <f t="shared" ref="D107:D138" si="21">VLOOKUP(F107,I$1:J$5,2,FALSE)</f>
        <v>vis</v>
      </c>
      <c r="E107" s="56">
        <f>VLOOKUP(C107,Active!C$21:E$799,3,FALSE)</f>
        <v>-921.99448892328439</v>
      </c>
      <c r="F107" s="19" t="s">
        <v>136</v>
      </c>
      <c r="G107" s="17" t="str">
        <f t="shared" ref="G107:G138" si="22">MID(I107,3,LEN(I107)-3)</f>
        <v>28240.34</v>
      </c>
      <c r="H107" s="12">
        <f t="shared" ref="H107:H138" si="23">1*K107</f>
        <v>-2923</v>
      </c>
      <c r="I107" s="57" t="s">
        <v>552</v>
      </c>
      <c r="J107" s="58" t="s">
        <v>553</v>
      </c>
      <c r="K107" s="57">
        <v>-2923</v>
      </c>
      <c r="L107" s="57" t="s">
        <v>554</v>
      </c>
      <c r="M107" s="58" t="s">
        <v>142</v>
      </c>
      <c r="N107" s="58"/>
      <c r="O107" s="59" t="s">
        <v>555</v>
      </c>
      <c r="P107" s="59" t="s">
        <v>556</v>
      </c>
    </row>
    <row r="108" spans="1:16" ht="12.75" customHeight="1" thickBot="1">
      <c r="A108" s="12" t="str">
        <f t="shared" si="18"/>
        <v> AN 260.290 </v>
      </c>
      <c r="B108" s="19" t="str">
        <f t="shared" si="19"/>
        <v>I</v>
      </c>
      <c r="C108" s="12">
        <f t="shared" si="20"/>
        <v>28278.244999999999</v>
      </c>
      <c r="D108" s="17" t="str">
        <f t="shared" si="21"/>
        <v>vis</v>
      </c>
      <c r="E108" s="56">
        <f>VLOOKUP(C108,Active!C$21:E$799,3,FALSE)</f>
        <v>-917.9979830323789</v>
      </c>
      <c r="F108" s="19" t="s">
        <v>136</v>
      </c>
      <c r="G108" s="17" t="str">
        <f t="shared" si="22"/>
        <v>28278.245</v>
      </c>
      <c r="H108" s="12">
        <f t="shared" si="23"/>
        <v>-2919</v>
      </c>
      <c r="I108" s="57" t="s">
        <v>557</v>
      </c>
      <c r="J108" s="58" t="s">
        <v>558</v>
      </c>
      <c r="K108" s="57">
        <v>-2919</v>
      </c>
      <c r="L108" s="57" t="s">
        <v>517</v>
      </c>
      <c r="M108" s="58" t="s">
        <v>142</v>
      </c>
      <c r="N108" s="58"/>
      <c r="O108" s="59" t="s">
        <v>537</v>
      </c>
      <c r="P108" s="59" t="s">
        <v>538</v>
      </c>
    </row>
    <row r="109" spans="1:16" ht="12.75" customHeight="1" thickBot="1">
      <c r="A109" s="12" t="str">
        <f t="shared" si="18"/>
        <v> AN 260.290 </v>
      </c>
      <c r="B109" s="19" t="str">
        <f t="shared" si="19"/>
        <v>I</v>
      </c>
      <c r="C109" s="12">
        <f t="shared" si="20"/>
        <v>28297.207999999999</v>
      </c>
      <c r="D109" s="17" t="str">
        <f t="shared" si="21"/>
        <v>vis</v>
      </c>
      <c r="E109" s="56">
        <f>VLOOKUP(C109,Active!C$21:E$799,3,FALSE)</f>
        <v>-915.99862302158238</v>
      </c>
      <c r="F109" s="19" t="s">
        <v>136</v>
      </c>
      <c r="G109" s="17" t="str">
        <f t="shared" si="22"/>
        <v>28297.208</v>
      </c>
      <c r="H109" s="12">
        <f t="shared" si="23"/>
        <v>-2917</v>
      </c>
      <c r="I109" s="57" t="s">
        <v>559</v>
      </c>
      <c r="J109" s="58" t="s">
        <v>560</v>
      </c>
      <c r="K109" s="57">
        <v>-2917</v>
      </c>
      <c r="L109" s="57" t="s">
        <v>453</v>
      </c>
      <c r="M109" s="58" t="s">
        <v>142</v>
      </c>
      <c r="N109" s="58"/>
      <c r="O109" s="59" t="s">
        <v>537</v>
      </c>
      <c r="P109" s="59" t="s">
        <v>538</v>
      </c>
    </row>
    <row r="110" spans="1:16" ht="12.75" customHeight="1" thickBot="1">
      <c r="A110" s="12" t="str">
        <f t="shared" si="18"/>
        <v> MVS 9.161 </v>
      </c>
      <c r="B110" s="19" t="str">
        <f t="shared" si="19"/>
        <v>I</v>
      </c>
      <c r="C110" s="12">
        <f t="shared" si="20"/>
        <v>29634.401999999998</v>
      </c>
      <c r="D110" s="17" t="str">
        <f t="shared" si="21"/>
        <v>vis</v>
      </c>
      <c r="E110" s="56">
        <f>VLOOKUP(C110,Active!C$21:E$799,3,FALSE)</f>
        <v>-775.01184823504843</v>
      </c>
      <c r="F110" s="19" t="s">
        <v>136</v>
      </c>
      <c r="G110" s="17" t="str">
        <f t="shared" si="22"/>
        <v>29634.402</v>
      </c>
      <c r="H110" s="12">
        <f t="shared" si="23"/>
        <v>-2776</v>
      </c>
      <c r="I110" s="57" t="s">
        <v>561</v>
      </c>
      <c r="J110" s="58" t="s">
        <v>562</v>
      </c>
      <c r="K110" s="57">
        <v>-2776</v>
      </c>
      <c r="L110" s="57" t="s">
        <v>563</v>
      </c>
      <c r="M110" s="58" t="s">
        <v>564</v>
      </c>
      <c r="N110" s="58"/>
      <c r="O110" s="59" t="s">
        <v>565</v>
      </c>
      <c r="P110" s="59" t="s">
        <v>566</v>
      </c>
    </row>
    <row r="111" spans="1:16" ht="12.75" customHeight="1" thickBot="1">
      <c r="A111" s="12" t="str">
        <f t="shared" si="18"/>
        <v> MVS 9.161 </v>
      </c>
      <c r="B111" s="19" t="str">
        <f t="shared" si="19"/>
        <v>I</v>
      </c>
      <c r="C111" s="12">
        <f t="shared" si="20"/>
        <v>29634.527999999998</v>
      </c>
      <c r="D111" s="17" t="str">
        <f t="shared" si="21"/>
        <v>vis</v>
      </c>
      <c r="E111" s="56">
        <f>VLOOKUP(C111,Active!C$21:E$799,3,FALSE)</f>
        <v>-774.99856345092348</v>
      </c>
      <c r="F111" s="19" t="s">
        <v>136</v>
      </c>
      <c r="G111" s="17" t="str">
        <f t="shared" si="22"/>
        <v>29634.528</v>
      </c>
      <c r="H111" s="12">
        <f t="shared" si="23"/>
        <v>-2776</v>
      </c>
      <c r="I111" s="57" t="s">
        <v>567</v>
      </c>
      <c r="J111" s="58" t="s">
        <v>568</v>
      </c>
      <c r="K111" s="57">
        <v>-2776</v>
      </c>
      <c r="L111" s="57" t="s">
        <v>548</v>
      </c>
      <c r="M111" s="58" t="s">
        <v>564</v>
      </c>
      <c r="N111" s="58"/>
      <c r="O111" s="59" t="s">
        <v>565</v>
      </c>
      <c r="P111" s="59" t="s">
        <v>566</v>
      </c>
    </row>
    <row r="112" spans="1:16" ht="12.75" customHeight="1" thickBot="1">
      <c r="A112" s="12" t="str">
        <f t="shared" si="18"/>
        <v> MVS 9.161 </v>
      </c>
      <c r="B112" s="19" t="str">
        <f t="shared" si="19"/>
        <v>I</v>
      </c>
      <c r="C112" s="12">
        <f t="shared" si="20"/>
        <v>29634.695</v>
      </c>
      <c r="D112" s="17" t="str">
        <f t="shared" si="21"/>
        <v>vis</v>
      </c>
      <c r="E112" s="56">
        <f>VLOOKUP(C112,Active!C$21:E$799,3,FALSE)</f>
        <v>-774.98095584021814</v>
      </c>
      <c r="F112" s="19" t="s">
        <v>136</v>
      </c>
      <c r="G112" s="17" t="str">
        <f t="shared" si="22"/>
        <v>29634.695</v>
      </c>
      <c r="H112" s="12">
        <f t="shared" si="23"/>
        <v>-2776</v>
      </c>
      <c r="I112" s="57" t="s">
        <v>569</v>
      </c>
      <c r="J112" s="58" t="s">
        <v>570</v>
      </c>
      <c r="K112" s="57">
        <v>-2776</v>
      </c>
      <c r="L112" s="57" t="s">
        <v>571</v>
      </c>
      <c r="M112" s="58" t="s">
        <v>564</v>
      </c>
      <c r="N112" s="58"/>
      <c r="O112" s="59" t="s">
        <v>565</v>
      </c>
      <c r="P112" s="59" t="s">
        <v>566</v>
      </c>
    </row>
    <row r="113" spans="1:16" ht="12.75" customHeight="1" thickBot="1">
      <c r="A113" s="12" t="str">
        <f t="shared" si="18"/>
        <v> MVS 9.161 </v>
      </c>
      <c r="B113" s="19" t="str">
        <f t="shared" si="19"/>
        <v>I</v>
      </c>
      <c r="C113" s="12">
        <f t="shared" si="20"/>
        <v>29729.338</v>
      </c>
      <c r="D113" s="17" t="str">
        <f t="shared" si="21"/>
        <v>vis</v>
      </c>
      <c r="E113" s="56">
        <f>VLOOKUP(C113,Active!C$21:E$799,3,FALSE)</f>
        <v>-765.00229057091394</v>
      </c>
      <c r="F113" s="19" t="s">
        <v>136</v>
      </c>
      <c r="G113" s="17" t="str">
        <f t="shared" si="22"/>
        <v>29729.338</v>
      </c>
      <c r="H113" s="12">
        <f t="shared" si="23"/>
        <v>-2766</v>
      </c>
      <c r="I113" s="57" t="s">
        <v>572</v>
      </c>
      <c r="J113" s="58" t="s">
        <v>573</v>
      </c>
      <c r="K113" s="57">
        <v>-2766</v>
      </c>
      <c r="L113" s="57" t="s">
        <v>574</v>
      </c>
      <c r="M113" s="58" t="s">
        <v>564</v>
      </c>
      <c r="N113" s="58"/>
      <c r="O113" s="59" t="s">
        <v>565</v>
      </c>
      <c r="P113" s="59" t="s">
        <v>566</v>
      </c>
    </row>
    <row r="114" spans="1:16" ht="12.75" customHeight="1" thickBot="1">
      <c r="A114" s="12" t="str">
        <f t="shared" si="18"/>
        <v> HA 113.69 </v>
      </c>
      <c r="B114" s="19" t="str">
        <f t="shared" si="19"/>
        <v>I</v>
      </c>
      <c r="C114" s="12">
        <f t="shared" si="20"/>
        <v>29776.77</v>
      </c>
      <c r="D114" s="17" t="str">
        <f t="shared" si="21"/>
        <v>vis</v>
      </c>
      <c r="E114" s="56">
        <f>VLOOKUP(C114,Active!C$21:E$799,3,FALSE)</f>
        <v>-760.00130739145379</v>
      </c>
      <c r="F114" s="19" t="s">
        <v>136</v>
      </c>
      <c r="G114" s="17" t="str">
        <f t="shared" si="22"/>
        <v>29776.770</v>
      </c>
      <c r="H114" s="12">
        <f t="shared" si="23"/>
        <v>-2761</v>
      </c>
      <c r="I114" s="57" t="s">
        <v>575</v>
      </c>
      <c r="J114" s="58" t="s">
        <v>576</v>
      </c>
      <c r="K114" s="57">
        <v>-2761</v>
      </c>
      <c r="L114" s="57" t="s">
        <v>435</v>
      </c>
      <c r="M114" s="58" t="s">
        <v>138</v>
      </c>
      <c r="N114" s="58"/>
      <c r="O114" s="59" t="s">
        <v>577</v>
      </c>
      <c r="P114" s="59" t="s">
        <v>578</v>
      </c>
    </row>
    <row r="115" spans="1:16" ht="12.75" customHeight="1" thickBot="1">
      <c r="A115" s="12" t="str">
        <f t="shared" si="18"/>
        <v> MVS 9.161 </v>
      </c>
      <c r="B115" s="19" t="str">
        <f t="shared" si="19"/>
        <v>I</v>
      </c>
      <c r="C115" s="12">
        <f t="shared" si="20"/>
        <v>30791.463</v>
      </c>
      <c r="D115" s="17" t="str">
        <f t="shared" si="21"/>
        <v>vis</v>
      </c>
      <c r="E115" s="56">
        <f>VLOOKUP(C115,Active!C$21:E$799,3,FALSE)</f>
        <v>-653.01735931176415</v>
      </c>
      <c r="F115" s="19" t="s">
        <v>136</v>
      </c>
      <c r="G115" s="17" t="str">
        <f t="shared" si="22"/>
        <v>30791.463</v>
      </c>
      <c r="H115" s="12">
        <f t="shared" si="23"/>
        <v>-2654</v>
      </c>
      <c r="I115" s="57" t="s">
        <v>579</v>
      </c>
      <c r="J115" s="58" t="s">
        <v>580</v>
      </c>
      <c r="K115" s="57">
        <v>-2654</v>
      </c>
      <c r="L115" s="57" t="s">
        <v>182</v>
      </c>
      <c r="M115" s="58" t="s">
        <v>564</v>
      </c>
      <c r="N115" s="58"/>
      <c r="O115" s="59" t="s">
        <v>565</v>
      </c>
      <c r="P115" s="59" t="s">
        <v>566</v>
      </c>
    </row>
    <row r="116" spans="1:16" ht="12.75" customHeight="1" thickBot="1">
      <c r="A116" s="12" t="str">
        <f t="shared" si="18"/>
        <v> MVS 9.161 </v>
      </c>
      <c r="B116" s="19" t="str">
        <f t="shared" si="19"/>
        <v>I</v>
      </c>
      <c r="C116" s="12">
        <f t="shared" si="20"/>
        <v>30848.375</v>
      </c>
      <c r="D116" s="17" t="str">
        <f t="shared" si="21"/>
        <v>vis</v>
      </c>
      <c r="E116" s="56">
        <f>VLOOKUP(C116,Active!C$21:E$799,3,FALSE)</f>
        <v>-647.01685427909774</v>
      </c>
      <c r="F116" s="19" t="s">
        <v>136</v>
      </c>
      <c r="G116" s="17" t="str">
        <f t="shared" si="22"/>
        <v>30848.375</v>
      </c>
      <c r="H116" s="12">
        <f t="shared" si="23"/>
        <v>-2648</v>
      </c>
      <c r="I116" s="57" t="s">
        <v>581</v>
      </c>
      <c r="J116" s="58" t="s">
        <v>582</v>
      </c>
      <c r="K116" s="57">
        <v>-2648</v>
      </c>
      <c r="L116" s="57" t="s">
        <v>583</v>
      </c>
      <c r="M116" s="58" t="s">
        <v>564</v>
      </c>
      <c r="N116" s="58"/>
      <c r="O116" s="59" t="s">
        <v>565</v>
      </c>
      <c r="P116" s="59" t="s">
        <v>566</v>
      </c>
    </row>
    <row r="117" spans="1:16" ht="12.75" customHeight="1" thickBot="1">
      <c r="A117" s="12" t="str">
        <f t="shared" si="18"/>
        <v> MVS 9.161 </v>
      </c>
      <c r="B117" s="19" t="str">
        <f t="shared" si="19"/>
        <v>I</v>
      </c>
      <c r="C117" s="12">
        <f t="shared" si="20"/>
        <v>31825.468000000001</v>
      </c>
      <c r="D117" s="17" t="str">
        <f t="shared" si="21"/>
        <v>vis</v>
      </c>
      <c r="E117" s="56">
        <f>VLOOKUP(C117,Active!C$21:E$799,3,FALSE)</f>
        <v>-543.99725447794776</v>
      </c>
      <c r="F117" s="19" t="s">
        <v>136</v>
      </c>
      <c r="G117" s="17" t="str">
        <f t="shared" si="22"/>
        <v>31825.468</v>
      </c>
      <c r="H117" s="12">
        <f t="shared" si="23"/>
        <v>-2545</v>
      </c>
      <c r="I117" s="57" t="s">
        <v>584</v>
      </c>
      <c r="J117" s="58" t="s">
        <v>585</v>
      </c>
      <c r="K117" s="57">
        <v>-2545</v>
      </c>
      <c r="L117" s="57" t="s">
        <v>586</v>
      </c>
      <c r="M117" s="58" t="s">
        <v>564</v>
      </c>
      <c r="N117" s="58"/>
      <c r="O117" s="59" t="s">
        <v>565</v>
      </c>
      <c r="P117" s="59" t="s">
        <v>566</v>
      </c>
    </row>
    <row r="118" spans="1:16" ht="12.75" customHeight="1" thickBot="1">
      <c r="A118" s="12" t="str">
        <f t="shared" si="18"/>
        <v> MVS 9.161 </v>
      </c>
      <c r="B118" s="19" t="str">
        <f t="shared" si="19"/>
        <v>I</v>
      </c>
      <c r="C118" s="12">
        <f t="shared" si="20"/>
        <v>31844.387999999999</v>
      </c>
      <c r="D118" s="17" t="str">
        <f t="shared" si="21"/>
        <v>vis</v>
      </c>
      <c r="E118" s="56">
        <f>VLOOKUP(C118,Active!C$21:E$799,3,FALSE)</f>
        <v>-542.00242816332104</v>
      </c>
      <c r="F118" s="19" t="s">
        <v>136</v>
      </c>
      <c r="G118" s="17" t="str">
        <f t="shared" si="22"/>
        <v>31844.388</v>
      </c>
      <c r="H118" s="12">
        <f t="shared" si="23"/>
        <v>-2543</v>
      </c>
      <c r="I118" s="57" t="s">
        <v>587</v>
      </c>
      <c r="J118" s="58" t="s">
        <v>588</v>
      </c>
      <c r="K118" s="57">
        <v>-2543</v>
      </c>
      <c r="L118" s="57" t="s">
        <v>589</v>
      </c>
      <c r="M118" s="58" t="s">
        <v>564</v>
      </c>
      <c r="N118" s="58"/>
      <c r="O118" s="59" t="s">
        <v>565</v>
      </c>
      <c r="P118" s="59" t="s">
        <v>566</v>
      </c>
    </row>
    <row r="119" spans="1:16" ht="12.75" customHeight="1" thickBot="1">
      <c r="A119" s="12" t="str">
        <f t="shared" si="18"/>
        <v> MVS 9.161 </v>
      </c>
      <c r="B119" s="19" t="str">
        <f t="shared" si="19"/>
        <v>I</v>
      </c>
      <c r="C119" s="12">
        <f t="shared" si="20"/>
        <v>32119.667000000001</v>
      </c>
      <c r="D119" s="17" t="str">
        <f t="shared" si="21"/>
        <v>vis</v>
      </c>
      <c r="E119" s="56">
        <f>VLOOKUP(C119,Active!C$21:E$799,3,FALSE)</f>
        <v>-512.97844332906163</v>
      </c>
      <c r="F119" s="19" t="s">
        <v>136</v>
      </c>
      <c r="G119" s="17" t="str">
        <f t="shared" si="22"/>
        <v>32119.667</v>
      </c>
      <c r="H119" s="12">
        <f t="shared" si="23"/>
        <v>-2514</v>
      </c>
      <c r="I119" s="57" t="s">
        <v>590</v>
      </c>
      <c r="J119" s="58" t="s">
        <v>591</v>
      </c>
      <c r="K119" s="57">
        <v>-2514</v>
      </c>
      <c r="L119" s="57" t="s">
        <v>592</v>
      </c>
      <c r="M119" s="58" t="s">
        <v>564</v>
      </c>
      <c r="N119" s="58"/>
      <c r="O119" s="59" t="s">
        <v>565</v>
      </c>
      <c r="P119" s="59" t="s">
        <v>566</v>
      </c>
    </row>
    <row r="120" spans="1:16" ht="12.75" customHeight="1" thickBot="1">
      <c r="A120" s="12" t="str">
        <f t="shared" si="18"/>
        <v> MVS 9.161 </v>
      </c>
      <c r="B120" s="19" t="str">
        <f t="shared" si="19"/>
        <v>I</v>
      </c>
      <c r="C120" s="12">
        <f t="shared" si="20"/>
        <v>32176.499</v>
      </c>
      <c r="D120" s="17" t="str">
        <f t="shared" si="21"/>
        <v>vis</v>
      </c>
      <c r="E120" s="56">
        <f>VLOOKUP(C120,Active!C$21:E$799,3,FALSE)</f>
        <v>-506.98637307996677</v>
      </c>
      <c r="F120" s="19" t="s">
        <v>136</v>
      </c>
      <c r="G120" s="17" t="str">
        <f t="shared" si="22"/>
        <v>32176.499</v>
      </c>
      <c r="H120" s="12">
        <f t="shared" si="23"/>
        <v>-2508</v>
      </c>
      <c r="I120" s="57" t="s">
        <v>593</v>
      </c>
      <c r="J120" s="58" t="s">
        <v>594</v>
      </c>
      <c r="K120" s="57">
        <v>-2508</v>
      </c>
      <c r="L120" s="57" t="s">
        <v>595</v>
      </c>
      <c r="M120" s="58" t="s">
        <v>564</v>
      </c>
      <c r="N120" s="58"/>
      <c r="O120" s="59" t="s">
        <v>565</v>
      </c>
      <c r="P120" s="59" t="s">
        <v>566</v>
      </c>
    </row>
    <row r="121" spans="1:16" ht="12.75" customHeight="1" thickBot="1">
      <c r="A121" s="12" t="str">
        <f t="shared" si="18"/>
        <v> HA 113.69 </v>
      </c>
      <c r="B121" s="19" t="str">
        <f t="shared" si="19"/>
        <v>I</v>
      </c>
      <c r="C121" s="12">
        <f t="shared" si="20"/>
        <v>32290.19</v>
      </c>
      <c r="D121" s="17" t="str">
        <f t="shared" si="21"/>
        <v>vis</v>
      </c>
      <c r="E121" s="56">
        <f>VLOOKUP(C121,Active!C$21:E$799,3,FALSE)</f>
        <v>-494.9993858423216</v>
      </c>
      <c r="F121" s="19" t="s">
        <v>136</v>
      </c>
      <c r="G121" s="17" t="str">
        <f t="shared" si="22"/>
        <v>32290.19</v>
      </c>
      <c r="H121" s="12">
        <f t="shared" si="23"/>
        <v>-2496</v>
      </c>
      <c r="I121" s="57" t="s">
        <v>596</v>
      </c>
      <c r="J121" s="58" t="s">
        <v>597</v>
      </c>
      <c r="K121" s="57">
        <v>-2496</v>
      </c>
      <c r="L121" s="57" t="s">
        <v>598</v>
      </c>
      <c r="M121" s="58" t="s">
        <v>138</v>
      </c>
      <c r="N121" s="58"/>
      <c r="O121" s="59" t="s">
        <v>577</v>
      </c>
      <c r="P121" s="59" t="s">
        <v>578</v>
      </c>
    </row>
    <row r="122" spans="1:16" ht="12.75" customHeight="1" thickBot="1">
      <c r="A122" s="12" t="str">
        <f t="shared" si="18"/>
        <v> MVS 9.161 </v>
      </c>
      <c r="B122" s="19" t="str">
        <f t="shared" si="19"/>
        <v>I</v>
      </c>
      <c r="C122" s="12">
        <f t="shared" si="20"/>
        <v>32868.682000000001</v>
      </c>
      <c r="D122" s="17" t="str">
        <f t="shared" si="21"/>
        <v>vis</v>
      </c>
      <c r="E122" s="56">
        <f>VLOOKUP(C122,Active!C$21:E$799,3,FALSE)</f>
        <v>-434.00620062027309</v>
      </c>
      <c r="F122" s="19" t="s">
        <v>136</v>
      </c>
      <c r="G122" s="17" t="str">
        <f t="shared" si="22"/>
        <v>32868.682</v>
      </c>
      <c r="H122" s="12">
        <f t="shared" si="23"/>
        <v>-2435</v>
      </c>
      <c r="I122" s="57" t="s">
        <v>599</v>
      </c>
      <c r="J122" s="58" t="s">
        <v>600</v>
      </c>
      <c r="K122" s="57">
        <v>-2435</v>
      </c>
      <c r="L122" s="57" t="s">
        <v>514</v>
      </c>
      <c r="M122" s="58" t="s">
        <v>564</v>
      </c>
      <c r="N122" s="58"/>
      <c r="O122" s="59" t="s">
        <v>565</v>
      </c>
      <c r="P122" s="59" t="s">
        <v>566</v>
      </c>
    </row>
    <row r="123" spans="1:16" ht="12.75" customHeight="1" thickBot="1">
      <c r="A123" s="12" t="str">
        <f t="shared" si="18"/>
        <v> MVS 9.161 </v>
      </c>
      <c r="B123" s="19" t="str">
        <f t="shared" si="19"/>
        <v>I</v>
      </c>
      <c r="C123" s="12">
        <f t="shared" si="20"/>
        <v>32944.447999999997</v>
      </c>
      <c r="D123" s="17" t="str">
        <f t="shared" si="21"/>
        <v>vis</v>
      </c>
      <c r="E123" s="56">
        <f>VLOOKUP(C123,Active!C$21:E$799,3,FALSE)</f>
        <v>-426.01782796942666</v>
      </c>
      <c r="F123" s="19" t="s">
        <v>136</v>
      </c>
      <c r="G123" s="17" t="str">
        <f t="shared" si="22"/>
        <v>32944.448</v>
      </c>
      <c r="H123" s="12">
        <f t="shared" si="23"/>
        <v>-2427</v>
      </c>
      <c r="I123" s="57" t="s">
        <v>601</v>
      </c>
      <c r="J123" s="58" t="s">
        <v>602</v>
      </c>
      <c r="K123" s="57">
        <v>-2427</v>
      </c>
      <c r="L123" s="57" t="s">
        <v>603</v>
      </c>
      <c r="M123" s="58" t="s">
        <v>564</v>
      </c>
      <c r="N123" s="58"/>
      <c r="O123" s="59" t="s">
        <v>565</v>
      </c>
      <c r="P123" s="59" t="s">
        <v>566</v>
      </c>
    </row>
    <row r="124" spans="1:16" ht="12.75" customHeight="1" thickBot="1">
      <c r="A124" s="12" t="str">
        <f t="shared" si="18"/>
        <v> MVS 9.161 </v>
      </c>
      <c r="B124" s="19" t="str">
        <f t="shared" si="19"/>
        <v>I</v>
      </c>
      <c r="C124" s="12">
        <f t="shared" si="20"/>
        <v>33001.417000000001</v>
      </c>
      <c r="D124" s="17" t="str">
        <f t="shared" si="21"/>
        <v>vis</v>
      </c>
      <c r="E124" s="56">
        <f>VLOOKUP(C124,Active!C$21:E$799,3,FALSE)</f>
        <v>-420.01131315346521</v>
      </c>
      <c r="F124" s="19" t="s">
        <v>136</v>
      </c>
      <c r="G124" s="17" t="str">
        <f t="shared" si="22"/>
        <v>33001.417</v>
      </c>
      <c r="H124" s="12">
        <f t="shared" si="23"/>
        <v>-2421</v>
      </c>
      <c r="I124" s="57" t="s">
        <v>604</v>
      </c>
      <c r="J124" s="58" t="s">
        <v>605</v>
      </c>
      <c r="K124" s="57">
        <v>-2421</v>
      </c>
      <c r="L124" s="57" t="s">
        <v>606</v>
      </c>
      <c r="M124" s="58" t="s">
        <v>564</v>
      </c>
      <c r="N124" s="58"/>
      <c r="O124" s="59" t="s">
        <v>565</v>
      </c>
      <c r="P124" s="59" t="s">
        <v>566</v>
      </c>
    </row>
    <row r="125" spans="1:16" ht="12.75" customHeight="1" thickBot="1">
      <c r="A125" s="12" t="str">
        <f t="shared" si="18"/>
        <v> MVS 9.161 </v>
      </c>
      <c r="B125" s="19" t="str">
        <f t="shared" si="19"/>
        <v>I</v>
      </c>
      <c r="C125" s="12">
        <f t="shared" si="20"/>
        <v>33390.400000000001</v>
      </c>
      <c r="D125" s="17" t="str">
        <f t="shared" si="21"/>
        <v>vis</v>
      </c>
      <c r="E125" s="56">
        <f>VLOOKUP(C125,Active!C$21:E$799,3,FALSE)</f>
        <v>-378.99897042923044</v>
      </c>
      <c r="F125" s="19" t="s">
        <v>136</v>
      </c>
      <c r="G125" s="17" t="str">
        <f t="shared" si="22"/>
        <v>33390.400</v>
      </c>
      <c r="H125" s="12">
        <f t="shared" si="23"/>
        <v>-2380</v>
      </c>
      <c r="I125" s="57" t="s">
        <v>607</v>
      </c>
      <c r="J125" s="58" t="s">
        <v>608</v>
      </c>
      <c r="K125" s="57">
        <v>-2380</v>
      </c>
      <c r="L125" s="57" t="s">
        <v>609</v>
      </c>
      <c r="M125" s="58" t="s">
        <v>564</v>
      </c>
      <c r="N125" s="58"/>
      <c r="O125" s="59" t="s">
        <v>565</v>
      </c>
      <c r="P125" s="59" t="s">
        <v>566</v>
      </c>
    </row>
    <row r="126" spans="1:16" ht="12.75" customHeight="1" thickBot="1">
      <c r="A126" s="12" t="str">
        <f t="shared" si="18"/>
        <v> MVS 9.161 </v>
      </c>
      <c r="B126" s="19" t="str">
        <f t="shared" si="19"/>
        <v>I</v>
      </c>
      <c r="C126" s="12">
        <f t="shared" si="20"/>
        <v>33570.644</v>
      </c>
      <c r="D126" s="17" t="str">
        <f t="shared" si="21"/>
        <v>vis</v>
      </c>
      <c r="E126" s="56">
        <f>VLOOKUP(C126,Active!C$21:E$799,3,FALSE)</f>
        <v>-359.99498130377526</v>
      </c>
      <c r="F126" s="19" t="s">
        <v>136</v>
      </c>
      <c r="G126" s="17" t="str">
        <f t="shared" si="22"/>
        <v>33570.644</v>
      </c>
      <c r="H126" s="12">
        <f t="shared" si="23"/>
        <v>-2361</v>
      </c>
      <c r="I126" s="57" t="s">
        <v>610</v>
      </c>
      <c r="J126" s="58" t="s">
        <v>611</v>
      </c>
      <c r="K126" s="57">
        <v>-2361</v>
      </c>
      <c r="L126" s="57" t="s">
        <v>612</v>
      </c>
      <c r="M126" s="58" t="s">
        <v>564</v>
      </c>
      <c r="N126" s="58"/>
      <c r="O126" s="59" t="s">
        <v>565</v>
      </c>
      <c r="P126" s="59" t="s">
        <v>566</v>
      </c>
    </row>
    <row r="127" spans="1:16" ht="12.75" customHeight="1" thickBot="1">
      <c r="A127" s="12" t="str">
        <f t="shared" si="18"/>
        <v> MVS 9.161 </v>
      </c>
      <c r="B127" s="19" t="str">
        <f t="shared" si="19"/>
        <v>I</v>
      </c>
      <c r="C127" s="12">
        <f t="shared" si="20"/>
        <v>33760.356</v>
      </c>
      <c r="D127" s="17" t="str">
        <f t="shared" si="21"/>
        <v>vis</v>
      </c>
      <c r="E127" s="56">
        <f>VLOOKUP(C127,Active!C$21:E$799,3,FALSE)</f>
        <v>-339.99273554264943</v>
      </c>
      <c r="F127" s="19" t="s">
        <v>136</v>
      </c>
      <c r="G127" s="17" t="str">
        <f t="shared" si="22"/>
        <v>33760.356</v>
      </c>
      <c r="H127" s="12">
        <f t="shared" si="23"/>
        <v>-2341</v>
      </c>
      <c r="I127" s="57" t="s">
        <v>613</v>
      </c>
      <c r="J127" s="58" t="s">
        <v>614</v>
      </c>
      <c r="K127" s="57">
        <v>-2341</v>
      </c>
      <c r="L127" s="57" t="s">
        <v>615</v>
      </c>
      <c r="M127" s="58" t="s">
        <v>564</v>
      </c>
      <c r="N127" s="58"/>
      <c r="O127" s="59" t="s">
        <v>565</v>
      </c>
      <c r="P127" s="59" t="s">
        <v>566</v>
      </c>
    </row>
    <row r="128" spans="1:16" ht="12.75" customHeight="1" thickBot="1">
      <c r="A128" s="12" t="str">
        <f t="shared" si="18"/>
        <v> MVS 9.161 </v>
      </c>
      <c r="B128" s="19" t="str">
        <f t="shared" si="19"/>
        <v>I</v>
      </c>
      <c r="C128" s="12">
        <f t="shared" si="20"/>
        <v>34443.392</v>
      </c>
      <c r="D128" s="17" t="str">
        <f t="shared" si="21"/>
        <v>vis</v>
      </c>
      <c r="E128" s="56">
        <f>VLOOKUP(C128,Active!C$21:E$799,3,FALSE)</f>
        <v>-267.97697514954638</v>
      </c>
      <c r="F128" s="19" t="s">
        <v>136</v>
      </c>
      <c r="G128" s="17" t="str">
        <f t="shared" si="22"/>
        <v>34443.392</v>
      </c>
      <c r="H128" s="12">
        <f t="shared" si="23"/>
        <v>-2269</v>
      </c>
      <c r="I128" s="57" t="s">
        <v>616</v>
      </c>
      <c r="J128" s="58" t="s">
        <v>617</v>
      </c>
      <c r="K128" s="57">
        <v>-2269</v>
      </c>
      <c r="L128" s="57" t="s">
        <v>618</v>
      </c>
      <c r="M128" s="58" t="s">
        <v>564</v>
      </c>
      <c r="N128" s="58"/>
      <c r="O128" s="59" t="s">
        <v>565</v>
      </c>
      <c r="P128" s="59" t="s">
        <v>566</v>
      </c>
    </row>
    <row r="129" spans="1:16" ht="12.75" customHeight="1" thickBot="1">
      <c r="A129" s="12" t="str">
        <f t="shared" si="18"/>
        <v> MVS 9.161 </v>
      </c>
      <c r="B129" s="19" t="str">
        <f t="shared" si="19"/>
        <v>I</v>
      </c>
      <c r="C129" s="12">
        <f t="shared" si="20"/>
        <v>34860.355000000003</v>
      </c>
      <c r="D129" s="17" t="str">
        <f t="shared" si="21"/>
        <v>vis</v>
      </c>
      <c r="E129" s="56">
        <f>VLOOKUP(C129,Active!C$21:E$799,3,FALSE)</f>
        <v>-224.01456687122766</v>
      </c>
      <c r="F129" s="19" t="s">
        <v>136</v>
      </c>
      <c r="G129" s="17" t="str">
        <f t="shared" si="22"/>
        <v>34860.355</v>
      </c>
      <c r="H129" s="12">
        <f t="shared" si="23"/>
        <v>-2225</v>
      </c>
      <c r="I129" s="57" t="s">
        <v>619</v>
      </c>
      <c r="J129" s="58" t="s">
        <v>620</v>
      </c>
      <c r="K129" s="57">
        <v>-2225</v>
      </c>
      <c r="L129" s="57" t="s">
        <v>563</v>
      </c>
      <c r="M129" s="58" t="s">
        <v>564</v>
      </c>
      <c r="N129" s="58"/>
      <c r="O129" s="59" t="s">
        <v>565</v>
      </c>
      <c r="P129" s="59" t="s">
        <v>566</v>
      </c>
    </row>
    <row r="130" spans="1:16" ht="12.75" customHeight="1" thickBot="1">
      <c r="A130" s="12" t="str">
        <f t="shared" si="18"/>
        <v> MVS 9.161 </v>
      </c>
      <c r="B130" s="19" t="str">
        <f t="shared" si="19"/>
        <v>I</v>
      </c>
      <c r="C130" s="12">
        <f t="shared" si="20"/>
        <v>34860.387999999999</v>
      </c>
      <c r="D130" s="17" t="str">
        <f t="shared" si="21"/>
        <v>vis</v>
      </c>
      <c r="E130" s="56">
        <f>VLOOKUP(C130,Active!C$21:E$799,3,FALSE)</f>
        <v>-224.0110875230049</v>
      </c>
      <c r="F130" s="19" t="s">
        <v>136</v>
      </c>
      <c r="G130" s="17" t="str">
        <f t="shared" si="22"/>
        <v>34860.388</v>
      </c>
      <c r="H130" s="12">
        <f t="shared" si="23"/>
        <v>-2225</v>
      </c>
      <c r="I130" s="57" t="s">
        <v>621</v>
      </c>
      <c r="J130" s="58" t="s">
        <v>622</v>
      </c>
      <c r="K130" s="57">
        <v>-2225</v>
      </c>
      <c r="L130" s="57" t="s">
        <v>623</v>
      </c>
      <c r="M130" s="58" t="s">
        <v>564</v>
      </c>
      <c r="N130" s="58"/>
      <c r="O130" s="59" t="s">
        <v>565</v>
      </c>
      <c r="P130" s="59" t="s">
        <v>566</v>
      </c>
    </row>
    <row r="131" spans="1:16" ht="12.75" customHeight="1" thickBot="1">
      <c r="A131" s="12" t="str">
        <f t="shared" si="18"/>
        <v> MVS 9.161 </v>
      </c>
      <c r="B131" s="19" t="str">
        <f t="shared" si="19"/>
        <v>I</v>
      </c>
      <c r="C131" s="12">
        <f t="shared" si="20"/>
        <v>35135.398000000001</v>
      </c>
      <c r="D131" s="17" t="str">
        <f t="shared" si="21"/>
        <v>vis</v>
      </c>
      <c r="E131" s="56">
        <f>VLOOKUP(C131,Active!C$21:E$799,3,FALSE)</f>
        <v>-195.01546464850426</v>
      </c>
      <c r="F131" s="19" t="s">
        <v>136</v>
      </c>
      <c r="G131" s="17" t="str">
        <f t="shared" si="22"/>
        <v>35135.398</v>
      </c>
      <c r="H131" s="12">
        <f t="shared" si="23"/>
        <v>-2196</v>
      </c>
      <c r="I131" s="57" t="s">
        <v>624</v>
      </c>
      <c r="J131" s="58" t="s">
        <v>625</v>
      </c>
      <c r="K131" s="57">
        <v>-2196</v>
      </c>
      <c r="L131" s="57" t="s">
        <v>626</v>
      </c>
      <c r="M131" s="58" t="s">
        <v>564</v>
      </c>
      <c r="N131" s="58"/>
      <c r="O131" s="59" t="s">
        <v>565</v>
      </c>
      <c r="P131" s="59" t="s">
        <v>566</v>
      </c>
    </row>
    <row r="132" spans="1:16" ht="12.75" customHeight="1" thickBot="1">
      <c r="A132" s="12" t="str">
        <f t="shared" si="18"/>
        <v> MVS 9.161 </v>
      </c>
      <c r="B132" s="19" t="str">
        <f t="shared" si="19"/>
        <v>I</v>
      </c>
      <c r="C132" s="12">
        <f t="shared" si="20"/>
        <v>35135.419000000002</v>
      </c>
      <c r="D132" s="17" t="str">
        <f t="shared" si="21"/>
        <v>vis</v>
      </c>
      <c r="E132" s="56">
        <f>VLOOKUP(C132,Active!C$21:E$799,3,FALSE)</f>
        <v>-195.01325051781672</v>
      </c>
      <c r="F132" s="19" t="s">
        <v>136</v>
      </c>
      <c r="G132" s="17" t="str">
        <f t="shared" si="22"/>
        <v>35135.419</v>
      </c>
      <c r="H132" s="12">
        <f t="shared" si="23"/>
        <v>-2196</v>
      </c>
      <c r="I132" s="57" t="s">
        <v>627</v>
      </c>
      <c r="J132" s="58" t="s">
        <v>628</v>
      </c>
      <c r="K132" s="57">
        <v>-2196</v>
      </c>
      <c r="L132" s="57" t="s">
        <v>629</v>
      </c>
      <c r="M132" s="58" t="s">
        <v>564</v>
      </c>
      <c r="N132" s="58"/>
      <c r="O132" s="59" t="s">
        <v>565</v>
      </c>
      <c r="P132" s="59" t="s">
        <v>566</v>
      </c>
    </row>
    <row r="133" spans="1:16" ht="12.75" customHeight="1" thickBot="1">
      <c r="A133" s="12" t="str">
        <f t="shared" si="18"/>
        <v> MVS 9.161 </v>
      </c>
      <c r="B133" s="19" t="str">
        <f t="shared" si="19"/>
        <v>I</v>
      </c>
      <c r="C133" s="12">
        <f t="shared" si="20"/>
        <v>35154.421000000002</v>
      </c>
      <c r="D133" s="17" t="str">
        <f t="shared" si="21"/>
        <v>vis</v>
      </c>
      <c r="E133" s="56">
        <f>VLOOKUP(C133,Active!C$21:E$799,3,FALSE)</f>
        <v>-193.0097785500291</v>
      </c>
      <c r="F133" s="19" t="s">
        <v>136</v>
      </c>
      <c r="G133" s="17" t="str">
        <f t="shared" si="22"/>
        <v>35154.421</v>
      </c>
      <c r="H133" s="12">
        <f t="shared" si="23"/>
        <v>-2194</v>
      </c>
      <c r="I133" s="57" t="s">
        <v>630</v>
      </c>
      <c r="J133" s="58" t="s">
        <v>631</v>
      </c>
      <c r="K133" s="57">
        <v>-2194</v>
      </c>
      <c r="L133" s="57" t="s">
        <v>632</v>
      </c>
      <c r="M133" s="58" t="s">
        <v>564</v>
      </c>
      <c r="N133" s="58"/>
      <c r="O133" s="59" t="s">
        <v>565</v>
      </c>
      <c r="P133" s="59" t="s">
        <v>566</v>
      </c>
    </row>
    <row r="134" spans="1:16" ht="12.75" customHeight="1" thickBot="1">
      <c r="A134" s="12" t="str">
        <f t="shared" si="18"/>
        <v> MVS 9.161 </v>
      </c>
      <c r="B134" s="19" t="str">
        <f t="shared" si="19"/>
        <v>I</v>
      </c>
      <c r="C134" s="12">
        <f t="shared" si="20"/>
        <v>35192.385000000002</v>
      </c>
      <c r="D134" s="17" t="str">
        <f t="shared" si="21"/>
        <v>vis</v>
      </c>
      <c r="E134" s="56">
        <f>VLOOKUP(C134,Active!C$21:E$799,3,FALSE)</f>
        <v>-189.00705200623966</v>
      </c>
      <c r="F134" s="19" t="s">
        <v>136</v>
      </c>
      <c r="G134" s="17" t="str">
        <f t="shared" si="22"/>
        <v>35192.385</v>
      </c>
      <c r="H134" s="12">
        <f t="shared" si="23"/>
        <v>-2190</v>
      </c>
      <c r="I134" s="57" t="s">
        <v>633</v>
      </c>
      <c r="J134" s="58" t="s">
        <v>634</v>
      </c>
      <c r="K134" s="57">
        <v>-2190</v>
      </c>
      <c r="L134" s="57" t="s">
        <v>494</v>
      </c>
      <c r="M134" s="58" t="s">
        <v>564</v>
      </c>
      <c r="N134" s="58"/>
      <c r="O134" s="59" t="s">
        <v>565</v>
      </c>
      <c r="P134" s="59" t="s">
        <v>566</v>
      </c>
    </row>
    <row r="135" spans="1:16" ht="12.75" customHeight="1" thickBot="1">
      <c r="A135" s="12" t="str">
        <f t="shared" si="18"/>
        <v> MVS 9.161 </v>
      </c>
      <c r="B135" s="19" t="str">
        <f t="shared" si="19"/>
        <v>I</v>
      </c>
      <c r="C135" s="12">
        <f t="shared" si="20"/>
        <v>35543.46</v>
      </c>
      <c r="D135" s="17" t="str">
        <f t="shared" si="21"/>
        <v>vis</v>
      </c>
      <c r="E135" s="56">
        <f>VLOOKUP(C135,Active!C$21:E$799,3,FALSE)</f>
        <v>-151.9915314772947</v>
      </c>
      <c r="F135" s="19" t="s">
        <v>136</v>
      </c>
      <c r="G135" s="17" t="str">
        <f t="shared" si="22"/>
        <v>35543.460</v>
      </c>
      <c r="H135" s="12">
        <f t="shared" si="23"/>
        <v>-2153</v>
      </c>
      <c r="I135" s="57" t="s">
        <v>635</v>
      </c>
      <c r="J135" s="58" t="s">
        <v>636</v>
      </c>
      <c r="K135" s="57">
        <v>-2153</v>
      </c>
      <c r="L135" s="57" t="s">
        <v>637</v>
      </c>
      <c r="M135" s="58" t="s">
        <v>564</v>
      </c>
      <c r="N135" s="58"/>
      <c r="O135" s="59" t="s">
        <v>565</v>
      </c>
      <c r="P135" s="59" t="s">
        <v>566</v>
      </c>
    </row>
    <row r="136" spans="1:16" ht="12.75" customHeight="1" thickBot="1">
      <c r="A136" s="12" t="str">
        <f t="shared" si="18"/>
        <v> MVS 9.161 </v>
      </c>
      <c r="B136" s="19" t="str">
        <f t="shared" si="19"/>
        <v>I</v>
      </c>
      <c r="C136" s="12">
        <f t="shared" si="20"/>
        <v>35875.474999999999</v>
      </c>
      <c r="D136" s="17" t="str">
        <f t="shared" si="21"/>
        <v>vis</v>
      </c>
      <c r="E136" s="56">
        <f>VLOOKUP(C136,Active!C$21:E$799,3,FALSE)</f>
        <v>-116.98559813422628</v>
      </c>
      <c r="F136" s="19" t="s">
        <v>136</v>
      </c>
      <c r="G136" s="17" t="str">
        <f t="shared" si="22"/>
        <v>35875.475</v>
      </c>
      <c r="H136" s="12">
        <f t="shared" si="23"/>
        <v>-2118</v>
      </c>
      <c r="I136" s="57" t="s">
        <v>638</v>
      </c>
      <c r="J136" s="58" t="s">
        <v>639</v>
      </c>
      <c r="K136" s="57">
        <v>-2118</v>
      </c>
      <c r="L136" s="57" t="s">
        <v>640</v>
      </c>
      <c r="M136" s="58" t="s">
        <v>564</v>
      </c>
      <c r="N136" s="58"/>
      <c r="O136" s="59" t="s">
        <v>565</v>
      </c>
      <c r="P136" s="59" t="s">
        <v>566</v>
      </c>
    </row>
    <row r="137" spans="1:16" ht="12.75" customHeight="1" thickBot="1">
      <c r="A137" s="12" t="str">
        <f t="shared" si="18"/>
        <v> MVS 9.161 </v>
      </c>
      <c r="B137" s="19" t="str">
        <f t="shared" si="19"/>
        <v>I</v>
      </c>
      <c r="C137" s="12">
        <f t="shared" si="20"/>
        <v>35932.35</v>
      </c>
      <c r="D137" s="17" t="str">
        <f t="shared" si="21"/>
        <v>vis</v>
      </c>
      <c r="E137" s="56">
        <f>VLOOKUP(C137,Active!C$21:E$799,3,FALSE)</f>
        <v>-110.9889941889617</v>
      </c>
      <c r="F137" s="19" t="s">
        <v>136</v>
      </c>
      <c r="G137" s="17" t="str">
        <f t="shared" si="22"/>
        <v>35932.350</v>
      </c>
      <c r="H137" s="12">
        <f t="shared" si="23"/>
        <v>-2112</v>
      </c>
      <c r="I137" s="57" t="s">
        <v>641</v>
      </c>
      <c r="J137" s="58" t="s">
        <v>642</v>
      </c>
      <c r="K137" s="57">
        <v>-2112</v>
      </c>
      <c r="L137" s="57" t="s">
        <v>643</v>
      </c>
      <c r="M137" s="58" t="s">
        <v>564</v>
      </c>
      <c r="N137" s="58"/>
      <c r="O137" s="59" t="s">
        <v>565</v>
      </c>
      <c r="P137" s="59" t="s">
        <v>566</v>
      </c>
    </row>
    <row r="138" spans="1:16" ht="12.75" customHeight="1" thickBot="1">
      <c r="A138" s="12" t="str">
        <f t="shared" si="18"/>
        <v> MVS 9.161 </v>
      </c>
      <c r="B138" s="19" t="str">
        <f t="shared" si="19"/>
        <v>I</v>
      </c>
      <c r="C138" s="12">
        <f t="shared" si="20"/>
        <v>35951.383000000002</v>
      </c>
      <c r="D138" s="17" t="str">
        <f t="shared" si="21"/>
        <v>vis</v>
      </c>
      <c r="E138" s="56">
        <f>VLOOKUP(C138,Active!C$21:E$799,3,FALSE)</f>
        <v>-108.98225374253991</v>
      </c>
      <c r="F138" s="19" t="s">
        <v>136</v>
      </c>
      <c r="G138" s="17" t="str">
        <f t="shared" si="22"/>
        <v>35951.383</v>
      </c>
      <c r="H138" s="12">
        <f t="shared" si="23"/>
        <v>-2110</v>
      </c>
      <c r="I138" s="57" t="s">
        <v>644</v>
      </c>
      <c r="J138" s="58" t="s">
        <v>645</v>
      </c>
      <c r="K138" s="57">
        <v>-2110</v>
      </c>
      <c r="L138" s="57" t="s">
        <v>646</v>
      </c>
      <c r="M138" s="58" t="s">
        <v>564</v>
      </c>
      <c r="N138" s="58"/>
      <c r="O138" s="59" t="s">
        <v>565</v>
      </c>
      <c r="P138" s="59" t="s">
        <v>566</v>
      </c>
    </row>
    <row r="139" spans="1:16" ht="12.75" customHeight="1" thickBot="1">
      <c r="A139" s="12" t="str">
        <f t="shared" ref="A139:A170" si="24">P139</f>
        <v> MVS 9.161 </v>
      </c>
      <c r="B139" s="19" t="str">
        <f t="shared" ref="B139:B170" si="25">IF(H139=INT(H139),"I","II")</f>
        <v>I</v>
      </c>
      <c r="C139" s="12">
        <f t="shared" ref="C139:C170" si="26">1*G139</f>
        <v>36245.394999999997</v>
      </c>
      <c r="D139" s="17" t="str">
        <f t="shared" ref="D139:D170" si="27">VLOOKUP(F139,I$1:J$5,2,FALSE)</f>
        <v>vis</v>
      </c>
      <c r="E139" s="56">
        <f>VLOOKUP(C139,Active!C$21:E$799,3,FALSE)</f>
        <v>-77.98315890025242</v>
      </c>
      <c r="F139" s="19" t="s">
        <v>136</v>
      </c>
      <c r="G139" s="17" t="str">
        <f t="shared" ref="G139:G170" si="28">MID(I139,3,LEN(I139)-3)</f>
        <v>36245.395</v>
      </c>
      <c r="H139" s="12">
        <f t="shared" ref="H139:H170" si="29">1*K139</f>
        <v>-2079</v>
      </c>
      <c r="I139" s="57" t="s">
        <v>647</v>
      </c>
      <c r="J139" s="58" t="s">
        <v>648</v>
      </c>
      <c r="K139" s="57">
        <v>-2079</v>
      </c>
      <c r="L139" s="57" t="s">
        <v>649</v>
      </c>
      <c r="M139" s="58" t="s">
        <v>564</v>
      </c>
      <c r="N139" s="58"/>
      <c r="O139" s="59" t="s">
        <v>565</v>
      </c>
      <c r="P139" s="59" t="s">
        <v>566</v>
      </c>
    </row>
    <row r="140" spans="1:16" ht="12.75" customHeight="1" thickBot="1">
      <c r="A140" s="12" t="str">
        <f t="shared" si="24"/>
        <v> MVS 9.161 </v>
      </c>
      <c r="B140" s="19" t="str">
        <f t="shared" si="25"/>
        <v>I</v>
      </c>
      <c r="C140" s="12">
        <f t="shared" si="26"/>
        <v>36245.427000000003</v>
      </c>
      <c r="D140" s="17" t="str">
        <f t="shared" si="27"/>
        <v>vis</v>
      </c>
      <c r="E140" s="56">
        <f>VLOOKUP(C140,Active!C$21:E$799,3,FALSE)</f>
        <v>-77.979784986823176</v>
      </c>
      <c r="F140" s="19" t="s">
        <v>136</v>
      </c>
      <c r="G140" s="17" t="str">
        <f t="shared" si="28"/>
        <v>36245.427</v>
      </c>
      <c r="H140" s="12">
        <f t="shared" si="29"/>
        <v>-2079</v>
      </c>
      <c r="I140" s="57" t="s">
        <v>650</v>
      </c>
      <c r="J140" s="58" t="s">
        <v>651</v>
      </c>
      <c r="K140" s="57">
        <v>-2079</v>
      </c>
      <c r="L140" s="57" t="s">
        <v>652</v>
      </c>
      <c r="M140" s="58" t="s">
        <v>564</v>
      </c>
      <c r="N140" s="58"/>
      <c r="O140" s="59" t="s">
        <v>565</v>
      </c>
      <c r="P140" s="59" t="s">
        <v>566</v>
      </c>
    </row>
    <row r="141" spans="1:16" ht="12.75" customHeight="1" thickBot="1">
      <c r="A141" s="12" t="str">
        <f t="shared" si="24"/>
        <v> MVS 9.161 </v>
      </c>
      <c r="B141" s="19" t="str">
        <f t="shared" si="25"/>
        <v>I</v>
      </c>
      <c r="C141" s="12">
        <f t="shared" si="26"/>
        <v>36605.482000000004</v>
      </c>
      <c r="D141" s="17" t="str">
        <f t="shared" si="27"/>
        <v>vis</v>
      </c>
      <c r="E141" s="56">
        <f>VLOOKUP(C141,Active!C$21:E$799,3,FALSE)</f>
        <v>-40.017460001992582</v>
      </c>
      <c r="F141" s="19" t="s">
        <v>136</v>
      </c>
      <c r="G141" s="17" t="str">
        <f t="shared" si="28"/>
        <v>36605.482</v>
      </c>
      <c r="H141" s="12">
        <f t="shared" si="29"/>
        <v>-2041</v>
      </c>
      <c r="I141" s="57" t="s">
        <v>653</v>
      </c>
      <c r="J141" s="58" t="s">
        <v>654</v>
      </c>
      <c r="K141" s="57">
        <v>-2041</v>
      </c>
      <c r="L141" s="57" t="s">
        <v>264</v>
      </c>
      <c r="M141" s="58" t="s">
        <v>564</v>
      </c>
      <c r="N141" s="58"/>
      <c r="O141" s="59" t="s">
        <v>565</v>
      </c>
      <c r="P141" s="59" t="s">
        <v>566</v>
      </c>
    </row>
    <row r="142" spans="1:16" ht="12.75" customHeight="1" thickBot="1">
      <c r="A142" s="12" t="str">
        <f t="shared" si="24"/>
        <v> MVS 2.122 </v>
      </c>
      <c r="B142" s="19" t="str">
        <f t="shared" si="25"/>
        <v>I</v>
      </c>
      <c r="C142" s="12">
        <f t="shared" si="26"/>
        <v>36605.525999999998</v>
      </c>
      <c r="D142" s="17" t="str">
        <f t="shared" si="27"/>
        <v>vis</v>
      </c>
      <c r="E142" s="56">
        <f>VLOOKUP(C142,Active!C$21:E$799,3,FALSE)</f>
        <v>-40.012820871028921</v>
      </c>
      <c r="F142" s="19" t="s">
        <v>136</v>
      </c>
      <c r="G142" s="17" t="str">
        <f t="shared" si="28"/>
        <v>36605.526</v>
      </c>
      <c r="H142" s="12">
        <f t="shared" si="29"/>
        <v>-2041</v>
      </c>
      <c r="I142" s="57" t="s">
        <v>655</v>
      </c>
      <c r="J142" s="58" t="s">
        <v>656</v>
      </c>
      <c r="K142" s="57">
        <v>-2041</v>
      </c>
      <c r="L142" s="57" t="s">
        <v>657</v>
      </c>
      <c r="M142" s="58" t="s">
        <v>564</v>
      </c>
      <c r="N142" s="58"/>
      <c r="O142" s="59" t="s">
        <v>658</v>
      </c>
      <c r="P142" s="59" t="s">
        <v>659</v>
      </c>
    </row>
    <row r="143" spans="1:16" ht="12.75" customHeight="1" thickBot="1">
      <c r="A143" s="12" t="str">
        <f t="shared" si="24"/>
        <v> MVS 9.161 </v>
      </c>
      <c r="B143" s="19" t="str">
        <f t="shared" si="25"/>
        <v>I</v>
      </c>
      <c r="C143" s="12">
        <f t="shared" si="26"/>
        <v>36662.385000000002</v>
      </c>
      <c r="D143" s="17" t="str">
        <f t="shared" si="27"/>
        <v>vis</v>
      </c>
      <c r="E143" s="56">
        <f>VLOOKUP(C143,Active!C$21:E$799,3,FALSE)</f>
        <v>-34.017903882478187</v>
      </c>
      <c r="F143" s="19" t="s">
        <v>136</v>
      </c>
      <c r="G143" s="17" t="str">
        <f t="shared" si="28"/>
        <v>36662.385</v>
      </c>
      <c r="H143" s="12">
        <f t="shared" si="29"/>
        <v>-2035</v>
      </c>
      <c r="I143" s="57" t="s">
        <v>660</v>
      </c>
      <c r="J143" s="58" t="s">
        <v>661</v>
      </c>
      <c r="K143" s="57">
        <v>-2035</v>
      </c>
      <c r="L143" s="57" t="s">
        <v>662</v>
      </c>
      <c r="M143" s="58" t="s">
        <v>564</v>
      </c>
      <c r="N143" s="58"/>
      <c r="O143" s="59" t="s">
        <v>565</v>
      </c>
      <c r="P143" s="59" t="s">
        <v>566</v>
      </c>
    </row>
    <row r="144" spans="1:16" ht="12.75" customHeight="1" thickBot="1">
      <c r="A144" s="12" t="str">
        <f t="shared" si="24"/>
        <v> MVS 2.122 </v>
      </c>
      <c r="B144" s="19" t="str">
        <f t="shared" si="25"/>
        <v>I</v>
      </c>
      <c r="C144" s="12">
        <f t="shared" si="26"/>
        <v>36700.377</v>
      </c>
      <c r="D144" s="17" t="str">
        <f t="shared" si="27"/>
        <v>vis</v>
      </c>
      <c r="E144" s="56">
        <f>VLOOKUP(C144,Active!C$21:E$799,3,FALSE)</f>
        <v>-30.012225164438942</v>
      </c>
      <c r="F144" s="19" t="s">
        <v>136</v>
      </c>
      <c r="G144" s="17" t="str">
        <f t="shared" si="28"/>
        <v>36700.377</v>
      </c>
      <c r="H144" s="12">
        <f t="shared" si="29"/>
        <v>-2031</v>
      </c>
      <c r="I144" s="57" t="s">
        <v>663</v>
      </c>
      <c r="J144" s="58" t="s">
        <v>664</v>
      </c>
      <c r="K144" s="57">
        <v>-2031</v>
      </c>
      <c r="L144" s="57" t="s">
        <v>665</v>
      </c>
      <c r="M144" s="58" t="s">
        <v>564</v>
      </c>
      <c r="N144" s="58"/>
      <c r="O144" s="59" t="s">
        <v>658</v>
      </c>
      <c r="P144" s="59" t="s">
        <v>659</v>
      </c>
    </row>
    <row r="145" spans="1:16" ht="12.75" customHeight="1" thickBot="1">
      <c r="A145" s="12" t="str">
        <f t="shared" si="24"/>
        <v> MVS 9.161 </v>
      </c>
      <c r="B145" s="19" t="str">
        <f t="shared" si="25"/>
        <v>I</v>
      </c>
      <c r="C145" s="12">
        <f t="shared" si="26"/>
        <v>36899.578000000001</v>
      </c>
      <c r="D145" s="17" t="str">
        <f t="shared" si="27"/>
        <v>vis</v>
      </c>
      <c r="E145" s="56">
        <f>VLOOKUP(C145,Active!C$21:E$799,3,FALSE)</f>
        <v>-9.0095086369548891</v>
      </c>
      <c r="F145" s="19" t="s">
        <v>136</v>
      </c>
      <c r="G145" s="17" t="str">
        <f t="shared" si="28"/>
        <v>36899.578</v>
      </c>
      <c r="H145" s="12">
        <f t="shared" si="29"/>
        <v>-2010</v>
      </c>
      <c r="I145" s="57" t="s">
        <v>666</v>
      </c>
      <c r="J145" s="58" t="s">
        <v>667</v>
      </c>
      <c r="K145" s="57">
        <v>-2010</v>
      </c>
      <c r="L145" s="57" t="s">
        <v>668</v>
      </c>
      <c r="M145" s="58" t="s">
        <v>564</v>
      </c>
      <c r="N145" s="58"/>
      <c r="O145" s="59" t="s">
        <v>565</v>
      </c>
      <c r="P145" s="59" t="s">
        <v>566</v>
      </c>
    </row>
    <row r="146" spans="1:16" ht="12.75" customHeight="1" thickBot="1">
      <c r="A146" s="12" t="str">
        <f t="shared" si="24"/>
        <v> MVS 9.161 </v>
      </c>
      <c r="B146" s="19" t="str">
        <f t="shared" si="25"/>
        <v>I</v>
      </c>
      <c r="C146" s="12">
        <f t="shared" si="26"/>
        <v>37345.451000000001</v>
      </c>
      <c r="D146" s="17" t="str">
        <f t="shared" si="27"/>
        <v>vis</v>
      </c>
      <c r="E146" s="56">
        <f>VLOOKUP(C146,Active!C$21:E$799,3,FALSE)</f>
        <v>38.001019554464051</v>
      </c>
      <c r="F146" s="19" t="s">
        <v>136</v>
      </c>
      <c r="G146" s="17" t="str">
        <f t="shared" si="28"/>
        <v>37345.451</v>
      </c>
      <c r="H146" s="12">
        <f t="shared" si="29"/>
        <v>-1963</v>
      </c>
      <c r="I146" s="57" t="s">
        <v>669</v>
      </c>
      <c r="J146" s="58" t="s">
        <v>670</v>
      </c>
      <c r="K146" s="57">
        <v>-1963</v>
      </c>
      <c r="L146" s="57" t="s">
        <v>671</v>
      </c>
      <c r="M146" s="58" t="s">
        <v>564</v>
      </c>
      <c r="N146" s="58"/>
      <c r="O146" s="59" t="s">
        <v>565</v>
      </c>
      <c r="P146" s="59" t="s">
        <v>566</v>
      </c>
    </row>
    <row r="147" spans="1:16" ht="12.75" customHeight="1" thickBot="1">
      <c r="A147" s="12" t="str">
        <f t="shared" si="24"/>
        <v> MVS 9.161 </v>
      </c>
      <c r="B147" s="19" t="str">
        <f t="shared" si="25"/>
        <v>I</v>
      </c>
      <c r="C147" s="12">
        <f t="shared" si="26"/>
        <v>37364.294999999998</v>
      </c>
      <c r="D147" s="17" t="str">
        <f t="shared" si="27"/>
        <v>vis</v>
      </c>
      <c r="E147" s="56">
        <f>VLOOKUP(C147,Active!C$21:E$799,3,FALSE)</f>
        <v>39.98783282469789</v>
      </c>
      <c r="F147" s="19" t="s">
        <v>136</v>
      </c>
      <c r="G147" s="17" t="str">
        <f t="shared" si="28"/>
        <v>37364.295</v>
      </c>
      <c r="H147" s="12">
        <f t="shared" si="29"/>
        <v>-1961</v>
      </c>
      <c r="I147" s="57" t="s">
        <v>672</v>
      </c>
      <c r="J147" s="58" t="s">
        <v>673</v>
      </c>
      <c r="K147" s="57">
        <v>-1961</v>
      </c>
      <c r="L147" s="57" t="s">
        <v>151</v>
      </c>
      <c r="M147" s="58" t="s">
        <v>564</v>
      </c>
      <c r="N147" s="58"/>
      <c r="O147" s="59" t="s">
        <v>565</v>
      </c>
      <c r="P147" s="59" t="s">
        <v>566</v>
      </c>
    </row>
    <row r="148" spans="1:16" ht="12.75" customHeight="1" thickBot="1">
      <c r="A148" s="12" t="str">
        <f t="shared" si="24"/>
        <v> MVS 9.161 </v>
      </c>
      <c r="B148" s="19" t="str">
        <f t="shared" si="25"/>
        <v>I</v>
      </c>
      <c r="C148" s="12">
        <f t="shared" si="26"/>
        <v>37364.337</v>
      </c>
      <c r="D148" s="17" t="str">
        <f t="shared" si="27"/>
        <v>vis</v>
      </c>
      <c r="E148" s="56">
        <f>VLOOKUP(C148,Active!C$21:E$799,3,FALSE)</f>
        <v>39.992261086072993</v>
      </c>
      <c r="F148" s="19" t="s">
        <v>136</v>
      </c>
      <c r="G148" s="17" t="str">
        <f t="shared" si="28"/>
        <v>37364.337</v>
      </c>
      <c r="H148" s="12">
        <f t="shared" si="29"/>
        <v>-1961</v>
      </c>
      <c r="I148" s="57" t="s">
        <v>674</v>
      </c>
      <c r="J148" s="58" t="s">
        <v>675</v>
      </c>
      <c r="K148" s="57">
        <v>-1961</v>
      </c>
      <c r="L148" s="57" t="s">
        <v>466</v>
      </c>
      <c r="M148" s="58" t="s">
        <v>564</v>
      </c>
      <c r="N148" s="58"/>
      <c r="O148" s="59" t="s">
        <v>565</v>
      </c>
      <c r="P148" s="59" t="s">
        <v>566</v>
      </c>
    </row>
    <row r="149" spans="1:16" ht="12.75" customHeight="1" thickBot="1">
      <c r="A149" s="12" t="str">
        <f t="shared" si="24"/>
        <v> MVS 9.161 </v>
      </c>
      <c r="B149" s="19" t="str">
        <f t="shared" si="25"/>
        <v>I</v>
      </c>
      <c r="C149" s="12">
        <f t="shared" si="26"/>
        <v>37402.394</v>
      </c>
      <c r="D149" s="17" t="str">
        <f t="shared" si="27"/>
        <v>vis</v>
      </c>
      <c r="E149" s="56">
        <f>VLOOKUP(C149,Active!C$21:E$799,3,FALSE)</f>
        <v>44.004793065764211</v>
      </c>
      <c r="F149" s="19" t="s">
        <v>136</v>
      </c>
      <c r="G149" s="17" t="str">
        <f t="shared" si="28"/>
        <v>37402.394</v>
      </c>
      <c r="H149" s="12">
        <f t="shared" si="29"/>
        <v>-1957</v>
      </c>
      <c r="I149" s="57" t="s">
        <v>676</v>
      </c>
      <c r="J149" s="58" t="s">
        <v>677</v>
      </c>
      <c r="K149" s="57">
        <v>-1957</v>
      </c>
      <c r="L149" s="57" t="s">
        <v>678</v>
      </c>
      <c r="M149" s="58" t="s">
        <v>564</v>
      </c>
      <c r="N149" s="58"/>
      <c r="O149" s="59" t="s">
        <v>565</v>
      </c>
      <c r="P149" s="59" t="s">
        <v>566</v>
      </c>
    </row>
    <row r="150" spans="1:16" ht="12.75" customHeight="1" thickBot="1">
      <c r="A150" s="12" t="str">
        <f t="shared" si="24"/>
        <v> MVS 9.161 </v>
      </c>
      <c r="B150" s="19" t="str">
        <f t="shared" si="25"/>
        <v>I</v>
      </c>
      <c r="C150" s="12">
        <f t="shared" si="26"/>
        <v>37696.438999999998</v>
      </c>
      <c r="D150" s="17" t="str">
        <f t="shared" si="27"/>
        <v>vis</v>
      </c>
      <c r="E150" s="56">
        <f>VLOOKUP(C150,Active!C$21:E$799,3,FALSE)</f>
        <v>75.007367256275217</v>
      </c>
      <c r="F150" s="19" t="s">
        <v>136</v>
      </c>
      <c r="G150" s="17" t="str">
        <f t="shared" si="28"/>
        <v>37696.439</v>
      </c>
      <c r="H150" s="12">
        <f t="shared" si="29"/>
        <v>-1926</v>
      </c>
      <c r="I150" s="57" t="s">
        <v>679</v>
      </c>
      <c r="J150" s="58" t="s">
        <v>680</v>
      </c>
      <c r="K150" s="57">
        <v>-1926</v>
      </c>
      <c r="L150" s="57" t="s">
        <v>637</v>
      </c>
      <c r="M150" s="58" t="s">
        <v>564</v>
      </c>
      <c r="N150" s="58"/>
      <c r="O150" s="59" t="s">
        <v>565</v>
      </c>
      <c r="P150" s="59" t="s">
        <v>566</v>
      </c>
    </row>
    <row r="151" spans="1:16" ht="12.75" customHeight="1" thickBot="1">
      <c r="A151" s="12" t="str">
        <f t="shared" si="24"/>
        <v> MVS 9.161 </v>
      </c>
      <c r="B151" s="19" t="str">
        <f t="shared" si="25"/>
        <v>I</v>
      </c>
      <c r="C151" s="12">
        <f t="shared" si="26"/>
        <v>37696.461000000003</v>
      </c>
      <c r="D151" s="17" t="str">
        <f t="shared" si="27"/>
        <v>vis</v>
      </c>
      <c r="E151" s="56">
        <f>VLOOKUP(C151,Active!C$21:E$799,3,FALSE)</f>
        <v>75.009686821757811</v>
      </c>
      <c r="F151" s="19" t="s">
        <v>136</v>
      </c>
      <c r="G151" s="17" t="str">
        <f t="shared" si="28"/>
        <v>37696.461</v>
      </c>
      <c r="H151" s="12">
        <f t="shared" si="29"/>
        <v>-1926</v>
      </c>
      <c r="I151" s="57" t="s">
        <v>681</v>
      </c>
      <c r="J151" s="58" t="s">
        <v>682</v>
      </c>
      <c r="K151" s="57">
        <v>-1926</v>
      </c>
      <c r="L151" s="57" t="s">
        <v>683</v>
      </c>
      <c r="M151" s="58" t="s">
        <v>564</v>
      </c>
      <c r="N151" s="58"/>
      <c r="O151" s="59" t="s">
        <v>565</v>
      </c>
      <c r="P151" s="59" t="s">
        <v>566</v>
      </c>
    </row>
    <row r="152" spans="1:16" ht="12.75" customHeight="1" thickBot="1">
      <c r="A152" s="12" t="str">
        <f t="shared" si="24"/>
        <v> MVS 9.161 </v>
      </c>
      <c r="B152" s="19" t="str">
        <f t="shared" si="25"/>
        <v>I</v>
      </c>
      <c r="C152" s="12">
        <f t="shared" si="26"/>
        <v>37933.618000000002</v>
      </c>
      <c r="D152" s="17" t="str">
        <f t="shared" si="27"/>
        <v>vis</v>
      </c>
      <c r="E152" s="56">
        <f>VLOOKUP(C152,Active!C$21:E$799,3,FALSE)</f>
        <v>100.01428641467399</v>
      </c>
      <c r="F152" s="19" t="s">
        <v>136</v>
      </c>
      <c r="G152" s="17" t="str">
        <f t="shared" si="28"/>
        <v>37933.618</v>
      </c>
      <c r="H152" s="12">
        <f t="shared" si="29"/>
        <v>-1901</v>
      </c>
      <c r="I152" s="57" t="s">
        <v>684</v>
      </c>
      <c r="J152" s="58" t="s">
        <v>685</v>
      </c>
      <c r="K152" s="57">
        <v>-1901</v>
      </c>
      <c r="L152" s="57" t="s">
        <v>686</v>
      </c>
      <c r="M152" s="58" t="s">
        <v>564</v>
      </c>
      <c r="N152" s="58"/>
      <c r="O152" s="59" t="s">
        <v>565</v>
      </c>
      <c r="P152" s="59" t="s">
        <v>566</v>
      </c>
    </row>
    <row r="153" spans="1:16" ht="12.75" customHeight="1" thickBot="1">
      <c r="A153" s="12" t="str">
        <f t="shared" si="24"/>
        <v> MVS 9.161 </v>
      </c>
      <c r="B153" s="19" t="str">
        <f t="shared" si="25"/>
        <v>I</v>
      </c>
      <c r="C153" s="12">
        <f t="shared" si="26"/>
        <v>37933.635999999999</v>
      </c>
      <c r="D153" s="17" t="str">
        <f t="shared" si="27"/>
        <v>vis</v>
      </c>
      <c r="E153" s="56">
        <f>VLOOKUP(C153,Active!C$21:E$799,3,FALSE)</f>
        <v>100.01618424097717</v>
      </c>
      <c r="F153" s="19" t="s">
        <v>136</v>
      </c>
      <c r="G153" s="17" t="str">
        <f t="shared" si="28"/>
        <v>37933.636</v>
      </c>
      <c r="H153" s="12">
        <f t="shared" si="29"/>
        <v>-1901</v>
      </c>
      <c r="I153" s="57" t="s">
        <v>687</v>
      </c>
      <c r="J153" s="58" t="s">
        <v>688</v>
      </c>
      <c r="K153" s="57">
        <v>-1901</v>
      </c>
      <c r="L153" s="57" t="s">
        <v>689</v>
      </c>
      <c r="M153" s="58" t="s">
        <v>564</v>
      </c>
      <c r="N153" s="58"/>
      <c r="O153" s="59" t="s">
        <v>565</v>
      </c>
      <c r="P153" s="59" t="s">
        <v>566</v>
      </c>
    </row>
    <row r="154" spans="1:16" ht="12.75" customHeight="1" thickBot="1">
      <c r="A154" s="12" t="str">
        <f t="shared" si="24"/>
        <v> MVS 9.161 </v>
      </c>
      <c r="B154" s="19" t="str">
        <f t="shared" si="25"/>
        <v>I</v>
      </c>
      <c r="C154" s="12">
        <f t="shared" si="26"/>
        <v>38085.402999999998</v>
      </c>
      <c r="D154" s="17" t="str">
        <f t="shared" si="27"/>
        <v>vis</v>
      </c>
      <c r="E154" s="56">
        <f>VLOOKUP(C154,Active!C$21:E$799,3,FALSE)</f>
        <v>116.01770671941178</v>
      </c>
      <c r="F154" s="19" t="s">
        <v>136</v>
      </c>
      <c r="G154" s="17" t="str">
        <f t="shared" si="28"/>
        <v>38085.403</v>
      </c>
      <c r="H154" s="12">
        <f t="shared" si="29"/>
        <v>-1885</v>
      </c>
      <c r="I154" s="57" t="s">
        <v>690</v>
      </c>
      <c r="J154" s="58" t="s">
        <v>691</v>
      </c>
      <c r="K154" s="57">
        <v>-1885</v>
      </c>
      <c r="L154" s="57" t="s">
        <v>692</v>
      </c>
      <c r="M154" s="58" t="s">
        <v>564</v>
      </c>
      <c r="N154" s="58"/>
      <c r="O154" s="59" t="s">
        <v>565</v>
      </c>
      <c r="P154" s="59" t="s">
        <v>566</v>
      </c>
    </row>
    <row r="155" spans="1:16" ht="12.75" customHeight="1" thickBot="1">
      <c r="A155" s="12" t="str">
        <f t="shared" si="24"/>
        <v> MVS 9.161 </v>
      </c>
      <c r="B155" s="19" t="str">
        <f t="shared" si="25"/>
        <v>I</v>
      </c>
      <c r="C155" s="12">
        <f t="shared" si="26"/>
        <v>38331.605000000003</v>
      </c>
      <c r="D155" s="17" t="str">
        <f t="shared" si="27"/>
        <v>vis</v>
      </c>
      <c r="E155" s="56">
        <f>VLOOKUP(C155,Active!C$21:E$799,3,FALSE)</f>
        <v>141.97596402986557</v>
      </c>
      <c r="F155" s="19" t="s">
        <v>136</v>
      </c>
      <c r="G155" s="17" t="str">
        <f t="shared" si="28"/>
        <v>38331.605</v>
      </c>
      <c r="H155" s="12">
        <f t="shared" si="29"/>
        <v>-1859</v>
      </c>
      <c r="I155" s="57" t="s">
        <v>693</v>
      </c>
      <c r="J155" s="58" t="s">
        <v>694</v>
      </c>
      <c r="K155" s="57">
        <v>-1859</v>
      </c>
      <c r="L155" s="57" t="s">
        <v>241</v>
      </c>
      <c r="M155" s="58" t="s">
        <v>564</v>
      </c>
      <c r="N155" s="58"/>
      <c r="O155" s="59" t="s">
        <v>565</v>
      </c>
      <c r="P155" s="59" t="s">
        <v>566</v>
      </c>
    </row>
    <row r="156" spans="1:16" ht="12.75" customHeight="1" thickBot="1">
      <c r="A156" s="12" t="str">
        <f t="shared" si="24"/>
        <v> AN 39.289 </v>
      </c>
      <c r="B156" s="19" t="str">
        <f t="shared" si="25"/>
        <v>I</v>
      </c>
      <c r="C156" s="12">
        <f t="shared" si="26"/>
        <v>96059.403000000006</v>
      </c>
      <c r="D156" s="17" t="str">
        <f t="shared" si="27"/>
        <v>vis</v>
      </c>
      <c r="E156" s="56" t="e">
        <f>VLOOKUP(C156,Active!C$21:E$799,3,FALSE)</f>
        <v>#N/A</v>
      </c>
      <c r="F156" s="19" t="s">
        <v>136</v>
      </c>
      <c r="G156" s="17" t="str">
        <f t="shared" si="28"/>
        <v>96059.403</v>
      </c>
      <c r="H156" s="12">
        <f t="shared" si="29"/>
        <v>-6316</v>
      </c>
      <c r="I156" s="57" t="s">
        <v>139</v>
      </c>
      <c r="J156" s="58" t="s">
        <v>140</v>
      </c>
      <c r="K156" s="57">
        <v>-6316</v>
      </c>
      <c r="L156" s="57" t="s">
        <v>141</v>
      </c>
      <c r="M156" s="58" t="s">
        <v>142</v>
      </c>
      <c r="N156" s="58"/>
      <c r="O156" s="59" t="s">
        <v>143</v>
      </c>
      <c r="P156" s="59" t="s">
        <v>144</v>
      </c>
    </row>
    <row r="157" spans="1:16" ht="12.75" customHeight="1" thickBot="1">
      <c r="A157" s="12" t="str">
        <f t="shared" si="24"/>
        <v> AN 39.289 </v>
      </c>
      <c r="B157" s="19" t="str">
        <f t="shared" si="25"/>
        <v>I</v>
      </c>
      <c r="C157" s="12">
        <f t="shared" si="26"/>
        <v>97567.316999999995</v>
      </c>
      <c r="D157" s="17" t="str">
        <f t="shared" si="27"/>
        <v>vis</v>
      </c>
      <c r="E157" s="56" t="e">
        <f>VLOOKUP(C157,Active!C$21:E$799,3,FALSE)</f>
        <v>#N/A</v>
      </c>
      <c r="F157" s="19" t="s">
        <v>136</v>
      </c>
      <c r="G157" s="17" t="str">
        <f t="shared" si="28"/>
        <v>97567.317</v>
      </c>
      <c r="H157" s="12">
        <f t="shared" si="29"/>
        <v>-6157</v>
      </c>
      <c r="I157" s="57" t="s">
        <v>145</v>
      </c>
      <c r="J157" s="58" t="s">
        <v>146</v>
      </c>
      <c r="K157" s="57">
        <v>-6157</v>
      </c>
      <c r="L157" s="57" t="s">
        <v>147</v>
      </c>
      <c r="M157" s="58" t="s">
        <v>142</v>
      </c>
      <c r="N157" s="58"/>
      <c r="O157" s="59" t="s">
        <v>148</v>
      </c>
      <c r="P157" s="59" t="s">
        <v>144</v>
      </c>
    </row>
    <row r="158" spans="1:16" ht="12.75" customHeight="1" thickBot="1">
      <c r="A158" s="12" t="str">
        <f t="shared" si="24"/>
        <v> AN 39.289 </v>
      </c>
      <c r="B158" s="19" t="str">
        <f t="shared" si="25"/>
        <v>I</v>
      </c>
      <c r="C158" s="12">
        <f t="shared" si="26"/>
        <v>97605.313999999998</v>
      </c>
      <c r="D158" s="17" t="str">
        <f t="shared" si="27"/>
        <v>vis</v>
      </c>
      <c r="E158" s="56" t="e">
        <f>VLOOKUP(C158,Active!C$21:E$799,3,FALSE)</f>
        <v>#N/A</v>
      </c>
      <c r="F158" s="19" t="s">
        <v>136</v>
      </c>
      <c r="G158" s="17" t="str">
        <f t="shared" si="28"/>
        <v>97605.314</v>
      </c>
      <c r="H158" s="12">
        <f t="shared" si="29"/>
        <v>-6153</v>
      </c>
      <c r="I158" s="57" t="s">
        <v>149</v>
      </c>
      <c r="J158" s="58" t="s">
        <v>150</v>
      </c>
      <c r="K158" s="57">
        <v>-6153</v>
      </c>
      <c r="L158" s="57" t="s">
        <v>151</v>
      </c>
      <c r="M158" s="58" t="s">
        <v>142</v>
      </c>
      <c r="N158" s="58"/>
      <c r="O158" s="59" t="s">
        <v>148</v>
      </c>
      <c r="P158" s="59" t="s">
        <v>144</v>
      </c>
    </row>
    <row r="159" spans="1:16" ht="12.75" customHeight="1" thickBot="1">
      <c r="A159" s="12" t="str">
        <f t="shared" si="24"/>
        <v> AN 39.289 </v>
      </c>
      <c r="B159" s="19" t="str">
        <f t="shared" si="25"/>
        <v>I</v>
      </c>
      <c r="C159" s="12">
        <f t="shared" si="26"/>
        <v>97624.327999999994</v>
      </c>
      <c r="D159" s="17" t="str">
        <f t="shared" si="27"/>
        <v>vis</v>
      </c>
      <c r="E159" s="56" t="e">
        <f>VLOOKUP(C159,Active!C$21:E$799,3,FALSE)</f>
        <v>#N/A</v>
      </c>
      <c r="F159" s="19" t="s">
        <v>136</v>
      </c>
      <c r="G159" s="17" t="str">
        <f t="shared" si="28"/>
        <v>97624.328</v>
      </c>
      <c r="H159" s="12">
        <f t="shared" si="29"/>
        <v>-6151</v>
      </c>
      <c r="I159" s="57" t="s">
        <v>152</v>
      </c>
      <c r="J159" s="58" t="s">
        <v>153</v>
      </c>
      <c r="K159" s="57">
        <v>-6151</v>
      </c>
      <c r="L159" s="57" t="s">
        <v>154</v>
      </c>
      <c r="M159" s="58" t="s">
        <v>142</v>
      </c>
      <c r="N159" s="58"/>
      <c r="O159" s="59" t="s">
        <v>148</v>
      </c>
      <c r="P159" s="59" t="s">
        <v>144</v>
      </c>
    </row>
    <row r="160" spans="1:16" ht="12.75" customHeight="1" thickBot="1">
      <c r="A160" s="12" t="str">
        <f t="shared" si="24"/>
        <v> AN 39.289 </v>
      </c>
      <c r="B160" s="19" t="str">
        <f t="shared" si="25"/>
        <v>I</v>
      </c>
      <c r="C160" s="12">
        <f t="shared" si="26"/>
        <v>97842.400999999998</v>
      </c>
      <c r="D160" s="17" t="str">
        <f t="shared" si="27"/>
        <v>vis</v>
      </c>
      <c r="E160" s="56" t="e">
        <f>VLOOKUP(C160,Active!C$21:E$799,3,FALSE)</f>
        <v>#N/A</v>
      </c>
      <c r="F160" s="19" t="s">
        <v>136</v>
      </c>
      <c r="G160" s="17" t="str">
        <f t="shared" si="28"/>
        <v>97842.401</v>
      </c>
      <c r="H160" s="12">
        <f t="shared" si="29"/>
        <v>-6128</v>
      </c>
      <c r="I160" s="57" t="s">
        <v>155</v>
      </c>
      <c r="J160" s="58" t="s">
        <v>156</v>
      </c>
      <c r="K160" s="57">
        <v>-6128</v>
      </c>
      <c r="L160" s="57" t="s">
        <v>157</v>
      </c>
      <c r="M160" s="58" t="s">
        <v>142</v>
      </c>
      <c r="N160" s="58"/>
      <c r="O160" s="59" t="s">
        <v>148</v>
      </c>
      <c r="P160" s="59" t="s">
        <v>144</v>
      </c>
    </row>
    <row r="161" spans="1:16" ht="12.75" customHeight="1" thickBot="1">
      <c r="A161" s="12" t="str">
        <f t="shared" si="24"/>
        <v> AN 39.289 </v>
      </c>
      <c r="B161" s="19" t="str">
        <f t="shared" si="25"/>
        <v>I</v>
      </c>
      <c r="C161" s="12">
        <f t="shared" si="26"/>
        <v>97880.327999999994</v>
      </c>
      <c r="D161" s="17" t="str">
        <f t="shared" si="27"/>
        <v>vis</v>
      </c>
      <c r="E161" s="56" t="e">
        <f>VLOOKUP(C161,Active!C$21:E$799,3,FALSE)</f>
        <v>#N/A</v>
      </c>
      <c r="F161" s="19" t="s">
        <v>136</v>
      </c>
      <c r="G161" s="17" t="str">
        <f t="shared" si="28"/>
        <v>97880.328</v>
      </c>
      <c r="H161" s="12">
        <f t="shared" si="29"/>
        <v>-6124</v>
      </c>
      <c r="I161" s="57" t="s">
        <v>158</v>
      </c>
      <c r="J161" s="58" t="s">
        <v>159</v>
      </c>
      <c r="K161" s="57">
        <v>-6124</v>
      </c>
      <c r="L161" s="57" t="s">
        <v>160</v>
      </c>
      <c r="M161" s="58" t="s">
        <v>142</v>
      </c>
      <c r="N161" s="58"/>
      <c r="O161" s="59" t="s">
        <v>161</v>
      </c>
      <c r="P161" s="59" t="s">
        <v>144</v>
      </c>
    </row>
    <row r="162" spans="1:16" ht="12.75" customHeight="1" thickBot="1">
      <c r="A162" s="12" t="str">
        <f t="shared" si="24"/>
        <v> AN 39.289 </v>
      </c>
      <c r="B162" s="19" t="str">
        <f t="shared" si="25"/>
        <v>I</v>
      </c>
      <c r="C162" s="12">
        <f t="shared" si="26"/>
        <v>97918.289000000004</v>
      </c>
      <c r="D162" s="17" t="str">
        <f t="shared" si="27"/>
        <v>vis</v>
      </c>
      <c r="E162" s="56" t="e">
        <f>VLOOKUP(C162,Active!C$21:E$799,3,FALSE)</f>
        <v>#N/A</v>
      </c>
      <c r="F162" s="19" t="s">
        <v>136</v>
      </c>
      <c r="G162" s="17" t="str">
        <f t="shared" si="28"/>
        <v>97918.289</v>
      </c>
      <c r="H162" s="12">
        <f t="shared" si="29"/>
        <v>-6120</v>
      </c>
      <c r="I162" s="57" t="s">
        <v>162</v>
      </c>
      <c r="J162" s="58" t="s">
        <v>163</v>
      </c>
      <c r="K162" s="57">
        <v>-6120</v>
      </c>
      <c r="L162" s="57" t="s">
        <v>164</v>
      </c>
      <c r="M162" s="58" t="s">
        <v>142</v>
      </c>
      <c r="N162" s="58"/>
      <c r="O162" s="59" t="s">
        <v>165</v>
      </c>
      <c r="P162" s="59" t="s">
        <v>144</v>
      </c>
    </row>
    <row r="163" spans="1:16" ht="12.75" customHeight="1" thickBot="1">
      <c r="A163" s="12" t="str">
        <f t="shared" si="24"/>
        <v> AN 39.289 </v>
      </c>
      <c r="B163" s="19" t="str">
        <f t="shared" si="25"/>
        <v>I</v>
      </c>
      <c r="C163" s="12">
        <f t="shared" si="26"/>
        <v>98193.334000000003</v>
      </c>
      <c r="D163" s="17" t="str">
        <f t="shared" si="27"/>
        <v>vis</v>
      </c>
      <c r="E163" s="56" t="e">
        <f>VLOOKUP(C163,Active!C$21:E$799,3,FALSE)</f>
        <v>#N/A</v>
      </c>
      <c r="F163" s="19" t="s">
        <v>136</v>
      </c>
      <c r="G163" s="17" t="str">
        <f t="shared" si="28"/>
        <v>98193.334</v>
      </c>
      <c r="H163" s="12">
        <f t="shared" si="29"/>
        <v>-6091</v>
      </c>
      <c r="I163" s="57" t="s">
        <v>166</v>
      </c>
      <c r="J163" s="58" t="s">
        <v>167</v>
      </c>
      <c r="K163" s="57">
        <v>-6091</v>
      </c>
      <c r="L163" s="57" t="s">
        <v>168</v>
      </c>
      <c r="M163" s="58" t="s">
        <v>142</v>
      </c>
      <c r="N163" s="58"/>
      <c r="O163" s="59" t="s">
        <v>148</v>
      </c>
      <c r="P163" s="59" t="s">
        <v>144</v>
      </c>
    </row>
    <row r="164" spans="1:16" ht="12.75" customHeight="1" thickBot="1">
      <c r="A164" s="12" t="str">
        <f t="shared" si="24"/>
        <v> AN 39.289 </v>
      </c>
      <c r="B164" s="19" t="str">
        <f t="shared" si="25"/>
        <v>I</v>
      </c>
      <c r="C164" s="12">
        <f t="shared" si="26"/>
        <v>98297.596000000005</v>
      </c>
      <c r="D164" s="17" t="str">
        <f t="shared" si="27"/>
        <v>vis</v>
      </c>
      <c r="E164" s="56" t="e">
        <f>VLOOKUP(C164,Active!C$21:E$799,3,FALSE)</f>
        <v>#N/A</v>
      </c>
      <c r="F164" s="19" t="s">
        <v>136</v>
      </c>
      <c r="G164" s="17" t="str">
        <f t="shared" si="28"/>
        <v>98297.596</v>
      </c>
      <c r="H164" s="12">
        <f t="shared" si="29"/>
        <v>-6080</v>
      </c>
      <c r="I164" s="57" t="s">
        <v>169</v>
      </c>
      <c r="J164" s="58" t="s">
        <v>170</v>
      </c>
      <c r="K164" s="57">
        <v>-6080</v>
      </c>
      <c r="L164" s="57" t="s">
        <v>171</v>
      </c>
      <c r="M164" s="58" t="s">
        <v>142</v>
      </c>
      <c r="N164" s="58"/>
      <c r="O164" s="59" t="s">
        <v>148</v>
      </c>
      <c r="P164" s="59" t="s">
        <v>144</v>
      </c>
    </row>
    <row r="165" spans="1:16" ht="12.75" customHeight="1" thickBot="1">
      <c r="A165" s="12" t="str">
        <f t="shared" si="24"/>
        <v> AN 39.289 </v>
      </c>
      <c r="B165" s="19" t="str">
        <f t="shared" si="25"/>
        <v>I</v>
      </c>
      <c r="C165" s="12">
        <f t="shared" si="26"/>
        <v>98316.554000000004</v>
      </c>
      <c r="D165" s="17" t="str">
        <f t="shared" si="27"/>
        <v>vis</v>
      </c>
      <c r="E165" s="56" t="e">
        <f>VLOOKUP(C165,Active!C$21:E$799,3,FALSE)</f>
        <v>#N/A</v>
      </c>
      <c r="F165" s="19" t="s">
        <v>136</v>
      </c>
      <c r="G165" s="17" t="str">
        <f t="shared" si="28"/>
        <v>98316.554</v>
      </c>
      <c r="H165" s="12">
        <f t="shared" si="29"/>
        <v>-6078</v>
      </c>
      <c r="I165" s="57" t="s">
        <v>172</v>
      </c>
      <c r="J165" s="58" t="s">
        <v>173</v>
      </c>
      <c r="K165" s="57">
        <v>-6078</v>
      </c>
      <c r="L165" s="57" t="s">
        <v>174</v>
      </c>
      <c r="M165" s="58" t="s">
        <v>142</v>
      </c>
      <c r="N165" s="58"/>
      <c r="O165" s="59" t="s">
        <v>148</v>
      </c>
      <c r="P165" s="59" t="s">
        <v>144</v>
      </c>
    </row>
    <row r="166" spans="1:16" ht="12.75" customHeight="1" thickBot="1">
      <c r="A166" s="12" t="str">
        <f t="shared" si="24"/>
        <v> AN 56.266 </v>
      </c>
      <c r="B166" s="19" t="str">
        <f t="shared" si="25"/>
        <v>I</v>
      </c>
      <c r="C166" s="12">
        <f t="shared" si="26"/>
        <v>98316.566999999995</v>
      </c>
      <c r="D166" s="17" t="str">
        <f t="shared" si="27"/>
        <v>vis</v>
      </c>
      <c r="E166" s="56" t="e">
        <f>VLOOKUP(C166,Active!C$21:E$799,3,FALSE)</f>
        <v>#N/A</v>
      </c>
      <c r="F166" s="19" t="s">
        <v>136</v>
      </c>
      <c r="G166" s="17" t="str">
        <f t="shared" si="28"/>
        <v>98316.567</v>
      </c>
      <c r="H166" s="12">
        <f t="shared" si="29"/>
        <v>-6078</v>
      </c>
      <c r="I166" s="57" t="s">
        <v>175</v>
      </c>
      <c r="J166" s="58" t="s">
        <v>176</v>
      </c>
      <c r="K166" s="57">
        <v>-6078</v>
      </c>
      <c r="L166" s="57" t="s">
        <v>177</v>
      </c>
      <c r="M166" s="58" t="s">
        <v>142</v>
      </c>
      <c r="N166" s="58"/>
      <c r="O166" s="59" t="s">
        <v>178</v>
      </c>
      <c r="P166" s="59" t="s">
        <v>179</v>
      </c>
    </row>
    <row r="167" spans="1:16" ht="12.75" customHeight="1" thickBot="1">
      <c r="A167" s="12" t="str">
        <f t="shared" si="24"/>
        <v> AN 40.359 </v>
      </c>
      <c r="B167" s="19" t="str">
        <f t="shared" si="25"/>
        <v>I</v>
      </c>
      <c r="C167" s="12">
        <f t="shared" si="26"/>
        <v>98572.652000000002</v>
      </c>
      <c r="D167" s="17" t="str">
        <f t="shared" si="27"/>
        <v>vis</v>
      </c>
      <c r="E167" s="56" t="e">
        <f>VLOOKUP(C167,Active!C$21:E$799,3,FALSE)</f>
        <v>#N/A</v>
      </c>
      <c r="F167" s="19" t="s">
        <v>136</v>
      </c>
      <c r="G167" s="17" t="str">
        <f t="shared" si="28"/>
        <v>98572.652</v>
      </c>
      <c r="H167" s="12">
        <f t="shared" si="29"/>
        <v>-6051</v>
      </c>
      <c r="I167" s="57" t="s">
        <v>180</v>
      </c>
      <c r="J167" s="58" t="s">
        <v>181</v>
      </c>
      <c r="K167" s="57">
        <v>-6051</v>
      </c>
      <c r="L167" s="57" t="s">
        <v>182</v>
      </c>
      <c r="M167" s="58" t="s">
        <v>142</v>
      </c>
      <c r="N167" s="58"/>
      <c r="O167" s="59" t="s">
        <v>183</v>
      </c>
      <c r="P167" s="59" t="s">
        <v>184</v>
      </c>
    </row>
    <row r="168" spans="1:16" ht="12.75" customHeight="1" thickBot="1">
      <c r="A168" s="12" t="str">
        <f t="shared" si="24"/>
        <v> AN 56.266 </v>
      </c>
      <c r="B168" s="19" t="str">
        <f t="shared" si="25"/>
        <v>I</v>
      </c>
      <c r="C168" s="12">
        <f t="shared" si="26"/>
        <v>98572.656000000003</v>
      </c>
      <c r="D168" s="17" t="str">
        <f t="shared" si="27"/>
        <v>vis</v>
      </c>
      <c r="E168" s="56" t="e">
        <f>VLOOKUP(C168,Active!C$21:E$799,3,FALSE)</f>
        <v>#N/A</v>
      </c>
      <c r="F168" s="19" t="s">
        <v>136</v>
      </c>
      <c r="G168" s="17" t="str">
        <f t="shared" si="28"/>
        <v>98572.656</v>
      </c>
      <c r="H168" s="12">
        <f t="shared" si="29"/>
        <v>-6051</v>
      </c>
      <c r="I168" s="57" t="s">
        <v>185</v>
      </c>
      <c r="J168" s="58" t="s">
        <v>186</v>
      </c>
      <c r="K168" s="57">
        <v>-6051</v>
      </c>
      <c r="L168" s="57" t="s">
        <v>187</v>
      </c>
      <c r="M168" s="58" t="s">
        <v>142</v>
      </c>
      <c r="N168" s="58"/>
      <c r="O168" s="59" t="s">
        <v>178</v>
      </c>
      <c r="P168" s="59" t="s">
        <v>179</v>
      </c>
    </row>
    <row r="169" spans="1:16" ht="12.75" customHeight="1" thickBot="1">
      <c r="A169" s="12" t="str">
        <f t="shared" si="24"/>
        <v> AN 40.359 </v>
      </c>
      <c r="B169" s="19" t="str">
        <f t="shared" si="25"/>
        <v>I</v>
      </c>
      <c r="C169" s="12">
        <f t="shared" si="26"/>
        <v>98572.661999999997</v>
      </c>
      <c r="D169" s="17" t="str">
        <f t="shared" si="27"/>
        <v>vis</v>
      </c>
      <c r="E169" s="56" t="e">
        <f>VLOOKUP(C169,Active!C$21:E$799,3,FALSE)</f>
        <v>#N/A</v>
      </c>
      <c r="F169" s="19" t="s">
        <v>136</v>
      </c>
      <c r="G169" s="17" t="str">
        <f t="shared" si="28"/>
        <v>98572.662</v>
      </c>
      <c r="H169" s="12">
        <f t="shared" si="29"/>
        <v>-6051</v>
      </c>
      <c r="I169" s="57" t="s">
        <v>188</v>
      </c>
      <c r="J169" s="58" t="s">
        <v>189</v>
      </c>
      <c r="K169" s="57">
        <v>-6051</v>
      </c>
      <c r="L169" s="57" t="s">
        <v>190</v>
      </c>
      <c r="M169" s="58" t="s">
        <v>142</v>
      </c>
      <c r="N169" s="58"/>
      <c r="O169" s="59" t="s">
        <v>148</v>
      </c>
      <c r="P169" s="59" t="s">
        <v>184</v>
      </c>
    </row>
    <row r="170" spans="1:16" ht="12.75" customHeight="1" thickBot="1">
      <c r="A170" s="12" t="str">
        <f t="shared" si="24"/>
        <v> AN 40.359 </v>
      </c>
      <c r="B170" s="19" t="str">
        <f t="shared" si="25"/>
        <v>I</v>
      </c>
      <c r="C170" s="12">
        <f t="shared" si="26"/>
        <v>98648.521999999997</v>
      </c>
      <c r="D170" s="17" t="str">
        <f t="shared" si="27"/>
        <v>vis</v>
      </c>
      <c r="E170" s="56" t="e">
        <f>VLOOKUP(C170,Active!C$21:E$799,3,FALSE)</f>
        <v>#N/A</v>
      </c>
      <c r="F170" s="19" t="s">
        <v>136</v>
      </c>
      <c r="G170" s="17" t="str">
        <f t="shared" si="28"/>
        <v>98648.522</v>
      </c>
      <c r="H170" s="12">
        <f t="shared" si="29"/>
        <v>-6043</v>
      </c>
      <c r="I170" s="57" t="s">
        <v>191</v>
      </c>
      <c r="J170" s="58" t="s">
        <v>192</v>
      </c>
      <c r="K170" s="57">
        <v>-6043</v>
      </c>
      <c r="L170" s="57" t="s">
        <v>171</v>
      </c>
      <c r="M170" s="58" t="s">
        <v>142</v>
      </c>
      <c r="N170" s="58"/>
      <c r="O170" s="59" t="s">
        <v>183</v>
      </c>
      <c r="P170" s="59" t="s">
        <v>184</v>
      </c>
    </row>
    <row r="171" spans="1:16" ht="12.75" customHeight="1" thickBot="1">
      <c r="A171" s="12" t="str">
        <f t="shared" ref="A171:A188" si="30">P171</f>
        <v> AN 56.266 </v>
      </c>
      <c r="B171" s="19" t="str">
        <f t="shared" ref="B171:B188" si="31">IF(H171=INT(H171),"I","II")</f>
        <v>I</v>
      </c>
      <c r="C171" s="12">
        <f t="shared" ref="C171:C188" si="32">1*G171</f>
        <v>98648.524999999994</v>
      </c>
      <c r="D171" s="17" t="str">
        <f t="shared" ref="D171:D188" si="33">VLOOKUP(F171,I$1:J$5,2,FALSE)</f>
        <v>vis</v>
      </c>
      <c r="E171" s="56" t="e">
        <f>VLOOKUP(C171,Active!C$21:E$799,3,FALSE)</f>
        <v>#N/A</v>
      </c>
      <c r="F171" s="19" t="s">
        <v>136</v>
      </c>
      <c r="G171" s="17" t="str">
        <f t="shared" ref="G171:G188" si="34">MID(I171,3,LEN(I171)-3)</f>
        <v>98648.525</v>
      </c>
      <c r="H171" s="12">
        <f t="shared" ref="H171:H188" si="35">1*K171</f>
        <v>-6043</v>
      </c>
      <c r="I171" s="57" t="s">
        <v>193</v>
      </c>
      <c r="J171" s="58" t="s">
        <v>194</v>
      </c>
      <c r="K171" s="57">
        <v>-6043</v>
      </c>
      <c r="L171" s="57" t="s">
        <v>195</v>
      </c>
      <c r="M171" s="58" t="s">
        <v>142</v>
      </c>
      <c r="N171" s="58"/>
      <c r="O171" s="59" t="s">
        <v>178</v>
      </c>
      <c r="P171" s="59" t="s">
        <v>179</v>
      </c>
    </row>
    <row r="172" spans="1:16" ht="12.75" customHeight="1" thickBot="1">
      <c r="A172" s="12" t="str">
        <f t="shared" si="30"/>
        <v> AN 40.359 </v>
      </c>
      <c r="B172" s="19" t="str">
        <f t="shared" si="31"/>
        <v>I</v>
      </c>
      <c r="C172" s="12">
        <f t="shared" si="32"/>
        <v>98648.535999999993</v>
      </c>
      <c r="D172" s="17" t="str">
        <f t="shared" si="33"/>
        <v>vis</v>
      </c>
      <c r="E172" s="56" t="e">
        <f>VLOOKUP(C172,Active!C$21:E$799,3,FALSE)</f>
        <v>#N/A</v>
      </c>
      <c r="F172" s="19" t="s">
        <v>136</v>
      </c>
      <c r="G172" s="17" t="str">
        <f t="shared" si="34"/>
        <v>98648.536</v>
      </c>
      <c r="H172" s="12">
        <f t="shared" si="35"/>
        <v>-6043</v>
      </c>
      <c r="I172" s="57" t="s">
        <v>196</v>
      </c>
      <c r="J172" s="58" t="s">
        <v>197</v>
      </c>
      <c r="K172" s="57">
        <v>-6043</v>
      </c>
      <c r="L172" s="57" t="s">
        <v>198</v>
      </c>
      <c r="M172" s="58" t="s">
        <v>142</v>
      </c>
      <c r="N172" s="58"/>
      <c r="O172" s="59" t="s">
        <v>148</v>
      </c>
      <c r="P172" s="59" t="s">
        <v>184</v>
      </c>
    </row>
    <row r="173" spans="1:16" ht="12.75" customHeight="1" thickBot="1">
      <c r="A173" s="12" t="str">
        <f t="shared" si="30"/>
        <v> AN 56.266 </v>
      </c>
      <c r="B173" s="19" t="str">
        <f t="shared" si="31"/>
        <v>I</v>
      </c>
      <c r="C173" s="12">
        <f t="shared" si="32"/>
        <v>98686.453999999998</v>
      </c>
      <c r="D173" s="17" t="str">
        <f t="shared" si="33"/>
        <v>vis</v>
      </c>
      <c r="E173" s="56" t="e">
        <f>VLOOKUP(C173,Active!C$21:E$799,3,FALSE)</f>
        <v>#N/A</v>
      </c>
      <c r="F173" s="19" t="s">
        <v>136</v>
      </c>
      <c r="G173" s="17" t="str">
        <f t="shared" si="34"/>
        <v>98686.454</v>
      </c>
      <c r="H173" s="12">
        <f t="shared" si="35"/>
        <v>-6039</v>
      </c>
      <c r="I173" s="57" t="s">
        <v>199</v>
      </c>
      <c r="J173" s="58" t="s">
        <v>200</v>
      </c>
      <c r="K173" s="57">
        <v>-6039</v>
      </c>
      <c r="L173" s="57" t="s">
        <v>201</v>
      </c>
      <c r="M173" s="58" t="s">
        <v>142</v>
      </c>
      <c r="N173" s="58"/>
      <c r="O173" s="59" t="s">
        <v>178</v>
      </c>
      <c r="P173" s="59" t="s">
        <v>179</v>
      </c>
    </row>
    <row r="174" spans="1:16" ht="12.75" customHeight="1" thickBot="1">
      <c r="A174" s="12" t="str">
        <f t="shared" si="30"/>
        <v> AN 40.359 </v>
      </c>
      <c r="B174" s="19" t="str">
        <f t="shared" si="31"/>
        <v>I</v>
      </c>
      <c r="C174" s="12">
        <f t="shared" si="32"/>
        <v>98686.460999999996</v>
      </c>
      <c r="D174" s="17" t="str">
        <f t="shared" si="33"/>
        <v>vis</v>
      </c>
      <c r="E174" s="56" t="e">
        <f>VLOOKUP(C174,Active!C$21:E$799,3,FALSE)</f>
        <v>#N/A</v>
      </c>
      <c r="F174" s="19" t="s">
        <v>136</v>
      </c>
      <c r="G174" s="17" t="str">
        <f t="shared" si="34"/>
        <v>98686.461</v>
      </c>
      <c r="H174" s="12">
        <f t="shared" si="35"/>
        <v>-6039</v>
      </c>
      <c r="I174" s="57" t="s">
        <v>202</v>
      </c>
      <c r="J174" s="58" t="s">
        <v>203</v>
      </c>
      <c r="K174" s="57">
        <v>-6039</v>
      </c>
      <c r="L174" s="57" t="s">
        <v>204</v>
      </c>
      <c r="M174" s="58" t="s">
        <v>142</v>
      </c>
      <c r="N174" s="58"/>
      <c r="O174" s="59" t="s">
        <v>148</v>
      </c>
      <c r="P174" s="59" t="s">
        <v>184</v>
      </c>
    </row>
    <row r="175" spans="1:16" ht="12.75" customHeight="1" thickBot="1">
      <c r="A175" s="12" t="str">
        <f t="shared" si="30"/>
        <v> AN 45.318 </v>
      </c>
      <c r="B175" s="19" t="str">
        <f t="shared" si="31"/>
        <v>I</v>
      </c>
      <c r="C175" s="12">
        <f t="shared" si="32"/>
        <v>98980.457999999999</v>
      </c>
      <c r="D175" s="17" t="str">
        <f t="shared" si="33"/>
        <v>vis</v>
      </c>
      <c r="E175" s="56" t="e">
        <f>VLOOKUP(C175,Active!C$21:E$799,3,FALSE)</f>
        <v>#N/A</v>
      </c>
      <c r="F175" s="19" t="s">
        <v>136</v>
      </c>
      <c r="G175" s="17" t="str">
        <f t="shared" si="34"/>
        <v>98980.458</v>
      </c>
      <c r="H175" s="12">
        <f t="shared" si="35"/>
        <v>-6008</v>
      </c>
      <c r="I175" s="57" t="s">
        <v>205</v>
      </c>
      <c r="J175" s="58" t="s">
        <v>206</v>
      </c>
      <c r="K175" s="57">
        <v>-6008</v>
      </c>
      <c r="L175" s="57" t="s">
        <v>207</v>
      </c>
      <c r="M175" s="58" t="s">
        <v>142</v>
      </c>
      <c r="N175" s="58"/>
      <c r="O175" s="59" t="s">
        <v>208</v>
      </c>
      <c r="P175" s="59" t="s">
        <v>209</v>
      </c>
    </row>
    <row r="176" spans="1:16" ht="12.75" customHeight="1" thickBot="1">
      <c r="A176" s="12" t="str">
        <f t="shared" si="30"/>
        <v> AN 56.266 </v>
      </c>
      <c r="B176" s="19" t="str">
        <f t="shared" si="31"/>
        <v>I</v>
      </c>
      <c r="C176" s="12">
        <f t="shared" si="32"/>
        <v>98980.462</v>
      </c>
      <c r="D176" s="17" t="str">
        <f t="shared" si="33"/>
        <v>vis</v>
      </c>
      <c r="E176" s="56" t="e">
        <f>VLOOKUP(C176,Active!C$21:E$799,3,FALSE)</f>
        <v>#N/A</v>
      </c>
      <c r="F176" s="19" t="s">
        <v>136</v>
      </c>
      <c r="G176" s="17" t="str">
        <f t="shared" si="34"/>
        <v>98980.462</v>
      </c>
      <c r="H176" s="12">
        <f t="shared" si="35"/>
        <v>-6008</v>
      </c>
      <c r="I176" s="57" t="s">
        <v>210</v>
      </c>
      <c r="J176" s="58" t="s">
        <v>211</v>
      </c>
      <c r="K176" s="57">
        <v>-6008</v>
      </c>
      <c r="L176" s="57" t="s">
        <v>212</v>
      </c>
      <c r="M176" s="58" t="s">
        <v>142</v>
      </c>
      <c r="N176" s="58"/>
      <c r="O176" s="59" t="s">
        <v>178</v>
      </c>
      <c r="P176" s="59" t="s">
        <v>179</v>
      </c>
    </row>
    <row r="177" spans="1:16" ht="12.75" customHeight="1" thickBot="1">
      <c r="A177" s="12" t="str">
        <f t="shared" si="30"/>
        <v> AN 47.249 </v>
      </c>
      <c r="B177" s="19" t="str">
        <f t="shared" si="31"/>
        <v>I</v>
      </c>
      <c r="C177" s="12">
        <f t="shared" si="32"/>
        <v>98980.467999999993</v>
      </c>
      <c r="D177" s="17" t="str">
        <f t="shared" si="33"/>
        <v>vis</v>
      </c>
      <c r="E177" s="56" t="e">
        <f>VLOOKUP(C177,Active!C$21:E$799,3,FALSE)</f>
        <v>#N/A</v>
      </c>
      <c r="F177" s="19" t="s">
        <v>136</v>
      </c>
      <c r="G177" s="17" t="str">
        <f t="shared" si="34"/>
        <v>98980.468</v>
      </c>
      <c r="H177" s="12">
        <f t="shared" si="35"/>
        <v>-6008</v>
      </c>
      <c r="I177" s="57" t="s">
        <v>213</v>
      </c>
      <c r="J177" s="58" t="s">
        <v>214</v>
      </c>
      <c r="K177" s="57">
        <v>-6008</v>
      </c>
      <c r="L177" s="57" t="s">
        <v>174</v>
      </c>
      <c r="M177" s="58" t="s">
        <v>142</v>
      </c>
      <c r="N177" s="58"/>
      <c r="O177" s="59" t="s">
        <v>215</v>
      </c>
      <c r="P177" s="59" t="s">
        <v>216</v>
      </c>
    </row>
    <row r="178" spans="1:16" ht="12.75" customHeight="1" thickBot="1">
      <c r="A178" s="12" t="str">
        <f t="shared" si="30"/>
        <v> AN 43.176 </v>
      </c>
      <c r="B178" s="19" t="str">
        <f t="shared" si="31"/>
        <v>I</v>
      </c>
      <c r="C178" s="12">
        <f t="shared" si="32"/>
        <v>98980.482000000004</v>
      </c>
      <c r="D178" s="17" t="str">
        <f t="shared" si="33"/>
        <v>vis</v>
      </c>
      <c r="E178" s="56" t="e">
        <f>VLOOKUP(C178,Active!C$21:E$799,3,FALSE)</f>
        <v>#N/A</v>
      </c>
      <c r="F178" s="19" t="s">
        <v>136</v>
      </c>
      <c r="G178" s="17" t="str">
        <f t="shared" si="34"/>
        <v>98980.482</v>
      </c>
      <c r="H178" s="12">
        <f t="shared" si="35"/>
        <v>-6008</v>
      </c>
      <c r="I178" s="57" t="s">
        <v>217</v>
      </c>
      <c r="J178" s="58" t="s">
        <v>218</v>
      </c>
      <c r="K178" s="57">
        <v>-6008</v>
      </c>
      <c r="L178" s="57" t="s">
        <v>195</v>
      </c>
      <c r="M178" s="58" t="s">
        <v>142</v>
      </c>
      <c r="N178" s="58"/>
      <c r="O178" s="59" t="s">
        <v>183</v>
      </c>
      <c r="P178" s="59" t="s">
        <v>219</v>
      </c>
    </row>
    <row r="179" spans="1:16" ht="12.75" customHeight="1" thickBot="1">
      <c r="A179" s="12" t="str">
        <f t="shared" si="30"/>
        <v> AN 43.239 </v>
      </c>
      <c r="B179" s="19" t="str">
        <f t="shared" si="31"/>
        <v>I</v>
      </c>
      <c r="C179" s="12">
        <f t="shared" si="32"/>
        <v>99037.369000000006</v>
      </c>
      <c r="D179" s="17" t="str">
        <f t="shared" si="33"/>
        <v>vis</v>
      </c>
      <c r="E179" s="56" t="e">
        <f>VLOOKUP(C179,Active!C$21:E$799,3,FALSE)</f>
        <v>#N/A</v>
      </c>
      <c r="F179" s="19" t="s">
        <v>136</v>
      </c>
      <c r="G179" s="17" t="str">
        <f t="shared" si="34"/>
        <v>99037.369</v>
      </c>
      <c r="H179" s="12">
        <f t="shared" si="35"/>
        <v>-6002</v>
      </c>
      <c r="I179" s="57" t="s">
        <v>220</v>
      </c>
      <c r="J179" s="58" t="s">
        <v>221</v>
      </c>
      <c r="K179" s="57">
        <v>-6002</v>
      </c>
      <c r="L179" s="57" t="s">
        <v>212</v>
      </c>
      <c r="M179" s="58" t="s">
        <v>142</v>
      </c>
      <c r="N179" s="58"/>
      <c r="O179" s="59" t="s">
        <v>222</v>
      </c>
      <c r="P179" s="59" t="s">
        <v>223</v>
      </c>
    </row>
    <row r="180" spans="1:16" ht="12.75" customHeight="1" thickBot="1">
      <c r="A180" s="12" t="str">
        <f t="shared" si="30"/>
        <v> AN 43.176 </v>
      </c>
      <c r="B180" s="19" t="str">
        <f t="shared" si="31"/>
        <v>I</v>
      </c>
      <c r="C180" s="12">
        <f t="shared" si="32"/>
        <v>99037.376999999993</v>
      </c>
      <c r="D180" s="17" t="str">
        <f t="shared" si="33"/>
        <v>vis</v>
      </c>
      <c r="E180" s="56" t="e">
        <f>VLOOKUP(C180,Active!C$21:E$799,3,FALSE)</f>
        <v>#N/A</v>
      </c>
      <c r="F180" s="19" t="s">
        <v>136</v>
      </c>
      <c r="G180" s="17" t="str">
        <f t="shared" si="34"/>
        <v>99037.377</v>
      </c>
      <c r="H180" s="12">
        <f t="shared" si="35"/>
        <v>-6002</v>
      </c>
      <c r="I180" s="57" t="s">
        <v>224</v>
      </c>
      <c r="J180" s="58" t="s">
        <v>225</v>
      </c>
      <c r="K180" s="57">
        <v>-6002</v>
      </c>
      <c r="L180" s="57" t="s">
        <v>226</v>
      </c>
      <c r="M180" s="58" t="s">
        <v>142</v>
      </c>
      <c r="N180" s="58"/>
      <c r="O180" s="59" t="s">
        <v>148</v>
      </c>
      <c r="P180" s="59" t="s">
        <v>219</v>
      </c>
    </row>
    <row r="181" spans="1:16" ht="12.75" customHeight="1" thickBot="1">
      <c r="A181" s="12" t="str">
        <f t="shared" si="30"/>
        <v> AN 56.266 </v>
      </c>
      <c r="B181" s="19" t="str">
        <f t="shared" si="31"/>
        <v>I</v>
      </c>
      <c r="C181" s="12">
        <f t="shared" si="32"/>
        <v>99056.335999999996</v>
      </c>
      <c r="D181" s="17" t="str">
        <f t="shared" si="33"/>
        <v>vis</v>
      </c>
      <c r="E181" s="56" t="e">
        <f>VLOOKUP(C181,Active!C$21:E$799,3,FALSE)</f>
        <v>#N/A</v>
      </c>
      <c r="F181" s="19" t="s">
        <v>136</v>
      </c>
      <c r="G181" s="17" t="str">
        <f t="shared" si="34"/>
        <v>99056.336</v>
      </c>
      <c r="H181" s="12">
        <f t="shared" si="35"/>
        <v>-6000</v>
      </c>
      <c r="I181" s="57" t="s">
        <v>227</v>
      </c>
      <c r="J181" s="58" t="s">
        <v>228</v>
      </c>
      <c r="K181" s="57">
        <v>-6000</v>
      </c>
      <c r="L181" s="57" t="s">
        <v>229</v>
      </c>
      <c r="M181" s="58" t="s">
        <v>142</v>
      </c>
      <c r="N181" s="58"/>
      <c r="O181" s="59" t="s">
        <v>178</v>
      </c>
      <c r="P181" s="59" t="s">
        <v>179</v>
      </c>
    </row>
    <row r="182" spans="1:16" ht="12.75" customHeight="1" thickBot="1">
      <c r="A182" s="12" t="str">
        <f t="shared" si="30"/>
        <v> AN 43.176 </v>
      </c>
      <c r="B182" s="19" t="str">
        <f t="shared" si="31"/>
        <v>I</v>
      </c>
      <c r="C182" s="12">
        <f t="shared" si="32"/>
        <v>99056.34</v>
      </c>
      <c r="D182" s="17" t="str">
        <f t="shared" si="33"/>
        <v>vis</v>
      </c>
      <c r="E182" s="56" t="e">
        <f>VLOOKUP(C182,Active!C$21:E$799,3,FALSE)</f>
        <v>#N/A</v>
      </c>
      <c r="F182" s="19" t="s">
        <v>136</v>
      </c>
      <c r="G182" s="17" t="str">
        <f t="shared" si="34"/>
        <v>99056.340</v>
      </c>
      <c r="H182" s="12">
        <f t="shared" si="35"/>
        <v>-6000</v>
      </c>
      <c r="I182" s="57" t="s">
        <v>230</v>
      </c>
      <c r="J182" s="58" t="s">
        <v>231</v>
      </c>
      <c r="K182" s="57">
        <v>-6000</v>
      </c>
      <c r="L182" s="57" t="s">
        <v>232</v>
      </c>
      <c r="M182" s="58" t="s">
        <v>142</v>
      </c>
      <c r="N182" s="58"/>
      <c r="O182" s="59" t="s">
        <v>148</v>
      </c>
      <c r="P182" s="59" t="s">
        <v>219</v>
      </c>
    </row>
    <row r="183" spans="1:16" ht="12.75" customHeight="1" thickBot="1">
      <c r="A183" s="12" t="str">
        <f t="shared" si="30"/>
        <v> AN 43.176 </v>
      </c>
      <c r="B183" s="19" t="str">
        <f t="shared" si="31"/>
        <v>I</v>
      </c>
      <c r="C183" s="12">
        <f t="shared" si="32"/>
        <v>99056.347999999998</v>
      </c>
      <c r="D183" s="17" t="str">
        <f t="shared" si="33"/>
        <v>vis</v>
      </c>
      <c r="E183" s="56" t="e">
        <f>VLOOKUP(C183,Active!C$21:E$799,3,FALSE)</f>
        <v>#N/A</v>
      </c>
      <c r="F183" s="19" t="s">
        <v>136</v>
      </c>
      <c r="G183" s="17" t="str">
        <f t="shared" si="34"/>
        <v>99056.348</v>
      </c>
      <c r="H183" s="12">
        <f t="shared" si="35"/>
        <v>-6000</v>
      </c>
      <c r="I183" s="57" t="s">
        <v>233</v>
      </c>
      <c r="J183" s="58" t="s">
        <v>234</v>
      </c>
      <c r="K183" s="57">
        <v>-6000</v>
      </c>
      <c r="L183" s="57" t="s">
        <v>235</v>
      </c>
      <c r="M183" s="58" t="s">
        <v>142</v>
      </c>
      <c r="N183" s="58"/>
      <c r="O183" s="59" t="s">
        <v>183</v>
      </c>
      <c r="P183" s="59" t="s">
        <v>219</v>
      </c>
    </row>
    <row r="184" spans="1:16" ht="12.75" customHeight="1" thickBot="1">
      <c r="A184" s="12" t="str">
        <f t="shared" si="30"/>
        <v> AN 47.249 </v>
      </c>
      <c r="B184" s="19" t="str">
        <f t="shared" si="31"/>
        <v>I</v>
      </c>
      <c r="C184" s="12">
        <f t="shared" si="32"/>
        <v>99255.510999999999</v>
      </c>
      <c r="D184" s="17" t="str">
        <f t="shared" si="33"/>
        <v>vis</v>
      </c>
      <c r="E184" s="56" t="e">
        <f>VLOOKUP(C184,Active!C$21:E$799,3,FALSE)</f>
        <v>#N/A</v>
      </c>
      <c r="F184" s="19" t="s">
        <v>136</v>
      </c>
      <c r="G184" s="17" t="str">
        <f t="shared" si="34"/>
        <v>99255.511</v>
      </c>
      <c r="H184" s="12">
        <f t="shared" si="35"/>
        <v>-5979</v>
      </c>
      <c r="I184" s="57" t="s">
        <v>236</v>
      </c>
      <c r="J184" s="58" t="s">
        <v>237</v>
      </c>
      <c r="K184" s="57">
        <v>-5979</v>
      </c>
      <c r="L184" s="57" t="s">
        <v>238</v>
      </c>
      <c r="M184" s="58" t="s">
        <v>142</v>
      </c>
      <c r="N184" s="58"/>
      <c r="O184" s="59" t="s">
        <v>215</v>
      </c>
      <c r="P184" s="59" t="s">
        <v>216</v>
      </c>
    </row>
    <row r="185" spans="1:16" ht="12.75" customHeight="1" thickBot="1">
      <c r="A185" s="12" t="str">
        <f t="shared" si="30"/>
        <v> AN 56.266 </v>
      </c>
      <c r="B185" s="19" t="str">
        <f t="shared" si="31"/>
        <v>I</v>
      </c>
      <c r="C185" s="12">
        <f t="shared" si="32"/>
        <v>99369.320999999996</v>
      </c>
      <c r="D185" s="17" t="str">
        <f t="shared" si="33"/>
        <v>vis</v>
      </c>
      <c r="E185" s="56" t="e">
        <f>VLOOKUP(C185,Active!C$21:E$799,3,FALSE)</f>
        <v>#N/A</v>
      </c>
      <c r="F185" s="19" t="s">
        <v>136</v>
      </c>
      <c r="G185" s="17" t="str">
        <f t="shared" si="34"/>
        <v>99369.321</v>
      </c>
      <c r="H185" s="12">
        <f t="shared" si="35"/>
        <v>-5967</v>
      </c>
      <c r="I185" s="57" t="s">
        <v>239</v>
      </c>
      <c r="J185" s="58" t="s">
        <v>240</v>
      </c>
      <c r="K185" s="57">
        <v>-5967</v>
      </c>
      <c r="L185" s="57" t="s">
        <v>241</v>
      </c>
      <c r="M185" s="58" t="s">
        <v>142</v>
      </c>
      <c r="N185" s="58"/>
      <c r="O185" s="59" t="s">
        <v>178</v>
      </c>
      <c r="P185" s="59" t="s">
        <v>179</v>
      </c>
    </row>
    <row r="186" spans="1:16" ht="12.75" customHeight="1" thickBot="1">
      <c r="A186" s="12" t="str">
        <f t="shared" si="30"/>
        <v> AA 28.500 </v>
      </c>
      <c r="B186" s="19" t="str">
        <f t="shared" si="31"/>
        <v>I</v>
      </c>
      <c r="C186" s="12">
        <f t="shared" si="32"/>
        <v>99369.323999999993</v>
      </c>
      <c r="D186" s="17" t="str">
        <f t="shared" si="33"/>
        <v>vis</v>
      </c>
      <c r="E186" s="56" t="e">
        <f>VLOOKUP(C186,Active!C$21:E$799,3,FALSE)</f>
        <v>#N/A</v>
      </c>
      <c r="F186" s="19" t="s">
        <v>136</v>
      </c>
      <c r="G186" s="17" t="str">
        <f t="shared" si="34"/>
        <v>99369.324</v>
      </c>
      <c r="H186" s="12">
        <f t="shared" si="35"/>
        <v>-5967</v>
      </c>
      <c r="I186" s="57" t="s">
        <v>242</v>
      </c>
      <c r="J186" s="58" t="s">
        <v>243</v>
      </c>
      <c r="K186" s="57">
        <v>-5967</v>
      </c>
      <c r="L186" s="57" t="s">
        <v>229</v>
      </c>
      <c r="M186" s="58" t="s">
        <v>142</v>
      </c>
      <c r="N186" s="58"/>
      <c r="O186" s="59" t="s">
        <v>244</v>
      </c>
      <c r="P186" s="59" t="s">
        <v>245</v>
      </c>
    </row>
    <row r="187" spans="1:16" ht="12.75" customHeight="1" thickBot="1">
      <c r="A187" s="12" t="str">
        <f t="shared" si="30"/>
        <v> AN 47.249 </v>
      </c>
      <c r="B187" s="19" t="str">
        <f t="shared" si="31"/>
        <v>I</v>
      </c>
      <c r="C187" s="12">
        <f t="shared" si="32"/>
        <v>99369.338000000003</v>
      </c>
      <c r="D187" s="17" t="str">
        <f t="shared" si="33"/>
        <v>vis</v>
      </c>
      <c r="E187" s="56" t="e">
        <f>VLOOKUP(C187,Active!C$21:E$799,3,FALSE)</f>
        <v>#N/A</v>
      </c>
      <c r="F187" s="19" t="s">
        <v>136</v>
      </c>
      <c r="G187" s="17" t="str">
        <f t="shared" si="34"/>
        <v>99369.338</v>
      </c>
      <c r="H187" s="12">
        <f t="shared" si="35"/>
        <v>-5967</v>
      </c>
      <c r="I187" s="57" t="s">
        <v>246</v>
      </c>
      <c r="J187" s="58" t="s">
        <v>247</v>
      </c>
      <c r="K187" s="57">
        <v>-5967</v>
      </c>
      <c r="L187" s="57" t="s">
        <v>248</v>
      </c>
      <c r="M187" s="58" t="s">
        <v>142</v>
      </c>
      <c r="N187" s="58"/>
      <c r="O187" s="59" t="s">
        <v>215</v>
      </c>
      <c r="P187" s="59" t="s">
        <v>216</v>
      </c>
    </row>
    <row r="188" spans="1:16" ht="12.75" customHeight="1" thickBot="1">
      <c r="A188" s="12" t="str">
        <f t="shared" si="30"/>
        <v> AN 45.246 </v>
      </c>
      <c r="B188" s="19" t="str">
        <f t="shared" si="31"/>
        <v>I</v>
      </c>
      <c r="C188" s="12">
        <f t="shared" si="32"/>
        <v>99369.369000000006</v>
      </c>
      <c r="D188" s="17" t="str">
        <f t="shared" si="33"/>
        <v>vis</v>
      </c>
      <c r="E188" s="56" t="e">
        <f>VLOOKUP(C188,Active!C$21:E$799,3,FALSE)</f>
        <v>#N/A</v>
      </c>
      <c r="F188" s="19" t="s">
        <v>136</v>
      </c>
      <c r="G188" s="17" t="str">
        <f t="shared" si="34"/>
        <v>99369.369</v>
      </c>
      <c r="H188" s="12">
        <f t="shared" si="35"/>
        <v>-5967</v>
      </c>
      <c r="I188" s="57" t="s">
        <v>249</v>
      </c>
      <c r="J188" s="58" t="s">
        <v>250</v>
      </c>
      <c r="K188" s="57">
        <v>-5967</v>
      </c>
      <c r="L188" s="57" t="s">
        <v>251</v>
      </c>
      <c r="M188" s="58" t="s">
        <v>142</v>
      </c>
      <c r="N188" s="58"/>
      <c r="O188" s="59" t="s">
        <v>222</v>
      </c>
      <c r="P188" s="59" t="s">
        <v>252</v>
      </c>
    </row>
    <row r="189" spans="1:16">
      <c r="B189" s="19"/>
      <c r="F189" s="19"/>
    </row>
    <row r="190" spans="1:16">
      <c r="B190" s="19"/>
      <c r="F190" s="19"/>
    </row>
    <row r="191" spans="1:16">
      <c r="B191" s="19"/>
      <c r="F191" s="19"/>
    </row>
    <row r="192" spans="1:16">
      <c r="B192" s="19"/>
      <c r="F192" s="19"/>
    </row>
    <row r="193" spans="2:6">
      <c r="B193" s="19"/>
      <c r="F193" s="19"/>
    </row>
    <row r="194" spans="2:6">
      <c r="B194" s="19"/>
      <c r="F194" s="19"/>
    </row>
    <row r="195" spans="2:6">
      <c r="B195" s="19"/>
      <c r="F195" s="19"/>
    </row>
    <row r="196" spans="2:6">
      <c r="B196" s="19"/>
      <c r="F196" s="19"/>
    </row>
    <row r="197" spans="2:6">
      <c r="B197" s="19"/>
      <c r="F197" s="19"/>
    </row>
    <row r="198" spans="2:6">
      <c r="B198" s="19"/>
      <c r="F198" s="19"/>
    </row>
    <row r="199" spans="2:6">
      <c r="B199" s="19"/>
      <c r="F199" s="19"/>
    </row>
    <row r="200" spans="2:6">
      <c r="B200" s="19"/>
      <c r="F200" s="19"/>
    </row>
    <row r="201" spans="2:6">
      <c r="B201" s="19"/>
      <c r="F201" s="19"/>
    </row>
    <row r="202" spans="2:6">
      <c r="B202" s="19"/>
      <c r="F202" s="19"/>
    </row>
    <row r="203" spans="2:6">
      <c r="B203" s="19"/>
      <c r="F203" s="19"/>
    </row>
    <row r="204" spans="2:6">
      <c r="B204" s="19"/>
      <c r="F204" s="19"/>
    </row>
    <row r="205" spans="2:6">
      <c r="B205" s="19"/>
      <c r="F205" s="19"/>
    </row>
    <row r="206" spans="2:6">
      <c r="B206" s="19"/>
      <c r="F206" s="19"/>
    </row>
    <row r="207" spans="2:6">
      <c r="B207" s="19"/>
      <c r="F207" s="19"/>
    </row>
    <row r="208" spans="2:6">
      <c r="B208" s="19"/>
      <c r="F208" s="19"/>
    </row>
    <row r="209" spans="2:6">
      <c r="B209" s="19"/>
      <c r="F209" s="19"/>
    </row>
    <row r="210" spans="2:6">
      <c r="B210" s="19"/>
      <c r="F210" s="19"/>
    </row>
    <row r="211" spans="2:6">
      <c r="B211" s="19"/>
      <c r="F211" s="19"/>
    </row>
    <row r="212" spans="2:6">
      <c r="B212" s="19"/>
      <c r="F212" s="19"/>
    </row>
    <row r="213" spans="2:6">
      <c r="B213" s="19"/>
      <c r="F213" s="19"/>
    </row>
    <row r="214" spans="2:6">
      <c r="B214" s="19"/>
      <c r="F214" s="19"/>
    </row>
    <row r="215" spans="2:6">
      <c r="B215" s="19"/>
      <c r="F215" s="19"/>
    </row>
    <row r="216" spans="2:6">
      <c r="B216" s="19"/>
      <c r="F216" s="19"/>
    </row>
    <row r="217" spans="2:6">
      <c r="B217" s="19"/>
      <c r="F217" s="19"/>
    </row>
    <row r="218" spans="2:6">
      <c r="B218" s="19"/>
      <c r="F218" s="19"/>
    </row>
    <row r="219" spans="2:6">
      <c r="B219" s="19"/>
      <c r="F219" s="19"/>
    </row>
    <row r="220" spans="2:6">
      <c r="B220" s="19"/>
      <c r="F220" s="19"/>
    </row>
    <row r="221" spans="2:6">
      <c r="B221" s="19"/>
      <c r="F221" s="19"/>
    </row>
    <row r="222" spans="2:6">
      <c r="B222" s="19"/>
      <c r="F222" s="19"/>
    </row>
    <row r="223" spans="2:6">
      <c r="B223" s="19"/>
      <c r="F223" s="19"/>
    </row>
    <row r="224" spans="2:6">
      <c r="B224" s="19"/>
      <c r="F224" s="19"/>
    </row>
    <row r="225" spans="2:6">
      <c r="B225" s="19"/>
      <c r="F225" s="19"/>
    </row>
    <row r="226" spans="2:6">
      <c r="B226" s="19"/>
      <c r="F226" s="19"/>
    </row>
    <row r="227" spans="2:6">
      <c r="B227" s="19"/>
      <c r="F227" s="19"/>
    </row>
    <row r="228" spans="2:6">
      <c r="B228" s="19"/>
      <c r="F228" s="19"/>
    </row>
    <row r="229" spans="2:6">
      <c r="B229" s="19"/>
      <c r="F229" s="19"/>
    </row>
    <row r="230" spans="2:6">
      <c r="B230" s="19"/>
      <c r="F230" s="19"/>
    </row>
    <row r="231" spans="2:6">
      <c r="B231" s="19"/>
      <c r="F231" s="19"/>
    </row>
    <row r="232" spans="2:6">
      <c r="B232" s="19"/>
      <c r="F232" s="19"/>
    </row>
    <row r="233" spans="2:6">
      <c r="B233" s="19"/>
      <c r="F233" s="19"/>
    </row>
    <row r="234" spans="2:6">
      <c r="B234" s="19"/>
      <c r="F234" s="19"/>
    </row>
    <row r="235" spans="2:6">
      <c r="B235" s="19"/>
      <c r="F235" s="19"/>
    </row>
    <row r="236" spans="2:6">
      <c r="B236" s="19"/>
      <c r="F236" s="19"/>
    </row>
    <row r="237" spans="2:6">
      <c r="B237" s="19"/>
      <c r="F237" s="19"/>
    </row>
    <row r="238" spans="2:6">
      <c r="B238" s="19"/>
      <c r="F238" s="19"/>
    </row>
    <row r="239" spans="2:6">
      <c r="B239" s="19"/>
      <c r="F239" s="19"/>
    </row>
    <row r="240" spans="2:6">
      <c r="B240" s="19"/>
      <c r="F240" s="19"/>
    </row>
    <row r="241" spans="2:6">
      <c r="B241" s="19"/>
      <c r="F241" s="19"/>
    </row>
    <row r="242" spans="2:6">
      <c r="B242" s="19"/>
      <c r="F242" s="19"/>
    </row>
    <row r="243" spans="2:6">
      <c r="B243" s="19"/>
      <c r="F243" s="19"/>
    </row>
    <row r="244" spans="2:6">
      <c r="B244" s="19"/>
      <c r="F244" s="19"/>
    </row>
    <row r="245" spans="2:6">
      <c r="B245" s="19"/>
      <c r="F245" s="19"/>
    </row>
    <row r="246" spans="2:6">
      <c r="B246" s="19"/>
      <c r="F246" s="19"/>
    </row>
    <row r="247" spans="2:6">
      <c r="B247" s="19"/>
      <c r="F247" s="19"/>
    </row>
    <row r="248" spans="2:6">
      <c r="B248" s="19"/>
      <c r="F248" s="19"/>
    </row>
    <row r="249" spans="2:6">
      <c r="B249" s="19"/>
      <c r="F249" s="19"/>
    </row>
    <row r="250" spans="2:6">
      <c r="B250" s="19"/>
      <c r="F250" s="19"/>
    </row>
    <row r="251" spans="2:6">
      <c r="B251" s="19"/>
      <c r="F251" s="19"/>
    </row>
    <row r="252" spans="2:6">
      <c r="B252" s="19"/>
      <c r="F252" s="19"/>
    </row>
    <row r="253" spans="2:6">
      <c r="B253" s="19"/>
      <c r="F253" s="19"/>
    </row>
    <row r="254" spans="2:6">
      <c r="B254" s="19"/>
      <c r="F254" s="19"/>
    </row>
    <row r="255" spans="2:6">
      <c r="B255" s="19"/>
      <c r="F255" s="19"/>
    </row>
    <row r="256" spans="2:6">
      <c r="B256" s="19"/>
      <c r="F256" s="19"/>
    </row>
    <row r="257" spans="2:6">
      <c r="B257" s="19"/>
      <c r="F257" s="19"/>
    </row>
    <row r="258" spans="2:6">
      <c r="B258" s="19"/>
      <c r="F258" s="19"/>
    </row>
    <row r="259" spans="2:6">
      <c r="B259" s="19"/>
      <c r="F259" s="19"/>
    </row>
    <row r="260" spans="2:6">
      <c r="B260" s="19"/>
      <c r="F260" s="19"/>
    </row>
    <row r="261" spans="2:6">
      <c r="B261" s="19"/>
      <c r="F261" s="19"/>
    </row>
    <row r="262" spans="2:6">
      <c r="B262" s="19"/>
      <c r="F262" s="19"/>
    </row>
    <row r="263" spans="2:6">
      <c r="B263" s="19"/>
      <c r="F263" s="19"/>
    </row>
    <row r="264" spans="2:6">
      <c r="B264" s="19"/>
      <c r="F264" s="19"/>
    </row>
    <row r="265" spans="2:6">
      <c r="B265" s="19"/>
      <c r="F265" s="19"/>
    </row>
    <row r="266" spans="2:6">
      <c r="B266" s="19"/>
      <c r="F266" s="19"/>
    </row>
    <row r="267" spans="2:6">
      <c r="B267" s="19"/>
      <c r="F267" s="19"/>
    </row>
    <row r="268" spans="2:6">
      <c r="B268" s="19"/>
      <c r="F268" s="19"/>
    </row>
    <row r="269" spans="2:6">
      <c r="B269" s="19"/>
      <c r="F269" s="19"/>
    </row>
    <row r="270" spans="2:6">
      <c r="B270" s="19"/>
      <c r="F270" s="19"/>
    </row>
    <row r="271" spans="2:6">
      <c r="B271" s="19"/>
      <c r="F271" s="19"/>
    </row>
    <row r="272" spans="2:6">
      <c r="B272" s="19"/>
      <c r="F272" s="19"/>
    </row>
    <row r="273" spans="2:6">
      <c r="B273" s="19"/>
      <c r="F273" s="19"/>
    </row>
    <row r="274" spans="2:6">
      <c r="B274" s="19"/>
      <c r="F274" s="19"/>
    </row>
    <row r="275" spans="2:6">
      <c r="B275" s="19"/>
      <c r="F275" s="19"/>
    </row>
    <row r="276" spans="2:6">
      <c r="B276" s="19"/>
      <c r="F276" s="19"/>
    </row>
    <row r="277" spans="2:6">
      <c r="B277" s="19"/>
      <c r="F277" s="19"/>
    </row>
    <row r="278" spans="2:6">
      <c r="B278" s="19"/>
      <c r="F278" s="19"/>
    </row>
    <row r="279" spans="2:6">
      <c r="B279" s="19"/>
      <c r="F279" s="19"/>
    </row>
    <row r="280" spans="2:6">
      <c r="B280" s="19"/>
      <c r="F280" s="19"/>
    </row>
    <row r="281" spans="2:6">
      <c r="B281" s="19"/>
      <c r="F281" s="19"/>
    </row>
    <row r="282" spans="2:6">
      <c r="B282" s="19"/>
      <c r="F282" s="19"/>
    </row>
    <row r="283" spans="2:6">
      <c r="B283" s="19"/>
      <c r="F283" s="19"/>
    </row>
    <row r="284" spans="2:6">
      <c r="B284" s="19"/>
      <c r="F284" s="19"/>
    </row>
    <row r="285" spans="2:6">
      <c r="B285" s="19"/>
      <c r="F285" s="19"/>
    </row>
    <row r="286" spans="2:6">
      <c r="B286" s="19"/>
      <c r="F286" s="19"/>
    </row>
    <row r="287" spans="2:6">
      <c r="B287" s="19"/>
      <c r="F287" s="19"/>
    </row>
    <row r="288" spans="2:6">
      <c r="B288" s="19"/>
      <c r="F288" s="19"/>
    </row>
    <row r="289" spans="2:6">
      <c r="B289" s="19"/>
      <c r="F289" s="19"/>
    </row>
    <row r="290" spans="2:6">
      <c r="B290" s="19"/>
      <c r="F290" s="19"/>
    </row>
    <row r="291" spans="2:6">
      <c r="B291" s="19"/>
      <c r="F291" s="19"/>
    </row>
    <row r="292" spans="2:6">
      <c r="B292" s="19"/>
      <c r="F292" s="19"/>
    </row>
    <row r="293" spans="2:6">
      <c r="B293" s="19"/>
      <c r="F293" s="19"/>
    </row>
    <row r="294" spans="2:6">
      <c r="B294" s="19"/>
      <c r="F294" s="19"/>
    </row>
    <row r="295" spans="2:6">
      <c r="B295" s="19"/>
      <c r="F295" s="19"/>
    </row>
    <row r="296" spans="2:6">
      <c r="B296" s="19"/>
      <c r="F296" s="19"/>
    </row>
    <row r="297" spans="2:6">
      <c r="B297" s="19"/>
      <c r="F297" s="19"/>
    </row>
    <row r="298" spans="2:6">
      <c r="B298" s="19"/>
      <c r="F298" s="19"/>
    </row>
    <row r="299" spans="2:6">
      <c r="B299" s="19"/>
      <c r="F299" s="19"/>
    </row>
    <row r="300" spans="2:6">
      <c r="B300" s="19"/>
      <c r="F300" s="19"/>
    </row>
    <row r="301" spans="2:6">
      <c r="B301" s="19"/>
      <c r="F301" s="19"/>
    </row>
    <row r="302" spans="2:6">
      <c r="B302" s="19"/>
      <c r="F302" s="19"/>
    </row>
    <row r="303" spans="2:6">
      <c r="B303" s="19"/>
      <c r="F303" s="19"/>
    </row>
    <row r="304" spans="2:6">
      <c r="B304" s="19"/>
      <c r="F304" s="19"/>
    </row>
    <row r="305" spans="2:6">
      <c r="B305" s="19"/>
      <c r="F305" s="19"/>
    </row>
    <row r="306" spans="2:6">
      <c r="B306" s="19"/>
      <c r="F306" s="19"/>
    </row>
    <row r="307" spans="2:6">
      <c r="B307" s="19"/>
      <c r="F307" s="19"/>
    </row>
    <row r="308" spans="2:6">
      <c r="B308" s="19"/>
      <c r="F308" s="19"/>
    </row>
    <row r="309" spans="2:6">
      <c r="B309" s="19"/>
      <c r="F309" s="19"/>
    </row>
    <row r="310" spans="2:6">
      <c r="B310" s="19"/>
      <c r="F310" s="19"/>
    </row>
    <row r="311" spans="2:6">
      <c r="B311" s="19"/>
      <c r="F311" s="19"/>
    </row>
    <row r="312" spans="2:6">
      <c r="B312" s="19"/>
      <c r="F312" s="19"/>
    </row>
    <row r="313" spans="2:6">
      <c r="B313" s="19"/>
      <c r="F313" s="19"/>
    </row>
    <row r="314" spans="2:6">
      <c r="B314" s="19"/>
      <c r="F314" s="19"/>
    </row>
    <row r="315" spans="2:6">
      <c r="B315" s="19"/>
      <c r="F315" s="19"/>
    </row>
    <row r="316" spans="2:6">
      <c r="B316" s="19"/>
      <c r="F316" s="19"/>
    </row>
    <row r="317" spans="2:6">
      <c r="B317" s="19"/>
      <c r="F317" s="19"/>
    </row>
    <row r="318" spans="2:6">
      <c r="B318" s="19"/>
      <c r="F318" s="19"/>
    </row>
    <row r="319" spans="2:6">
      <c r="B319" s="19"/>
      <c r="F319" s="19"/>
    </row>
    <row r="320" spans="2:6">
      <c r="B320" s="19"/>
      <c r="F320" s="19"/>
    </row>
    <row r="321" spans="2:6">
      <c r="B321" s="19"/>
      <c r="F321" s="19"/>
    </row>
    <row r="322" spans="2:6">
      <c r="B322" s="19"/>
      <c r="F322" s="19"/>
    </row>
    <row r="323" spans="2:6">
      <c r="B323" s="19"/>
      <c r="F323" s="19"/>
    </row>
    <row r="324" spans="2:6">
      <c r="B324" s="19"/>
      <c r="F324" s="19"/>
    </row>
    <row r="325" spans="2:6">
      <c r="B325" s="19"/>
      <c r="F325" s="19"/>
    </row>
    <row r="326" spans="2:6">
      <c r="B326" s="19"/>
      <c r="F326" s="19"/>
    </row>
    <row r="327" spans="2:6">
      <c r="B327" s="19"/>
      <c r="F327" s="19"/>
    </row>
    <row r="328" spans="2:6">
      <c r="B328" s="19"/>
      <c r="F328" s="19"/>
    </row>
    <row r="329" spans="2:6">
      <c r="B329" s="19"/>
      <c r="F329" s="19"/>
    </row>
    <row r="330" spans="2:6">
      <c r="B330" s="19"/>
      <c r="F330" s="19"/>
    </row>
    <row r="331" spans="2:6">
      <c r="B331" s="19"/>
      <c r="F331" s="19"/>
    </row>
    <row r="332" spans="2:6">
      <c r="B332" s="19"/>
      <c r="F332" s="19"/>
    </row>
    <row r="333" spans="2:6">
      <c r="B333" s="19"/>
      <c r="F333" s="19"/>
    </row>
    <row r="334" spans="2:6">
      <c r="B334" s="19"/>
      <c r="F334" s="19"/>
    </row>
    <row r="335" spans="2:6">
      <c r="B335" s="19"/>
      <c r="F335" s="19"/>
    </row>
    <row r="336" spans="2:6">
      <c r="B336" s="19"/>
      <c r="F336" s="19"/>
    </row>
    <row r="337" spans="2:6">
      <c r="B337" s="19"/>
      <c r="F337" s="19"/>
    </row>
    <row r="338" spans="2:6">
      <c r="B338" s="19"/>
      <c r="F338" s="19"/>
    </row>
    <row r="339" spans="2:6">
      <c r="B339" s="19"/>
      <c r="F339" s="19"/>
    </row>
    <row r="340" spans="2:6">
      <c r="B340" s="19"/>
      <c r="F340" s="19"/>
    </row>
    <row r="341" spans="2:6">
      <c r="B341" s="19"/>
      <c r="F341" s="19"/>
    </row>
    <row r="342" spans="2:6">
      <c r="B342" s="19"/>
      <c r="F342" s="19"/>
    </row>
    <row r="343" spans="2:6">
      <c r="B343" s="19"/>
      <c r="F343" s="19"/>
    </row>
    <row r="344" spans="2:6">
      <c r="B344" s="19"/>
      <c r="F344" s="19"/>
    </row>
    <row r="345" spans="2:6">
      <c r="B345" s="19"/>
      <c r="F345" s="19"/>
    </row>
    <row r="346" spans="2:6">
      <c r="B346" s="19"/>
      <c r="F346" s="19"/>
    </row>
    <row r="347" spans="2:6">
      <c r="B347" s="19"/>
      <c r="F347" s="19"/>
    </row>
    <row r="348" spans="2:6">
      <c r="B348" s="19"/>
      <c r="F348" s="19"/>
    </row>
    <row r="349" spans="2:6">
      <c r="B349" s="19"/>
      <c r="F349" s="19"/>
    </row>
    <row r="350" spans="2:6">
      <c r="B350" s="19"/>
      <c r="F350" s="19"/>
    </row>
    <row r="351" spans="2:6">
      <c r="B351" s="19"/>
      <c r="F351" s="19"/>
    </row>
    <row r="352" spans="2:6">
      <c r="B352" s="19"/>
      <c r="F352" s="19"/>
    </row>
    <row r="353" spans="2:6">
      <c r="B353" s="19"/>
      <c r="F353" s="19"/>
    </row>
    <row r="354" spans="2:6">
      <c r="B354" s="19"/>
      <c r="F354" s="19"/>
    </row>
    <row r="355" spans="2:6">
      <c r="B355" s="19"/>
      <c r="F355" s="19"/>
    </row>
    <row r="356" spans="2:6">
      <c r="B356" s="19"/>
      <c r="F356" s="19"/>
    </row>
    <row r="357" spans="2:6">
      <c r="B357" s="19"/>
      <c r="F357" s="19"/>
    </row>
    <row r="358" spans="2:6">
      <c r="B358" s="19"/>
      <c r="F358" s="19"/>
    </row>
    <row r="359" spans="2:6">
      <c r="B359" s="19"/>
      <c r="F359" s="19"/>
    </row>
    <row r="360" spans="2:6">
      <c r="B360" s="19"/>
      <c r="F360" s="19"/>
    </row>
    <row r="361" spans="2:6">
      <c r="B361" s="19"/>
      <c r="F361" s="19"/>
    </row>
    <row r="362" spans="2:6">
      <c r="B362" s="19"/>
      <c r="F362" s="19"/>
    </row>
    <row r="363" spans="2:6">
      <c r="B363" s="19"/>
      <c r="F363" s="19"/>
    </row>
    <row r="364" spans="2:6">
      <c r="B364" s="19"/>
      <c r="F364" s="19"/>
    </row>
    <row r="365" spans="2:6">
      <c r="B365" s="19"/>
      <c r="F365" s="19"/>
    </row>
    <row r="366" spans="2:6">
      <c r="B366" s="19"/>
      <c r="F366" s="19"/>
    </row>
    <row r="367" spans="2:6">
      <c r="B367" s="19"/>
      <c r="F367" s="19"/>
    </row>
    <row r="368" spans="2:6">
      <c r="B368" s="19"/>
      <c r="F368" s="19"/>
    </row>
    <row r="369" spans="2:6">
      <c r="B369" s="19"/>
      <c r="F369" s="19"/>
    </row>
    <row r="370" spans="2:6">
      <c r="B370" s="19"/>
      <c r="F370" s="19"/>
    </row>
    <row r="371" spans="2:6">
      <c r="B371" s="19"/>
      <c r="F371" s="19"/>
    </row>
    <row r="372" spans="2:6">
      <c r="B372" s="19"/>
      <c r="F372" s="19"/>
    </row>
    <row r="373" spans="2:6">
      <c r="B373" s="19"/>
      <c r="F373" s="19"/>
    </row>
    <row r="374" spans="2:6">
      <c r="B374" s="19"/>
      <c r="F374" s="19"/>
    </row>
    <row r="375" spans="2:6">
      <c r="B375" s="19"/>
      <c r="F375" s="19"/>
    </row>
    <row r="376" spans="2:6">
      <c r="B376" s="19"/>
      <c r="F376" s="19"/>
    </row>
    <row r="377" spans="2:6">
      <c r="B377" s="19"/>
      <c r="F377" s="19"/>
    </row>
    <row r="378" spans="2:6">
      <c r="B378" s="19"/>
      <c r="F378" s="19"/>
    </row>
    <row r="379" spans="2:6">
      <c r="B379" s="19"/>
      <c r="F379" s="19"/>
    </row>
    <row r="380" spans="2:6">
      <c r="B380" s="19"/>
      <c r="F380" s="19"/>
    </row>
    <row r="381" spans="2:6">
      <c r="B381" s="19"/>
      <c r="F381" s="19"/>
    </row>
    <row r="382" spans="2:6">
      <c r="B382" s="19"/>
      <c r="F382" s="19"/>
    </row>
    <row r="383" spans="2:6">
      <c r="B383" s="19"/>
      <c r="F383" s="19"/>
    </row>
    <row r="384" spans="2:6">
      <c r="B384" s="19"/>
      <c r="F384" s="19"/>
    </row>
    <row r="385" spans="2:6">
      <c r="B385" s="19"/>
      <c r="F385" s="19"/>
    </row>
    <row r="386" spans="2:6">
      <c r="B386" s="19"/>
      <c r="F386" s="19"/>
    </row>
    <row r="387" spans="2:6">
      <c r="B387" s="19"/>
      <c r="F387" s="19"/>
    </row>
    <row r="388" spans="2:6">
      <c r="B388" s="19"/>
      <c r="F388" s="19"/>
    </row>
    <row r="389" spans="2:6">
      <c r="B389" s="19"/>
      <c r="F389" s="19"/>
    </row>
    <row r="390" spans="2:6">
      <c r="B390" s="19"/>
      <c r="F390" s="19"/>
    </row>
    <row r="391" spans="2:6">
      <c r="B391" s="19"/>
      <c r="F391" s="19"/>
    </row>
    <row r="392" spans="2:6">
      <c r="B392" s="19"/>
      <c r="F392" s="19"/>
    </row>
    <row r="393" spans="2:6">
      <c r="B393" s="19"/>
      <c r="F393" s="19"/>
    </row>
    <row r="394" spans="2:6">
      <c r="B394" s="19"/>
      <c r="F394" s="19"/>
    </row>
    <row r="395" spans="2:6">
      <c r="B395" s="19"/>
      <c r="F395" s="19"/>
    </row>
    <row r="396" spans="2:6">
      <c r="B396" s="19"/>
      <c r="F396" s="19"/>
    </row>
    <row r="397" spans="2:6">
      <c r="B397" s="19"/>
      <c r="F397" s="19"/>
    </row>
    <row r="398" spans="2:6">
      <c r="B398" s="19"/>
      <c r="F398" s="19"/>
    </row>
    <row r="399" spans="2:6">
      <c r="B399" s="19"/>
      <c r="F399" s="19"/>
    </row>
    <row r="400" spans="2:6">
      <c r="B400" s="19"/>
      <c r="F400" s="19"/>
    </row>
    <row r="401" spans="2:6">
      <c r="B401" s="19"/>
      <c r="F401" s="19"/>
    </row>
    <row r="402" spans="2:6">
      <c r="B402" s="19"/>
      <c r="F402" s="19"/>
    </row>
    <row r="403" spans="2:6">
      <c r="B403" s="19"/>
      <c r="F403" s="19"/>
    </row>
    <row r="404" spans="2:6">
      <c r="B404" s="19"/>
      <c r="F404" s="19"/>
    </row>
    <row r="405" spans="2:6">
      <c r="B405" s="19"/>
      <c r="F405" s="19"/>
    </row>
    <row r="406" spans="2:6">
      <c r="B406" s="19"/>
      <c r="F406" s="19"/>
    </row>
    <row r="407" spans="2:6">
      <c r="B407" s="19"/>
      <c r="F407" s="19"/>
    </row>
    <row r="408" spans="2:6">
      <c r="B408" s="19"/>
      <c r="F408" s="19"/>
    </row>
    <row r="409" spans="2:6">
      <c r="B409" s="19"/>
      <c r="F409" s="19"/>
    </row>
    <row r="410" spans="2:6">
      <c r="B410" s="19"/>
      <c r="F410" s="19"/>
    </row>
    <row r="411" spans="2:6">
      <c r="B411" s="19"/>
      <c r="F411" s="19"/>
    </row>
    <row r="412" spans="2:6">
      <c r="B412" s="19"/>
      <c r="F412" s="19"/>
    </row>
    <row r="413" spans="2:6">
      <c r="B413" s="19"/>
      <c r="F413" s="19"/>
    </row>
    <row r="414" spans="2:6">
      <c r="B414" s="19"/>
      <c r="F414" s="19"/>
    </row>
    <row r="415" spans="2:6">
      <c r="B415" s="19"/>
      <c r="F415" s="19"/>
    </row>
    <row r="416" spans="2:6">
      <c r="B416" s="19"/>
      <c r="F416" s="19"/>
    </row>
    <row r="417" spans="2:6">
      <c r="B417" s="19"/>
      <c r="F417" s="19"/>
    </row>
    <row r="418" spans="2:6">
      <c r="B418" s="19"/>
      <c r="F418" s="19"/>
    </row>
    <row r="419" spans="2:6">
      <c r="B419" s="19"/>
      <c r="F419" s="19"/>
    </row>
    <row r="420" spans="2:6">
      <c r="B420" s="19"/>
      <c r="F420" s="19"/>
    </row>
    <row r="421" spans="2:6">
      <c r="B421" s="19"/>
      <c r="F421" s="19"/>
    </row>
    <row r="422" spans="2:6">
      <c r="B422" s="19"/>
      <c r="F422" s="19"/>
    </row>
    <row r="423" spans="2:6">
      <c r="B423" s="19"/>
      <c r="F423" s="19"/>
    </row>
    <row r="424" spans="2:6">
      <c r="B424" s="19"/>
      <c r="F424" s="19"/>
    </row>
    <row r="425" spans="2:6">
      <c r="B425" s="19"/>
      <c r="F425" s="19"/>
    </row>
    <row r="426" spans="2:6">
      <c r="B426" s="19"/>
      <c r="F426" s="19"/>
    </row>
    <row r="427" spans="2:6">
      <c r="B427" s="19"/>
      <c r="F427" s="19"/>
    </row>
    <row r="428" spans="2:6">
      <c r="B428" s="19"/>
      <c r="F428" s="19"/>
    </row>
    <row r="429" spans="2:6">
      <c r="B429" s="19"/>
      <c r="F429" s="19"/>
    </row>
    <row r="430" spans="2:6">
      <c r="B430" s="19"/>
      <c r="F430" s="19"/>
    </row>
    <row r="431" spans="2:6">
      <c r="B431" s="19"/>
      <c r="F431" s="19"/>
    </row>
    <row r="432" spans="2:6">
      <c r="B432" s="19"/>
      <c r="F432" s="19"/>
    </row>
    <row r="433" spans="2:6">
      <c r="B433" s="19"/>
      <c r="F433" s="19"/>
    </row>
    <row r="434" spans="2:6">
      <c r="B434" s="19"/>
      <c r="F434" s="19"/>
    </row>
    <row r="435" spans="2:6">
      <c r="B435" s="19"/>
      <c r="F435" s="19"/>
    </row>
    <row r="436" spans="2:6">
      <c r="B436" s="19"/>
      <c r="F436" s="19"/>
    </row>
    <row r="437" spans="2:6">
      <c r="B437" s="19"/>
      <c r="F437" s="19"/>
    </row>
    <row r="438" spans="2:6">
      <c r="B438" s="19"/>
      <c r="F438" s="19"/>
    </row>
    <row r="439" spans="2:6">
      <c r="B439" s="19"/>
      <c r="F439" s="19"/>
    </row>
    <row r="440" spans="2:6">
      <c r="B440" s="19"/>
      <c r="F440" s="19"/>
    </row>
    <row r="441" spans="2:6">
      <c r="B441" s="19"/>
      <c r="F441" s="19"/>
    </row>
    <row r="442" spans="2:6">
      <c r="B442" s="19"/>
      <c r="F442" s="19"/>
    </row>
    <row r="443" spans="2:6">
      <c r="B443" s="19"/>
      <c r="F443" s="19"/>
    </row>
    <row r="444" spans="2:6">
      <c r="B444" s="19"/>
      <c r="F444" s="19"/>
    </row>
    <row r="445" spans="2:6">
      <c r="B445" s="19"/>
      <c r="F445" s="19"/>
    </row>
    <row r="446" spans="2:6">
      <c r="B446" s="19"/>
      <c r="F446" s="19"/>
    </row>
    <row r="447" spans="2:6">
      <c r="B447" s="19"/>
      <c r="F447" s="19"/>
    </row>
    <row r="448" spans="2:6">
      <c r="B448" s="19"/>
      <c r="F448" s="19"/>
    </row>
    <row r="449" spans="2:6">
      <c r="B449" s="19"/>
      <c r="F449" s="19"/>
    </row>
    <row r="450" spans="2:6">
      <c r="B450" s="19"/>
      <c r="F450" s="19"/>
    </row>
    <row r="451" spans="2:6">
      <c r="B451" s="19"/>
      <c r="F451" s="19"/>
    </row>
    <row r="452" spans="2:6">
      <c r="B452" s="19"/>
      <c r="F452" s="19"/>
    </row>
    <row r="453" spans="2:6">
      <c r="B453" s="19"/>
      <c r="F453" s="19"/>
    </row>
    <row r="454" spans="2:6">
      <c r="B454" s="19"/>
      <c r="F454" s="19"/>
    </row>
    <row r="455" spans="2:6">
      <c r="B455" s="19"/>
      <c r="F455" s="19"/>
    </row>
    <row r="456" spans="2:6">
      <c r="B456" s="19"/>
      <c r="F456" s="19"/>
    </row>
    <row r="457" spans="2:6">
      <c r="B457" s="19"/>
      <c r="F457" s="19"/>
    </row>
    <row r="458" spans="2:6">
      <c r="B458" s="19"/>
      <c r="F458" s="19"/>
    </row>
    <row r="459" spans="2:6">
      <c r="B459" s="19"/>
      <c r="F459" s="19"/>
    </row>
    <row r="460" spans="2:6">
      <c r="B460" s="19"/>
      <c r="F460" s="19"/>
    </row>
    <row r="461" spans="2:6">
      <c r="B461" s="19"/>
      <c r="F461" s="19"/>
    </row>
    <row r="462" spans="2:6">
      <c r="B462" s="19"/>
      <c r="F462" s="19"/>
    </row>
    <row r="463" spans="2:6">
      <c r="B463" s="19"/>
      <c r="F463" s="19"/>
    </row>
    <row r="464" spans="2:6">
      <c r="B464" s="19"/>
      <c r="F464" s="19"/>
    </row>
    <row r="465" spans="2:6">
      <c r="B465" s="19"/>
      <c r="F465" s="19"/>
    </row>
    <row r="466" spans="2:6">
      <c r="B466" s="19"/>
      <c r="F466" s="19"/>
    </row>
    <row r="467" spans="2:6">
      <c r="B467" s="19"/>
      <c r="F467" s="19"/>
    </row>
    <row r="468" spans="2:6">
      <c r="B468" s="19"/>
      <c r="F468" s="19"/>
    </row>
    <row r="469" spans="2:6">
      <c r="B469" s="19"/>
      <c r="F469" s="19"/>
    </row>
    <row r="470" spans="2:6">
      <c r="B470" s="19"/>
      <c r="F470" s="19"/>
    </row>
    <row r="471" spans="2:6">
      <c r="B471" s="19"/>
      <c r="F471" s="19"/>
    </row>
    <row r="472" spans="2:6">
      <c r="B472" s="19"/>
      <c r="F472" s="19"/>
    </row>
    <row r="473" spans="2:6">
      <c r="B473" s="19"/>
      <c r="F473" s="19"/>
    </row>
    <row r="474" spans="2:6">
      <c r="B474" s="19"/>
      <c r="F474" s="19"/>
    </row>
    <row r="475" spans="2:6">
      <c r="B475" s="19"/>
      <c r="F475" s="19"/>
    </row>
    <row r="476" spans="2:6">
      <c r="B476" s="19"/>
      <c r="F476" s="19"/>
    </row>
    <row r="477" spans="2:6">
      <c r="B477" s="19"/>
      <c r="F477" s="19"/>
    </row>
    <row r="478" spans="2:6">
      <c r="B478" s="19"/>
      <c r="F478" s="19"/>
    </row>
    <row r="479" spans="2:6">
      <c r="B479" s="19"/>
      <c r="F479" s="19"/>
    </row>
    <row r="480" spans="2:6">
      <c r="B480" s="19"/>
      <c r="F480" s="19"/>
    </row>
    <row r="481" spans="2:6">
      <c r="B481" s="19"/>
      <c r="F481" s="19"/>
    </row>
    <row r="482" spans="2:6">
      <c r="B482" s="19"/>
      <c r="F482" s="19"/>
    </row>
    <row r="483" spans="2:6">
      <c r="B483" s="19"/>
      <c r="F483" s="19"/>
    </row>
    <row r="484" spans="2:6">
      <c r="B484" s="19"/>
      <c r="F484" s="19"/>
    </row>
    <row r="485" spans="2:6">
      <c r="B485" s="19"/>
      <c r="F485" s="19"/>
    </row>
    <row r="486" spans="2:6">
      <c r="B486" s="19"/>
      <c r="F486" s="19"/>
    </row>
    <row r="487" spans="2:6">
      <c r="B487" s="19"/>
      <c r="F487" s="19"/>
    </row>
    <row r="488" spans="2:6">
      <c r="B488" s="19"/>
      <c r="F488" s="19"/>
    </row>
    <row r="489" spans="2:6">
      <c r="B489" s="19"/>
      <c r="F489" s="19"/>
    </row>
    <row r="490" spans="2:6">
      <c r="B490" s="19"/>
      <c r="F490" s="19"/>
    </row>
    <row r="491" spans="2:6">
      <c r="B491" s="19"/>
      <c r="F491" s="19"/>
    </row>
    <row r="492" spans="2:6">
      <c r="B492" s="19"/>
      <c r="F492" s="19"/>
    </row>
    <row r="493" spans="2:6">
      <c r="B493" s="19"/>
      <c r="F493" s="19"/>
    </row>
    <row r="494" spans="2:6">
      <c r="B494" s="19"/>
      <c r="F494" s="19"/>
    </row>
    <row r="495" spans="2:6">
      <c r="B495" s="19"/>
      <c r="F495" s="19"/>
    </row>
    <row r="496" spans="2:6">
      <c r="B496" s="19"/>
      <c r="F496" s="19"/>
    </row>
    <row r="497" spans="2:6">
      <c r="B497" s="19"/>
      <c r="F497" s="19"/>
    </row>
    <row r="498" spans="2:6">
      <c r="B498" s="19"/>
      <c r="F498" s="19"/>
    </row>
    <row r="499" spans="2:6">
      <c r="B499" s="19"/>
      <c r="F499" s="19"/>
    </row>
    <row r="500" spans="2:6">
      <c r="B500" s="19"/>
      <c r="F500" s="19"/>
    </row>
    <row r="501" spans="2:6">
      <c r="B501" s="19"/>
      <c r="F501" s="19"/>
    </row>
    <row r="502" spans="2:6">
      <c r="B502" s="19"/>
      <c r="F502" s="19"/>
    </row>
    <row r="503" spans="2:6">
      <c r="B503" s="19"/>
      <c r="F503" s="19"/>
    </row>
    <row r="504" spans="2:6">
      <c r="B504" s="19"/>
      <c r="F504" s="19"/>
    </row>
    <row r="505" spans="2:6">
      <c r="B505" s="19"/>
      <c r="F505" s="19"/>
    </row>
    <row r="506" spans="2:6">
      <c r="B506" s="19"/>
      <c r="F506" s="19"/>
    </row>
    <row r="507" spans="2:6">
      <c r="B507" s="19"/>
      <c r="F507" s="19"/>
    </row>
    <row r="508" spans="2:6">
      <c r="B508" s="19"/>
      <c r="F508" s="19"/>
    </row>
    <row r="509" spans="2:6">
      <c r="B509" s="19"/>
      <c r="F509" s="19"/>
    </row>
    <row r="510" spans="2:6">
      <c r="B510" s="19"/>
      <c r="F510" s="19"/>
    </row>
    <row r="511" spans="2:6">
      <c r="B511" s="19"/>
      <c r="F511" s="19"/>
    </row>
    <row r="512" spans="2:6">
      <c r="B512" s="19"/>
      <c r="F512" s="19"/>
    </row>
    <row r="513" spans="2:6">
      <c r="B513" s="19"/>
      <c r="F513" s="19"/>
    </row>
    <row r="514" spans="2:6">
      <c r="B514" s="19"/>
      <c r="F514" s="19"/>
    </row>
    <row r="515" spans="2:6">
      <c r="B515" s="19"/>
      <c r="F515" s="19"/>
    </row>
    <row r="516" spans="2:6">
      <c r="B516" s="19"/>
      <c r="F516" s="19"/>
    </row>
    <row r="517" spans="2:6">
      <c r="B517" s="19"/>
      <c r="F517" s="19"/>
    </row>
    <row r="518" spans="2:6">
      <c r="B518" s="19"/>
      <c r="F518" s="19"/>
    </row>
    <row r="519" spans="2:6">
      <c r="B519" s="19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  <row r="743" spans="2:6">
      <c r="B743" s="19"/>
      <c r="F743" s="19"/>
    </row>
    <row r="744" spans="2:6">
      <c r="B744" s="19"/>
      <c r="F744" s="19"/>
    </row>
    <row r="745" spans="2:6">
      <c r="B745" s="19"/>
      <c r="F745" s="19"/>
    </row>
    <row r="746" spans="2:6">
      <c r="B746" s="19"/>
      <c r="F746" s="19"/>
    </row>
    <row r="747" spans="2:6">
      <c r="B747" s="19"/>
      <c r="F747" s="19"/>
    </row>
    <row r="748" spans="2:6">
      <c r="B748" s="19"/>
      <c r="F748" s="19"/>
    </row>
    <row r="749" spans="2:6">
      <c r="B749" s="19"/>
      <c r="F749" s="19"/>
    </row>
    <row r="750" spans="2:6">
      <c r="B750" s="19"/>
      <c r="F750" s="19"/>
    </row>
    <row r="751" spans="2:6">
      <c r="B751" s="19"/>
      <c r="F751" s="19"/>
    </row>
    <row r="752" spans="2:6">
      <c r="B752" s="19"/>
      <c r="F752" s="19"/>
    </row>
    <row r="753" spans="2:6">
      <c r="B753" s="19"/>
      <c r="F753" s="19"/>
    </row>
    <row r="754" spans="2:6">
      <c r="B754" s="19"/>
      <c r="F754" s="19"/>
    </row>
    <row r="755" spans="2:6">
      <c r="B755" s="19"/>
      <c r="F755" s="19"/>
    </row>
    <row r="756" spans="2:6">
      <c r="B756" s="19"/>
      <c r="F756" s="19"/>
    </row>
    <row r="757" spans="2:6">
      <c r="B757" s="19"/>
      <c r="F757" s="19"/>
    </row>
    <row r="758" spans="2:6">
      <c r="B758" s="19"/>
      <c r="F758" s="19"/>
    </row>
    <row r="759" spans="2:6">
      <c r="B759" s="19"/>
      <c r="F759" s="19"/>
    </row>
    <row r="760" spans="2:6">
      <c r="B760" s="19"/>
      <c r="F760" s="19"/>
    </row>
    <row r="761" spans="2:6">
      <c r="B761" s="19"/>
      <c r="F761" s="19"/>
    </row>
    <row r="762" spans="2:6">
      <c r="B762" s="19"/>
      <c r="F762" s="19"/>
    </row>
    <row r="763" spans="2:6">
      <c r="B763" s="19"/>
      <c r="F763" s="19"/>
    </row>
    <row r="764" spans="2:6">
      <c r="B764" s="19"/>
      <c r="F764" s="19"/>
    </row>
    <row r="765" spans="2:6">
      <c r="B765" s="19"/>
      <c r="F765" s="19"/>
    </row>
    <row r="766" spans="2:6">
      <c r="B766" s="19"/>
      <c r="F766" s="19"/>
    </row>
    <row r="767" spans="2:6">
      <c r="B767" s="19"/>
      <c r="F767" s="19"/>
    </row>
    <row r="768" spans="2:6">
      <c r="B768" s="19"/>
      <c r="F768" s="19"/>
    </row>
    <row r="769" spans="2:6">
      <c r="B769" s="19"/>
      <c r="F769" s="19"/>
    </row>
    <row r="770" spans="2:6">
      <c r="B770" s="19"/>
      <c r="F770" s="19"/>
    </row>
    <row r="771" spans="2:6">
      <c r="B771" s="19"/>
      <c r="F771" s="19"/>
    </row>
    <row r="772" spans="2:6">
      <c r="B772" s="19"/>
      <c r="F772" s="19"/>
    </row>
    <row r="773" spans="2:6">
      <c r="B773" s="19"/>
      <c r="F773" s="19"/>
    </row>
    <row r="774" spans="2:6">
      <c r="B774" s="19"/>
      <c r="F774" s="19"/>
    </row>
    <row r="775" spans="2:6">
      <c r="B775" s="19"/>
      <c r="F775" s="19"/>
    </row>
    <row r="776" spans="2:6">
      <c r="B776" s="19"/>
      <c r="F776" s="19"/>
    </row>
    <row r="777" spans="2:6">
      <c r="B777" s="19"/>
      <c r="F777" s="19"/>
    </row>
    <row r="778" spans="2:6">
      <c r="B778" s="19"/>
      <c r="F778" s="19"/>
    </row>
    <row r="779" spans="2:6">
      <c r="B779" s="19"/>
      <c r="F779" s="19"/>
    </row>
    <row r="780" spans="2:6">
      <c r="B780" s="19"/>
      <c r="F780" s="19"/>
    </row>
    <row r="781" spans="2:6">
      <c r="B781" s="19"/>
      <c r="F781" s="19"/>
    </row>
    <row r="782" spans="2:6">
      <c r="B782" s="19"/>
      <c r="F782" s="19"/>
    </row>
    <row r="783" spans="2:6">
      <c r="B783" s="19"/>
      <c r="F783" s="19"/>
    </row>
    <row r="784" spans="2:6">
      <c r="B784" s="19"/>
      <c r="F784" s="19"/>
    </row>
    <row r="785" spans="2:6">
      <c r="B785" s="19"/>
      <c r="F785" s="19"/>
    </row>
    <row r="786" spans="2:6">
      <c r="B786" s="19"/>
      <c r="F786" s="19"/>
    </row>
    <row r="787" spans="2:6">
      <c r="B787" s="19"/>
      <c r="F787" s="19"/>
    </row>
    <row r="788" spans="2:6">
      <c r="B788" s="19"/>
      <c r="F788" s="19"/>
    </row>
    <row r="789" spans="2:6">
      <c r="B789" s="19"/>
      <c r="F789" s="19"/>
    </row>
    <row r="790" spans="2:6">
      <c r="B790" s="19"/>
      <c r="F790" s="19"/>
    </row>
    <row r="791" spans="2:6">
      <c r="B791" s="19"/>
      <c r="F791" s="19"/>
    </row>
    <row r="792" spans="2:6">
      <c r="B792" s="19"/>
      <c r="F792" s="19"/>
    </row>
    <row r="793" spans="2:6">
      <c r="B793" s="19"/>
      <c r="F793" s="19"/>
    </row>
    <row r="794" spans="2:6">
      <c r="B794" s="19"/>
      <c r="F794" s="19"/>
    </row>
    <row r="795" spans="2:6">
      <c r="B795" s="19"/>
      <c r="F795" s="19"/>
    </row>
    <row r="796" spans="2:6">
      <c r="B796" s="19"/>
      <c r="F796" s="19"/>
    </row>
    <row r="797" spans="2:6">
      <c r="B797" s="19"/>
      <c r="F797" s="19"/>
    </row>
    <row r="798" spans="2:6">
      <c r="B798" s="19"/>
      <c r="F798" s="19"/>
    </row>
    <row r="799" spans="2:6">
      <c r="B799" s="19"/>
      <c r="F799" s="19"/>
    </row>
    <row r="800" spans="2:6">
      <c r="B800" s="19"/>
      <c r="F800" s="19"/>
    </row>
    <row r="801" spans="2:6">
      <c r="B801" s="19"/>
      <c r="F801" s="19"/>
    </row>
    <row r="802" spans="2:6">
      <c r="B802" s="19"/>
      <c r="F802" s="19"/>
    </row>
    <row r="803" spans="2:6">
      <c r="B803" s="19"/>
      <c r="F803" s="19"/>
    </row>
    <row r="804" spans="2:6">
      <c r="B804" s="19"/>
      <c r="F804" s="19"/>
    </row>
    <row r="805" spans="2:6">
      <c r="B805" s="19"/>
      <c r="F805" s="19"/>
    </row>
    <row r="806" spans="2:6">
      <c r="B806" s="19"/>
      <c r="F806" s="19"/>
    </row>
    <row r="807" spans="2:6">
      <c r="B807" s="19"/>
      <c r="F807" s="19"/>
    </row>
    <row r="808" spans="2:6">
      <c r="B808" s="19"/>
      <c r="F808" s="19"/>
    </row>
    <row r="809" spans="2:6">
      <c r="B809" s="19"/>
      <c r="F809" s="19"/>
    </row>
    <row r="810" spans="2:6">
      <c r="B810" s="19"/>
      <c r="F810" s="19"/>
    </row>
    <row r="811" spans="2:6">
      <c r="B811" s="19"/>
      <c r="F811" s="19"/>
    </row>
    <row r="812" spans="2:6">
      <c r="B812" s="19"/>
      <c r="F812" s="19"/>
    </row>
    <row r="813" spans="2:6">
      <c r="B813" s="19"/>
      <c r="F813" s="19"/>
    </row>
    <row r="814" spans="2:6">
      <c r="B814" s="19"/>
      <c r="F814" s="19"/>
    </row>
    <row r="815" spans="2:6">
      <c r="B815" s="19"/>
      <c r="F815" s="19"/>
    </row>
    <row r="816" spans="2:6">
      <c r="B816" s="19"/>
      <c r="F816" s="19"/>
    </row>
    <row r="817" spans="2:6">
      <c r="B817" s="19"/>
      <c r="F817" s="19"/>
    </row>
    <row r="818" spans="2:6">
      <c r="B818" s="19"/>
      <c r="F818" s="19"/>
    </row>
  </sheetData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2024-01-29T04:32:25Z</dcterms:modified>
</cp:coreProperties>
</file>