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327770-24D8-448E-9315-868B489212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3" i="1"/>
  <c r="F23" i="1"/>
  <c r="G23" i="1"/>
  <c r="I23" i="1"/>
  <c r="E22" i="1"/>
  <c r="F22" i="1"/>
  <c r="G22" i="1"/>
  <c r="I22" i="1"/>
  <c r="Q21" i="1"/>
  <c r="Q23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C9" i="1"/>
  <c r="D9" i="1"/>
  <c r="F16" i="1"/>
  <c r="F17" i="1" s="1"/>
  <c r="C17" i="1"/>
  <c r="Q22" i="1"/>
  <c r="C11" i="1"/>
  <c r="C12" i="1"/>
  <c r="C16" i="1" l="1"/>
  <c r="D18" i="1" s="1"/>
  <c r="C15" i="1"/>
  <c r="F18" i="1" s="1"/>
  <c r="O21" i="1"/>
  <c r="O22" i="1"/>
  <c r="O23" i="1"/>
  <c r="C18" i="1" l="1"/>
  <c r="F19" i="1"/>
</calcChain>
</file>

<file path=xl/sharedStrings.xml><?xml version="1.0" encoding="utf-8"?>
<sst xmlns="http://schemas.openxmlformats.org/spreadsheetml/2006/main" count="426" uniqueCount="66">
  <si>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</si>
  <si>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</si>
  <si>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</si>
  <si>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</si>
  <si>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</si>
  <si>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</si>
  <si>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</si>
  <si>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</si>
  <si>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</si>
  <si>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</si>
  <si>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</si>
  <si>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</si>
  <si>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</si>
  <si>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</si>
  <si>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</si>
  <si>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</si>
  <si>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</si>
  <si>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</si>
  <si>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</si>
  <si>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</si>
  <si>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</si>
  <si>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</si>
  <si>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</si>
  <si>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</si>
  <si>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</si>
  <si>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</si>
  <si>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</si>
  <si>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</si>
  <si>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</si>
  <si>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</si>
  <si>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</si>
  <si>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</si>
  <si>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</si>
  <si>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</si>
  <si>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</si>
  <si>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</si>
  <si>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</si>
  <si>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</si>
  <si>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</si>
  <si>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</si>
  <si>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</si>
  <si>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</si>
  <si>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</si>
  <si>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</si>
  <si>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</si>
  <si>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</si>
  <si>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</si>
  <si>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</si>
  <si>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</si>
  <si>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</si>
  <si>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</si>
  <si>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</si>
  <si>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</si>
  <si>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</si>
  <si>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</si>
  <si>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</si>
  <si>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</si>
  <si>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MZ Com</t>
  </si>
  <si>
    <t>2015L</t>
  </si>
  <si>
    <t>G1989-2738</t>
  </si>
  <si>
    <t>EA/RS</t>
  </si>
  <si>
    <t>pr_6</t>
  </si>
  <si>
    <t>~</t>
  </si>
  <si>
    <t>MZ Com / GSC 1989-2738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</si>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</sst>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Com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8-4964-99FB-FD4E76E840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1.6765555548772682E-2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48-4964-99FB-FD4E76E840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48-4964-99FB-FD4E76E840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48-4964-99FB-FD4E76E840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48-4964-99FB-FD4E76E840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48-4964-99FB-FD4E76E840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48-4964-99FB-FD4E76E840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-1.683023531909981E-3</c:v>
                </c:pt>
                <c:pt idx="1">
                  <c:v>7.9292964338439284E-3</c:v>
                </c:pt>
                <c:pt idx="2">
                  <c:v>1.0519282646838733E-2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48-4964-99FB-FD4E76E840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</c:v>
                </c:pt>
                <c:pt idx="2">
                  <c:v>685.5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48-4964-99FB-FD4E76E8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5872"/>
        <c:axId val="1"/>
      </c:scatterChart>
      <c:valAx>
        <c:axId val="60004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7CEFFB-2789-2BC0-0B1C-65DA168EE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47" t="s">
        <v>57</v>
      </c>
      <c r="G1" s="30" t="s">
        <v>58</v>
      </c>
      <c r="H1" s="48"/>
      <c r="I1" s="49" t="s">
        <v>59</v>
      </c>
      <c r="J1" s="50" t="s">
        <v>57</v>
      </c>
      <c r="K1" s="51">
        <v>12.3241</v>
      </c>
      <c r="L1" s="52">
        <v>23.480499999999999</v>
      </c>
      <c r="M1" s="53">
        <v>56744.53300000001</v>
      </c>
      <c r="N1" s="53">
        <v>7.5456985185185355</v>
      </c>
      <c r="O1" s="54" t="s">
        <v>60</v>
      </c>
      <c r="P1" s="55">
        <v>10.050000000000001</v>
      </c>
      <c r="Q1" s="55">
        <v>10.33</v>
      </c>
      <c r="R1" s="56" t="s">
        <v>61</v>
      </c>
      <c r="S1" s="57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52669.855799999998</v>
      </c>
      <c r="D4" s="27">
        <v>7.54596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52669.855799999998</v>
      </c>
      <c r="D7" s="28" t="s">
        <v>65</v>
      </c>
    </row>
    <row r="8" spans="1:19" x14ac:dyDescent="0.2">
      <c r="A8" t="s">
        <v>5</v>
      </c>
      <c r="C8" s="60">
        <v>7.5456985185185355</v>
      </c>
      <c r="D8" s="28" t="s">
        <v>64</v>
      </c>
    </row>
    <row r="9" spans="1:19" x14ac:dyDescent="0.2">
      <c r="A9" s="24" t="s">
        <v>34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-1.683023531909981E-3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1.7800592529173908E-5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57838.669795567541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7.5457163191110643</v>
      </c>
      <c r="E16" s="14" t="s">
        <v>32</v>
      </c>
      <c r="F16" s="32">
        <f ca="1">NOW()+15018.5+$C$5/24</f>
        <v>60339.647351157408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1017.5</v>
      </c>
    </row>
    <row r="18" spans="1:21" ht="14.25" thickTop="1" thickBot="1" x14ac:dyDescent="0.25">
      <c r="A18" s="16" t="s">
        <v>7</v>
      </c>
      <c r="B18" s="10"/>
      <c r="C18" s="19">
        <f ca="1">+C15</f>
        <v>57838.669795567541</v>
      </c>
      <c r="D18" s="20">
        <f ca="1">+C16</f>
        <v>7.5457163191110643</v>
      </c>
      <c r="E18" s="14" t="s">
        <v>38</v>
      </c>
      <c r="F18" s="23">
        <f ca="1">ROUND(2*(F16-$C$15)/$C$16,0)/2+F15</f>
        <v>332.5</v>
      </c>
    </row>
    <row r="19" spans="1:21" ht="13.5" thickTop="1" x14ac:dyDescent="0.2">
      <c r="E19" s="14" t="s">
        <v>33</v>
      </c>
      <c r="F19" s="18">
        <f ca="1">+$C$15+$C$16*F18-15018.5-$C$5/24</f>
        <v>45329.516305005309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65</v>
      </c>
      <c r="C21" s="8">
        <v>52669.855799999998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-1.683023531909981E-3</v>
      </c>
      <c r="Q21" s="2">
        <f>+C21-15018.5</f>
        <v>37651.355799999998</v>
      </c>
    </row>
    <row r="22" spans="1:21" x14ac:dyDescent="0.2">
      <c r="A22" t="s">
        <v>64</v>
      </c>
      <c r="C22" s="8">
        <v>56744.53300000001</v>
      </c>
      <c r="D22" s="8" t="s">
        <v>15</v>
      </c>
      <c r="E22">
        <f>+(C22-C$7)/C$8</f>
        <v>540.00000000000045</v>
      </c>
      <c r="F22">
        <f>ROUND(2*E22,0)/2</f>
        <v>540</v>
      </c>
      <c r="G22">
        <f>+C22-(C$7+F22*C$8)</f>
        <v>0</v>
      </c>
      <c r="I22">
        <f>+G22</f>
        <v>0</v>
      </c>
      <c r="O22">
        <f ca="1">+C$11+C$12*$F22</f>
        <v>7.9292964338439284E-3</v>
      </c>
      <c r="Q22" s="2">
        <f>+C22-15018.5</f>
        <v>41726.03300000001</v>
      </c>
    </row>
    <row r="23" spans="1:21" x14ac:dyDescent="0.2">
      <c r="A23" s="58" t="s">
        <v>0</v>
      </c>
      <c r="B23" s="59" t="s">
        <v>1</v>
      </c>
      <c r="C23" s="59">
        <v>57842.448900000003</v>
      </c>
      <c r="D23" s="59"/>
      <c r="E23">
        <f>+(C23-C$7)/C$8</f>
        <v>685.50222186925544</v>
      </c>
      <c r="F23">
        <f>ROUND(2*E23,0)/2</f>
        <v>685.5</v>
      </c>
      <c r="G23">
        <f>+C23-(C$7+F23*C$8)</f>
        <v>1.6765555548772682E-2</v>
      </c>
      <c r="I23">
        <f>+G23</f>
        <v>1.6765555548772682E-2</v>
      </c>
      <c r="O23">
        <f ca="1">+C$11+C$12*$F23</f>
        <v>1.0519282646838733E-2</v>
      </c>
      <c r="Q23" s="2">
        <f>+C23-15018.5</f>
        <v>42823.948900000003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03" r:id="rId1" display="http://vsolj.cetus-net.org/bulletin.html"/>
    <hyperlink ref="H64796" r:id="rId2" display="https://www.aavso.org/ejaavso"/>
    <hyperlink ref="AP947" r:id="rId3" display="http://cdsbib.u-strasbg.fr/cgi-bin/cdsbib?1990RMxAA..21..381G"/>
    <hyperlink ref="AP951" r:id="rId4" display="http://cdsbib.u-strasbg.fr/cgi-bin/cdsbib?1990RMxAA..21..381G"/>
    <hyperlink ref="AP950" r:id="rId5" display="http://cdsbib.u-strasbg.fr/cgi-bin/cdsbib?1990RMxAA..21..381G"/>
    <hyperlink ref="AP931" r:id="rId6" display="http://cdsbib.u-strasbg.fr/cgi-bin/cdsbib?1990RMxAA..21..381G"/>
    <hyperlink ref="I64803" r:id="rId7" display="http://vsolj.cetus-net.org/bulletin.html"/>
    <hyperlink ref="AQ1087" r:id="rId8" display="http://cdsbib.u-strasbg.fr/cgi-bin/cdsbib?1990RMxAA..21..381G"/>
    <hyperlink ref="AQ55853" r:id="rId9" display="http://cdsbib.u-strasbg.fr/cgi-bin/cdsbib?1990RMxAA..21..381G"/>
    <hyperlink ref="AQ1088" r:id="rId10" display="http://cdsbib.u-strasbg.fr/cgi-bin/cdsbib?1990RMxAA..21..381G"/>
    <hyperlink ref="H64800" r:id="rId11" display="https://www.aavso.org/ejaavso"/>
    <hyperlink ref="H1973" r:id="rId12" display="http://vsolj.cetus-net.org/bulletin.html"/>
    <hyperlink ref="AP3217" r:id="rId13" display="http://cdsbib.u-strasbg.fr/cgi-bin/cdsbib?1990RMxAA..21..381G"/>
    <hyperlink ref="AP3220" r:id="rId14" display="http://cdsbib.u-strasbg.fr/cgi-bin/cdsbib?1990RMxAA..21..381G"/>
    <hyperlink ref="AP3218" r:id="rId15" display="http://cdsbib.u-strasbg.fr/cgi-bin/cdsbib?1990RMxAA..21..381G"/>
    <hyperlink ref="AP3202" r:id="rId16" display="http://cdsbib.u-strasbg.fr/cgi-bin/cdsbib?1990RMxAA..21..381G"/>
    <hyperlink ref="I1973" r:id="rId17" display="http://vsolj.cetus-net.org/bulletin.html"/>
    <hyperlink ref="AQ3431" r:id="rId18" display="http://cdsbib.u-strasbg.fr/cgi-bin/cdsbib?1990RMxAA..21..381G"/>
    <hyperlink ref="AQ132" r:id="rId19" display="http://cdsbib.u-strasbg.fr/cgi-bin/cdsbib?1990RMxAA..21..381G"/>
    <hyperlink ref="AQ343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2024-01-30T02:32:11Z</dcterms:modified>
</cp:coreProperties>
</file>