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56DFEC-0A23-4CE1-86CA-F360151BFEC0}" xr6:coauthVersionLast="47" xr6:coauthVersionMax="47" xr10:uidLastSave="{00000000-0000-0000-0000-000000000000}"/>
  <bookViews>
    <workbookView xWindow="14355" yWindow="405" windowWidth="14475" windowHeight="14685" xr2:uid="{00000000-000D-0000-FFFF-FFFF00000000}"/>
  </bookViews>
  <sheets>
    <sheet name="Active 1" sheetId="1" r:id="rId1"/>
    <sheet name="Graphs 1" sheetId="4" r:id="rId2"/>
    <sheet name="Old data" sheetId="5" r:id="rId3"/>
    <sheet name="BAV" sheetId="3" r:id="rId4"/>
    <sheet name="B" sheetId="2" r:id="rId5"/>
  </sheets>
  <calcPr calcId="181029"/>
</workbook>
</file>

<file path=xl/calcChain.xml><?xml version="1.0" encoding="utf-8"?>
<calcChain xmlns="http://schemas.openxmlformats.org/spreadsheetml/2006/main">
  <c r="P768" i="5" l="1"/>
  <c r="F768" i="5"/>
  <c r="G768" i="5" s="1"/>
  <c r="K768" i="5" s="1"/>
  <c r="E768" i="5"/>
  <c r="P767" i="5"/>
  <c r="E767" i="5"/>
  <c r="F767" i="5" s="1"/>
  <c r="G767" i="5" s="1"/>
  <c r="K767" i="5" s="1"/>
  <c r="P766" i="5"/>
  <c r="G766" i="5"/>
  <c r="K766" i="5" s="1"/>
  <c r="F766" i="5"/>
  <c r="E766" i="5"/>
  <c r="P765" i="5"/>
  <c r="E765" i="5"/>
  <c r="F765" i="5" s="1"/>
  <c r="G765" i="5" s="1"/>
  <c r="K765" i="5" s="1"/>
  <c r="P764" i="5"/>
  <c r="F764" i="5"/>
  <c r="G764" i="5" s="1"/>
  <c r="K764" i="5" s="1"/>
  <c r="E764" i="5"/>
  <c r="P763" i="5"/>
  <c r="E763" i="5"/>
  <c r="F763" i="5" s="1"/>
  <c r="G763" i="5" s="1"/>
  <c r="K763" i="5" s="1"/>
  <c r="P762" i="5"/>
  <c r="G762" i="5"/>
  <c r="K762" i="5" s="1"/>
  <c r="F762" i="5"/>
  <c r="E762" i="5"/>
  <c r="P761" i="5"/>
  <c r="E761" i="5"/>
  <c r="F761" i="5" s="1"/>
  <c r="G761" i="5" s="1"/>
  <c r="K761" i="5" s="1"/>
  <c r="P760" i="5"/>
  <c r="F760" i="5"/>
  <c r="G760" i="5" s="1"/>
  <c r="K760" i="5" s="1"/>
  <c r="E760" i="5"/>
  <c r="P759" i="5"/>
  <c r="E759" i="5"/>
  <c r="F759" i="5" s="1"/>
  <c r="G759" i="5" s="1"/>
  <c r="K759" i="5" s="1"/>
  <c r="P758" i="5"/>
  <c r="G758" i="5"/>
  <c r="K758" i="5" s="1"/>
  <c r="F758" i="5"/>
  <c r="E758" i="5"/>
  <c r="P757" i="5"/>
  <c r="E757" i="5"/>
  <c r="F757" i="5" s="1"/>
  <c r="G757" i="5" s="1"/>
  <c r="K757" i="5" s="1"/>
  <c r="P756" i="5"/>
  <c r="F756" i="5"/>
  <c r="G756" i="5" s="1"/>
  <c r="K756" i="5" s="1"/>
  <c r="E756" i="5"/>
  <c r="P755" i="5"/>
  <c r="E755" i="5"/>
  <c r="F755" i="5" s="1"/>
  <c r="G755" i="5" s="1"/>
  <c r="K755" i="5" s="1"/>
  <c r="P754" i="5"/>
  <c r="G754" i="5"/>
  <c r="K754" i="5" s="1"/>
  <c r="F754" i="5"/>
  <c r="E754" i="5"/>
  <c r="P753" i="5"/>
  <c r="E753" i="5"/>
  <c r="F753" i="5" s="1"/>
  <c r="G753" i="5" s="1"/>
  <c r="K753" i="5" s="1"/>
  <c r="P752" i="5"/>
  <c r="F752" i="5"/>
  <c r="G752" i="5" s="1"/>
  <c r="K752" i="5" s="1"/>
  <c r="E752" i="5"/>
  <c r="P751" i="5"/>
  <c r="E751" i="5"/>
  <c r="F751" i="5" s="1"/>
  <c r="G751" i="5" s="1"/>
  <c r="K751" i="5" s="1"/>
  <c r="P750" i="5"/>
  <c r="G750" i="5"/>
  <c r="K750" i="5" s="1"/>
  <c r="F750" i="5"/>
  <c r="E750" i="5"/>
  <c r="P749" i="5"/>
  <c r="K749" i="5"/>
  <c r="E749" i="5"/>
  <c r="F749" i="5" s="1"/>
  <c r="G749" i="5" s="1"/>
  <c r="P748" i="5"/>
  <c r="F748" i="5"/>
  <c r="G748" i="5" s="1"/>
  <c r="K748" i="5" s="1"/>
  <c r="E748" i="5"/>
  <c r="P747" i="5"/>
  <c r="E747" i="5"/>
  <c r="F747" i="5" s="1"/>
  <c r="G747" i="5" s="1"/>
  <c r="K747" i="5" s="1"/>
  <c r="P746" i="5"/>
  <c r="G746" i="5"/>
  <c r="K746" i="5" s="1"/>
  <c r="F746" i="5"/>
  <c r="E746" i="5"/>
  <c r="P745" i="5"/>
  <c r="K745" i="5"/>
  <c r="E745" i="5"/>
  <c r="F745" i="5" s="1"/>
  <c r="G745" i="5" s="1"/>
  <c r="P744" i="5"/>
  <c r="F744" i="5"/>
  <c r="G744" i="5" s="1"/>
  <c r="K744" i="5" s="1"/>
  <c r="E744" i="5"/>
  <c r="P743" i="5"/>
  <c r="E743" i="5"/>
  <c r="F743" i="5" s="1"/>
  <c r="G743" i="5" s="1"/>
  <c r="K743" i="5" s="1"/>
  <c r="P742" i="5"/>
  <c r="G742" i="5"/>
  <c r="K742" i="5" s="1"/>
  <c r="F742" i="5"/>
  <c r="E742" i="5"/>
  <c r="P741" i="5"/>
  <c r="E741" i="5"/>
  <c r="F741" i="5" s="1"/>
  <c r="G741" i="5" s="1"/>
  <c r="K741" i="5" s="1"/>
  <c r="P740" i="5"/>
  <c r="F740" i="5"/>
  <c r="G740" i="5" s="1"/>
  <c r="K740" i="5" s="1"/>
  <c r="E740" i="5"/>
  <c r="P739" i="5"/>
  <c r="E739" i="5"/>
  <c r="F739" i="5" s="1"/>
  <c r="G739" i="5" s="1"/>
  <c r="K739" i="5" s="1"/>
  <c r="P738" i="5"/>
  <c r="G738" i="5"/>
  <c r="K738" i="5" s="1"/>
  <c r="F738" i="5"/>
  <c r="E738" i="5"/>
  <c r="P737" i="5"/>
  <c r="E737" i="5"/>
  <c r="F737" i="5" s="1"/>
  <c r="G737" i="5" s="1"/>
  <c r="K737" i="5" s="1"/>
  <c r="P736" i="5"/>
  <c r="F736" i="5"/>
  <c r="G736" i="5" s="1"/>
  <c r="K736" i="5" s="1"/>
  <c r="E736" i="5"/>
  <c r="P735" i="5"/>
  <c r="E735" i="5"/>
  <c r="F735" i="5" s="1"/>
  <c r="G735" i="5" s="1"/>
  <c r="K735" i="5" s="1"/>
  <c r="P734" i="5"/>
  <c r="G734" i="5"/>
  <c r="K734" i="5" s="1"/>
  <c r="F734" i="5"/>
  <c r="E734" i="5"/>
  <c r="P733" i="5"/>
  <c r="E733" i="5"/>
  <c r="F733" i="5" s="1"/>
  <c r="G733" i="5" s="1"/>
  <c r="K733" i="5" s="1"/>
  <c r="P732" i="5"/>
  <c r="F732" i="5"/>
  <c r="G732" i="5" s="1"/>
  <c r="K732" i="5" s="1"/>
  <c r="E732" i="5"/>
  <c r="P731" i="5"/>
  <c r="E731" i="5"/>
  <c r="F731" i="5" s="1"/>
  <c r="G731" i="5" s="1"/>
  <c r="K731" i="5" s="1"/>
  <c r="P730" i="5"/>
  <c r="G730" i="5"/>
  <c r="K730" i="5" s="1"/>
  <c r="F730" i="5"/>
  <c r="E730" i="5"/>
  <c r="P729" i="5"/>
  <c r="E729" i="5"/>
  <c r="F729" i="5" s="1"/>
  <c r="G729" i="5" s="1"/>
  <c r="K729" i="5" s="1"/>
  <c r="P728" i="5"/>
  <c r="F728" i="5"/>
  <c r="G728" i="5" s="1"/>
  <c r="I728" i="5" s="1"/>
  <c r="E728" i="5"/>
  <c r="P727" i="5"/>
  <c r="E727" i="5"/>
  <c r="F727" i="5" s="1"/>
  <c r="G727" i="5" s="1"/>
  <c r="K727" i="5" s="1"/>
  <c r="P726" i="5"/>
  <c r="G726" i="5"/>
  <c r="K726" i="5" s="1"/>
  <c r="F726" i="5"/>
  <c r="E726" i="5"/>
  <c r="P725" i="5"/>
  <c r="E725" i="5"/>
  <c r="F725" i="5" s="1"/>
  <c r="G725" i="5" s="1"/>
  <c r="K725" i="5" s="1"/>
  <c r="P724" i="5"/>
  <c r="F724" i="5"/>
  <c r="G724" i="5" s="1"/>
  <c r="K724" i="5" s="1"/>
  <c r="E724" i="5"/>
  <c r="P723" i="5"/>
  <c r="E723" i="5"/>
  <c r="F723" i="5" s="1"/>
  <c r="G723" i="5" s="1"/>
  <c r="K723" i="5" s="1"/>
  <c r="P722" i="5"/>
  <c r="G722" i="5"/>
  <c r="J722" i="5" s="1"/>
  <c r="F722" i="5"/>
  <c r="E722" i="5"/>
  <c r="P721" i="5"/>
  <c r="E721" i="5"/>
  <c r="F721" i="5" s="1"/>
  <c r="G721" i="5" s="1"/>
  <c r="K721" i="5" s="1"/>
  <c r="P720" i="5"/>
  <c r="E720" i="5"/>
  <c r="F720" i="5" s="1"/>
  <c r="P719" i="5"/>
  <c r="E719" i="5"/>
  <c r="F719" i="5" s="1"/>
  <c r="P718" i="5"/>
  <c r="F718" i="5"/>
  <c r="G718" i="5" s="1"/>
  <c r="J718" i="5" s="1"/>
  <c r="E718" i="5"/>
  <c r="P717" i="5"/>
  <c r="F717" i="5"/>
  <c r="E717" i="5"/>
  <c r="P716" i="5"/>
  <c r="E716" i="5"/>
  <c r="F716" i="5" s="1"/>
  <c r="G716" i="5" s="1"/>
  <c r="K716" i="5" s="1"/>
  <c r="P715" i="5"/>
  <c r="F715" i="5"/>
  <c r="G715" i="5" s="1"/>
  <c r="K715" i="5" s="1"/>
  <c r="E715" i="5"/>
  <c r="P714" i="5"/>
  <c r="E714" i="5"/>
  <c r="F714" i="5" s="1"/>
  <c r="G714" i="5" s="1"/>
  <c r="K714" i="5" s="1"/>
  <c r="P713" i="5"/>
  <c r="G713" i="5"/>
  <c r="K713" i="5" s="1"/>
  <c r="F713" i="5"/>
  <c r="E713" i="5"/>
  <c r="P712" i="5"/>
  <c r="E712" i="5"/>
  <c r="F712" i="5" s="1"/>
  <c r="G712" i="5" s="1"/>
  <c r="K712" i="5" s="1"/>
  <c r="P711" i="5"/>
  <c r="F711" i="5"/>
  <c r="G711" i="5" s="1"/>
  <c r="K711" i="5" s="1"/>
  <c r="E711" i="5"/>
  <c r="P710" i="5"/>
  <c r="E710" i="5"/>
  <c r="F710" i="5" s="1"/>
  <c r="G710" i="5" s="1"/>
  <c r="K710" i="5" s="1"/>
  <c r="P709" i="5"/>
  <c r="G709" i="5"/>
  <c r="K709" i="5" s="1"/>
  <c r="F709" i="5"/>
  <c r="E709" i="5"/>
  <c r="P708" i="5"/>
  <c r="E708" i="5"/>
  <c r="F708" i="5" s="1"/>
  <c r="G708" i="5" s="1"/>
  <c r="K708" i="5" s="1"/>
  <c r="P707" i="5"/>
  <c r="F707" i="5"/>
  <c r="G707" i="5" s="1"/>
  <c r="K707" i="5" s="1"/>
  <c r="E707" i="5"/>
  <c r="P706" i="5"/>
  <c r="E706" i="5"/>
  <c r="F706" i="5" s="1"/>
  <c r="G706" i="5" s="1"/>
  <c r="K706" i="5" s="1"/>
  <c r="P705" i="5"/>
  <c r="G705" i="5"/>
  <c r="K705" i="5" s="1"/>
  <c r="F705" i="5"/>
  <c r="E705" i="5"/>
  <c r="P704" i="5"/>
  <c r="K704" i="5"/>
  <c r="E704" i="5"/>
  <c r="F704" i="5" s="1"/>
  <c r="G704" i="5" s="1"/>
  <c r="P703" i="5"/>
  <c r="F703" i="5"/>
  <c r="G703" i="5" s="1"/>
  <c r="K703" i="5" s="1"/>
  <c r="E703" i="5"/>
  <c r="P702" i="5"/>
  <c r="E702" i="5"/>
  <c r="F702" i="5" s="1"/>
  <c r="G702" i="5" s="1"/>
  <c r="K702" i="5" s="1"/>
  <c r="P701" i="5"/>
  <c r="G701" i="5"/>
  <c r="K701" i="5" s="1"/>
  <c r="F701" i="5"/>
  <c r="E701" i="5"/>
  <c r="P700" i="5"/>
  <c r="K700" i="5"/>
  <c r="E700" i="5"/>
  <c r="F700" i="5" s="1"/>
  <c r="G700" i="5" s="1"/>
  <c r="P699" i="5"/>
  <c r="F699" i="5"/>
  <c r="G699" i="5" s="1"/>
  <c r="I699" i="5" s="1"/>
  <c r="E699" i="5"/>
  <c r="P698" i="5"/>
  <c r="E698" i="5"/>
  <c r="F698" i="5" s="1"/>
  <c r="G698" i="5" s="1"/>
  <c r="K698" i="5" s="1"/>
  <c r="P697" i="5"/>
  <c r="G697" i="5"/>
  <c r="K697" i="5" s="1"/>
  <c r="F697" i="5"/>
  <c r="E697" i="5"/>
  <c r="P696" i="5"/>
  <c r="I696" i="5"/>
  <c r="E696" i="5"/>
  <c r="F696" i="5" s="1"/>
  <c r="G696" i="5" s="1"/>
  <c r="P695" i="5"/>
  <c r="K695" i="5"/>
  <c r="E695" i="5"/>
  <c r="F695" i="5" s="1"/>
  <c r="P694" i="5"/>
  <c r="K694" i="5"/>
  <c r="E694" i="5"/>
  <c r="F694" i="5" s="1"/>
  <c r="G694" i="5" s="1"/>
  <c r="P693" i="5"/>
  <c r="F693" i="5"/>
  <c r="G693" i="5" s="1"/>
  <c r="K693" i="5" s="1"/>
  <c r="E693" i="5"/>
  <c r="P692" i="5"/>
  <c r="E692" i="5"/>
  <c r="F692" i="5" s="1"/>
  <c r="G692" i="5" s="1"/>
  <c r="K692" i="5" s="1"/>
  <c r="P691" i="5"/>
  <c r="K691" i="5"/>
  <c r="E691" i="5"/>
  <c r="F691" i="5" s="1"/>
  <c r="P690" i="5"/>
  <c r="K690" i="5"/>
  <c r="F690" i="5"/>
  <c r="E690" i="5"/>
  <c r="P689" i="5"/>
  <c r="E689" i="5"/>
  <c r="F689" i="5" s="1"/>
  <c r="G689" i="5" s="1"/>
  <c r="J689" i="5" s="1"/>
  <c r="P688" i="5"/>
  <c r="E688" i="5"/>
  <c r="F688" i="5" s="1"/>
  <c r="G688" i="5" s="1"/>
  <c r="K688" i="5" s="1"/>
  <c r="P687" i="5"/>
  <c r="K687" i="5"/>
  <c r="F687" i="5"/>
  <c r="E687" i="5"/>
  <c r="P686" i="5"/>
  <c r="K686" i="5"/>
  <c r="E686" i="5"/>
  <c r="F686" i="5" s="1"/>
  <c r="P685" i="5"/>
  <c r="K685" i="5"/>
  <c r="E685" i="5"/>
  <c r="F685" i="5" s="1"/>
  <c r="P684" i="5"/>
  <c r="G684" i="5"/>
  <c r="K684" i="5" s="1"/>
  <c r="F684" i="5"/>
  <c r="E684" i="5"/>
  <c r="P683" i="5"/>
  <c r="I683" i="5"/>
  <c r="E683" i="5"/>
  <c r="F683" i="5" s="1"/>
  <c r="G683" i="5" s="1"/>
  <c r="P682" i="5"/>
  <c r="F682" i="5"/>
  <c r="G682" i="5" s="1"/>
  <c r="K682" i="5" s="1"/>
  <c r="E682" i="5"/>
  <c r="P681" i="5"/>
  <c r="E681" i="5"/>
  <c r="F681" i="5" s="1"/>
  <c r="G681" i="5" s="1"/>
  <c r="K681" i="5" s="1"/>
  <c r="P680" i="5"/>
  <c r="G680" i="5"/>
  <c r="K680" i="5" s="1"/>
  <c r="F680" i="5"/>
  <c r="E680" i="5"/>
  <c r="P679" i="5"/>
  <c r="E679" i="5"/>
  <c r="F679" i="5" s="1"/>
  <c r="G679" i="5" s="1"/>
  <c r="J679" i="5" s="1"/>
  <c r="P678" i="5"/>
  <c r="F678" i="5"/>
  <c r="G678" i="5" s="1"/>
  <c r="K678" i="5" s="1"/>
  <c r="E678" i="5"/>
  <c r="P677" i="5"/>
  <c r="E677" i="5"/>
  <c r="F677" i="5" s="1"/>
  <c r="G677" i="5" s="1"/>
  <c r="I677" i="5" s="1"/>
  <c r="P676" i="5"/>
  <c r="G676" i="5"/>
  <c r="K676" i="5" s="1"/>
  <c r="F676" i="5"/>
  <c r="E676" i="5"/>
  <c r="P675" i="5"/>
  <c r="E675" i="5"/>
  <c r="F675" i="5" s="1"/>
  <c r="G675" i="5" s="1"/>
  <c r="K675" i="5" s="1"/>
  <c r="P674" i="5"/>
  <c r="K674" i="5"/>
  <c r="E674" i="5"/>
  <c r="F674" i="5" s="1"/>
  <c r="P673" i="5"/>
  <c r="K673" i="5"/>
  <c r="F673" i="5"/>
  <c r="E673" i="5"/>
  <c r="P672" i="5"/>
  <c r="K672" i="5"/>
  <c r="E672" i="5"/>
  <c r="F672" i="5" s="1"/>
  <c r="P671" i="5"/>
  <c r="K671" i="5"/>
  <c r="F671" i="5"/>
  <c r="E671" i="5"/>
  <c r="P670" i="5"/>
  <c r="K670" i="5"/>
  <c r="F670" i="5"/>
  <c r="E670" i="5"/>
  <c r="P669" i="5"/>
  <c r="K669" i="5"/>
  <c r="F669" i="5"/>
  <c r="E669" i="5"/>
  <c r="P668" i="5"/>
  <c r="K668" i="5"/>
  <c r="E668" i="5"/>
  <c r="F668" i="5" s="1"/>
  <c r="P667" i="5"/>
  <c r="K667" i="5"/>
  <c r="E667" i="5"/>
  <c r="F667" i="5" s="1"/>
  <c r="P666" i="5"/>
  <c r="K666" i="5"/>
  <c r="E666" i="5"/>
  <c r="F666" i="5" s="1"/>
  <c r="P665" i="5"/>
  <c r="K665" i="5"/>
  <c r="E665" i="5"/>
  <c r="F665" i="5" s="1"/>
  <c r="G665" i="5" s="1"/>
  <c r="P664" i="5"/>
  <c r="F664" i="5"/>
  <c r="G664" i="5" s="1"/>
  <c r="K664" i="5" s="1"/>
  <c r="E664" i="5"/>
  <c r="P663" i="5"/>
  <c r="K663" i="5"/>
  <c r="F663" i="5"/>
  <c r="E663" i="5"/>
  <c r="P662" i="5"/>
  <c r="F662" i="5"/>
  <c r="G662" i="5" s="1"/>
  <c r="K662" i="5" s="1"/>
  <c r="E662" i="5"/>
  <c r="P661" i="5"/>
  <c r="K661" i="5"/>
  <c r="F661" i="5"/>
  <c r="E661" i="5"/>
  <c r="P660" i="5"/>
  <c r="G660" i="5"/>
  <c r="K660" i="5" s="1"/>
  <c r="E660" i="5"/>
  <c r="F660" i="5" s="1"/>
  <c r="P659" i="5"/>
  <c r="E659" i="5"/>
  <c r="F659" i="5" s="1"/>
  <c r="G659" i="5" s="1"/>
  <c r="I659" i="5" s="1"/>
  <c r="P658" i="5"/>
  <c r="K658" i="5"/>
  <c r="E658" i="5"/>
  <c r="F658" i="5" s="1"/>
  <c r="G658" i="5" s="1"/>
  <c r="P657" i="5"/>
  <c r="K657" i="5"/>
  <c r="E657" i="5"/>
  <c r="F657" i="5" s="1"/>
  <c r="P656" i="5"/>
  <c r="K656" i="5"/>
  <c r="E656" i="5"/>
  <c r="F656" i="5" s="1"/>
  <c r="P655" i="5"/>
  <c r="J655" i="5"/>
  <c r="E655" i="5"/>
  <c r="F655" i="5" s="1"/>
  <c r="G655" i="5" s="1"/>
  <c r="P654" i="5"/>
  <c r="F654" i="5"/>
  <c r="G654" i="5" s="1"/>
  <c r="K654" i="5" s="1"/>
  <c r="E654" i="5"/>
  <c r="P653" i="5"/>
  <c r="E653" i="5"/>
  <c r="F653" i="5" s="1"/>
  <c r="G653" i="5" s="1"/>
  <c r="K653" i="5" s="1"/>
  <c r="P652" i="5"/>
  <c r="E652" i="5"/>
  <c r="F652" i="5" s="1"/>
  <c r="G652" i="5" s="1"/>
  <c r="K652" i="5" s="1"/>
  <c r="P651" i="5"/>
  <c r="K651" i="5"/>
  <c r="F651" i="5"/>
  <c r="E651" i="5"/>
  <c r="P650" i="5"/>
  <c r="K650" i="5"/>
  <c r="E650" i="5"/>
  <c r="F650" i="5" s="1"/>
  <c r="G650" i="5" s="1"/>
  <c r="P649" i="5"/>
  <c r="F649" i="5"/>
  <c r="G649" i="5" s="1"/>
  <c r="I649" i="5" s="1"/>
  <c r="E649" i="5"/>
  <c r="P648" i="5"/>
  <c r="F648" i="5"/>
  <c r="G648" i="5" s="1"/>
  <c r="K648" i="5" s="1"/>
  <c r="E648" i="5"/>
  <c r="P647" i="5"/>
  <c r="G647" i="5"/>
  <c r="J647" i="5" s="1"/>
  <c r="F647" i="5"/>
  <c r="E647" i="5"/>
  <c r="P646" i="5"/>
  <c r="K646" i="5"/>
  <c r="E646" i="5"/>
  <c r="F646" i="5" s="1"/>
  <c r="G646" i="5" s="1"/>
  <c r="P645" i="5"/>
  <c r="F645" i="5"/>
  <c r="G645" i="5" s="1"/>
  <c r="K645" i="5" s="1"/>
  <c r="E645" i="5"/>
  <c r="P644" i="5"/>
  <c r="F644" i="5"/>
  <c r="G644" i="5" s="1"/>
  <c r="K644" i="5" s="1"/>
  <c r="E644" i="5"/>
  <c r="P643" i="5"/>
  <c r="G643" i="5"/>
  <c r="K643" i="5" s="1"/>
  <c r="F643" i="5"/>
  <c r="E643" i="5"/>
  <c r="P642" i="5"/>
  <c r="E642" i="5"/>
  <c r="F642" i="5" s="1"/>
  <c r="G642" i="5" s="1"/>
  <c r="K642" i="5" s="1"/>
  <c r="P641" i="5"/>
  <c r="F641" i="5"/>
  <c r="G641" i="5" s="1"/>
  <c r="K641" i="5" s="1"/>
  <c r="E641" i="5"/>
  <c r="P640" i="5"/>
  <c r="I640" i="5"/>
  <c r="F640" i="5"/>
  <c r="G640" i="5" s="1"/>
  <c r="E640" i="5"/>
  <c r="P639" i="5"/>
  <c r="F639" i="5"/>
  <c r="G639" i="5" s="1"/>
  <c r="I639" i="5" s="1"/>
  <c r="E639" i="5"/>
  <c r="P638" i="5"/>
  <c r="I638" i="5"/>
  <c r="E638" i="5"/>
  <c r="F638" i="5" s="1"/>
  <c r="G638" i="5" s="1"/>
  <c r="P637" i="5"/>
  <c r="F637" i="5"/>
  <c r="G637" i="5" s="1"/>
  <c r="I637" i="5" s="1"/>
  <c r="E637" i="5"/>
  <c r="P636" i="5"/>
  <c r="F636" i="5"/>
  <c r="G636" i="5" s="1"/>
  <c r="J636" i="5" s="1"/>
  <c r="E636" i="5"/>
  <c r="P635" i="5"/>
  <c r="F635" i="5"/>
  <c r="G635" i="5" s="1"/>
  <c r="K635" i="5" s="1"/>
  <c r="E635" i="5"/>
  <c r="P634" i="5"/>
  <c r="E634" i="5"/>
  <c r="F634" i="5" s="1"/>
  <c r="G634" i="5" s="1"/>
  <c r="I634" i="5" s="1"/>
  <c r="P633" i="5"/>
  <c r="F633" i="5"/>
  <c r="G633" i="5" s="1"/>
  <c r="K633" i="5" s="1"/>
  <c r="E633" i="5"/>
  <c r="P632" i="5"/>
  <c r="F632" i="5"/>
  <c r="G632" i="5" s="1"/>
  <c r="K632" i="5" s="1"/>
  <c r="E632" i="5"/>
  <c r="P631" i="5"/>
  <c r="G631" i="5"/>
  <c r="I631" i="5" s="1"/>
  <c r="F631" i="5"/>
  <c r="E631" i="5"/>
  <c r="P630" i="5"/>
  <c r="E630" i="5"/>
  <c r="F630" i="5" s="1"/>
  <c r="G630" i="5" s="1"/>
  <c r="K630" i="5" s="1"/>
  <c r="P629" i="5"/>
  <c r="F629" i="5"/>
  <c r="G629" i="5" s="1"/>
  <c r="K629" i="5" s="1"/>
  <c r="E629" i="5"/>
  <c r="P628" i="5"/>
  <c r="F628" i="5"/>
  <c r="G628" i="5" s="1"/>
  <c r="K628" i="5" s="1"/>
  <c r="E628" i="5"/>
  <c r="P627" i="5"/>
  <c r="G627" i="5"/>
  <c r="I627" i="5" s="1"/>
  <c r="F627" i="5"/>
  <c r="E627" i="5"/>
  <c r="P626" i="5"/>
  <c r="E626" i="5"/>
  <c r="F626" i="5" s="1"/>
  <c r="G626" i="5" s="1"/>
  <c r="K626" i="5" s="1"/>
  <c r="P625" i="5"/>
  <c r="F625" i="5"/>
  <c r="G625" i="5" s="1"/>
  <c r="J625" i="5" s="1"/>
  <c r="E625" i="5"/>
  <c r="P624" i="5"/>
  <c r="F624" i="5"/>
  <c r="G624" i="5" s="1"/>
  <c r="K624" i="5" s="1"/>
  <c r="E624" i="5"/>
  <c r="P623" i="5"/>
  <c r="G623" i="5"/>
  <c r="I623" i="5" s="1"/>
  <c r="F623" i="5"/>
  <c r="E623" i="5"/>
  <c r="P622" i="5"/>
  <c r="E622" i="5"/>
  <c r="F622" i="5" s="1"/>
  <c r="G622" i="5" s="1"/>
  <c r="K622" i="5" s="1"/>
  <c r="P621" i="5"/>
  <c r="F621" i="5"/>
  <c r="G621" i="5" s="1"/>
  <c r="K621" i="5" s="1"/>
  <c r="E621" i="5"/>
  <c r="P620" i="5"/>
  <c r="F620" i="5"/>
  <c r="G620" i="5" s="1"/>
  <c r="I620" i="5" s="1"/>
  <c r="E620" i="5"/>
  <c r="P619" i="5"/>
  <c r="G619" i="5"/>
  <c r="K619" i="5" s="1"/>
  <c r="F619" i="5"/>
  <c r="E619" i="5"/>
  <c r="P618" i="5"/>
  <c r="E618" i="5"/>
  <c r="F618" i="5" s="1"/>
  <c r="G618" i="5" s="1"/>
  <c r="K618" i="5" s="1"/>
  <c r="P617" i="5"/>
  <c r="F617" i="5"/>
  <c r="G617" i="5" s="1"/>
  <c r="K617" i="5" s="1"/>
  <c r="E617" i="5"/>
  <c r="P616" i="5"/>
  <c r="F616" i="5"/>
  <c r="G616" i="5" s="1"/>
  <c r="K616" i="5" s="1"/>
  <c r="E616" i="5"/>
  <c r="P615" i="5"/>
  <c r="G615" i="5"/>
  <c r="K615" i="5" s="1"/>
  <c r="F615" i="5"/>
  <c r="E615" i="5"/>
  <c r="P614" i="5"/>
  <c r="E614" i="5"/>
  <c r="F614" i="5" s="1"/>
  <c r="G614" i="5" s="1"/>
  <c r="K614" i="5" s="1"/>
  <c r="P613" i="5"/>
  <c r="F613" i="5"/>
  <c r="G613" i="5" s="1"/>
  <c r="K613" i="5" s="1"/>
  <c r="E613" i="5"/>
  <c r="P612" i="5"/>
  <c r="F612" i="5"/>
  <c r="G612" i="5" s="1"/>
  <c r="K612" i="5" s="1"/>
  <c r="E612" i="5"/>
  <c r="P611" i="5"/>
  <c r="G611" i="5"/>
  <c r="K611" i="5" s="1"/>
  <c r="F611" i="5"/>
  <c r="E611" i="5"/>
  <c r="P610" i="5"/>
  <c r="E610" i="5"/>
  <c r="F610" i="5" s="1"/>
  <c r="G610" i="5" s="1"/>
  <c r="J610" i="5" s="1"/>
  <c r="P609" i="5"/>
  <c r="G609" i="5"/>
  <c r="K609" i="5" s="1"/>
  <c r="F609" i="5"/>
  <c r="E609" i="5"/>
  <c r="P608" i="5"/>
  <c r="F608" i="5"/>
  <c r="G608" i="5" s="1"/>
  <c r="K608" i="5" s="1"/>
  <c r="E608" i="5"/>
  <c r="P607" i="5"/>
  <c r="G607" i="5"/>
  <c r="J607" i="5" s="1"/>
  <c r="F607" i="5"/>
  <c r="E607" i="5"/>
  <c r="P606" i="5"/>
  <c r="J606" i="5"/>
  <c r="E606" i="5"/>
  <c r="F606" i="5" s="1"/>
  <c r="G606" i="5" s="1"/>
  <c r="P605" i="5"/>
  <c r="G605" i="5"/>
  <c r="K605" i="5" s="1"/>
  <c r="F605" i="5"/>
  <c r="E605" i="5"/>
  <c r="P604" i="5"/>
  <c r="J604" i="5"/>
  <c r="F604" i="5"/>
  <c r="G604" i="5" s="1"/>
  <c r="E604" i="5"/>
  <c r="P603" i="5"/>
  <c r="F603" i="5"/>
  <c r="G603" i="5" s="1"/>
  <c r="J603" i="5" s="1"/>
  <c r="E603" i="5"/>
  <c r="P602" i="5"/>
  <c r="F602" i="5"/>
  <c r="G602" i="5" s="1"/>
  <c r="J602" i="5" s="1"/>
  <c r="E602" i="5"/>
  <c r="P601" i="5"/>
  <c r="J601" i="5"/>
  <c r="F601" i="5"/>
  <c r="G601" i="5" s="1"/>
  <c r="E601" i="5"/>
  <c r="P600" i="5"/>
  <c r="E600" i="5"/>
  <c r="F600" i="5" s="1"/>
  <c r="G600" i="5" s="1"/>
  <c r="J600" i="5" s="1"/>
  <c r="P599" i="5"/>
  <c r="J599" i="5"/>
  <c r="G599" i="5"/>
  <c r="F599" i="5"/>
  <c r="E599" i="5"/>
  <c r="P598" i="5"/>
  <c r="E598" i="5"/>
  <c r="F598" i="5" s="1"/>
  <c r="G598" i="5" s="1"/>
  <c r="K598" i="5" s="1"/>
  <c r="P597" i="5"/>
  <c r="G597" i="5"/>
  <c r="I597" i="5" s="1"/>
  <c r="F597" i="5"/>
  <c r="E597" i="5"/>
  <c r="P596" i="5"/>
  <c r="J596" i="5"/>
  <c r="F596" i="5"/>
  <c r="G596" i="5" s="1"/>
  <c r="E596" i="5"/>
  <c r="P595" i="5"/>
  <c r="E595" i="5"/>
  <c r="F595" i="5" s="1"/>
  <c r="P594" i="5"/>
  <c r="G594" i="5"/>
  <c r="K594" i="5" s="1"/>
  <c r="F594" i="5"/>
  <c r="E594" i="5"/>
  <c r="P593" i="5"/>
  <c r="F593" i="5"/>
  <c r="E593" i="5"/>
  <c r="P592" i="5"/>
  <c r="E592" i="5"/>
  <c r="F592" i="5" s="1"/>
  <c r="G592" i="5" s="1"/>
  <c r="I592" i="5" s="1"/>
  <c r="P591" i="5"/>
  <c r="G591" i="5"/>
  <c r="K591" i="5" s="1"/>
  <c r="F591" i="5"/>
  <c r="E591" i="5"/>
  <c r="P590" i="5"/>
  <c r="E590" i="5"/>
  <c r="F590" i="5" s="1"/>
  <c r="G590" i="5" s="1"/>
  <c r="I590" i="5" s="1"/>
  <c r="P589" i="5"/>
  <c r="G589" i="5"/>
  <c r="K589" i="5" s="1"/>
  <c r="F589" i="5"/>
  <c r="E589" i="5"/>
  <c r="P588" i="5"/>
  <c r="F588" i="5"/>
  <c r="G588" i="5" s="1"/>
  <c r="K588" i="5" s="1"/>
  <c r="E588" i="5"/>
  <c r="P587" i="5"/>
  <c r="F587" i="5"/>
  <c r="G587" i="5" s="1"/>
  <c r="K587" i="5" s="1"/>
  <c r="E587" i="5"/>
  <c r="P586" i="5"/>
  <c r="G586" i="5"/>
  <c r="K586" i="5" s="1"/>
  <c r="F586" i="5"/>
  <c r="E586" i="5"/>
  <c r="P585" i="5"/>
  <c r="E585" i="5"/>
  <c r="F585" i="5" s="1"/>
  <c r="G585" i="5" s="1"/>
  <c r="K585" i="5" s="1"/>
  <c r="P584" i="5"/>
  <c r="E584" i="5"/>
  <c r="F584" i="5" s="1"/>
  <c r="G584" i="5" s="1"/>
  <c r="I584" i="5" s="1"/>
  <c r="P583" i="5"/>
  <c r="F583" i="5"/>
  <c r="G583" i="5" s="1"/>
  <c r="I583" i="5" s="1"/>
  <c r="E583" i="5"/>
  <c r="P582" i="5"/>
  <c r="G582" i="5"/>
  <c r="I582" i="5" s="1"/>
  <c r="F582" i="5"/>
  <c r="E582" i="5"/>
  <c r="P581" i="5"/>
  <c r="G581" i="5"/>
  <c r="I581" i="5" s="1"/>
  <c r="E581" i="5"/>
  <c r="F581" i="5" s="1"/>
  <c r="P580" i="5"/>
  <c r="E580" i="5"/>
  <c r="F580" i="5" s="1"/>
  <c r="G580" i="5" s="1"/>
  <c r="I580" i="5" s="1"/>
  <c r="P579" i="5"/>
  <c r="F579" i="5"/>
  <c r="G579" i="5" s="1"/>
  <c r="J579" i="5" s="1"/>
  <c r="E579" i="5"/>
  <c r="P578" i="5"/>
  <c r="G578" i="5"/>
  <c r="J578" i="5" s="1"/>
  <c r="F578" i="5"/>
  <c r="E578" i="5"/>
  <c r="P577" i="5"/>
  <c r="G577" i="5"/>
  <c r="J577" i="5" s="1"/>
  <c r="E577" i="5"/>
  <c r="F577" i="5" s="1"/>
  <c r="P576" i="5"/>
  <c r="E576" i="5"/>
  <c r="F576" i="5" s="1"/>
  <c r="G576" i="5" s="1"/>
  <c r="J576" i="5" s="1"/>
  <c r="P575" i="5"/>
  <c r="F575" i="5"/>
  <c r="G575" i="5" s="1"/>
  <c r="J575" i="5" s="1"/>
  <c r="E575" i="5"/>
  <c r="P574" i="5"/>
  <c r="G574" i="5"/>
  <c r="J574" i="5" s="1"/>
  <c r="F574" i="5"/>
  <c r="E574" i="5"/>
  <c r="P573" i="5"/>
  <c r="E573" i="5"/>
  <c r="F573" i="5" s="1"/>
  <c r="G573" i="5" s="1"/>
  <c r="J573" i="5" s="1"/>
  <c r="P572" i="5"/>
  <c r="E572" i="5"/>
  <c r="F572" i="5" s="1"/>
  <c r="G572" i="5" s="1"/>
  <c r="K572" i="5" s="1"/>
  <c r="P571" i="5"/>
  <c r="F571" i="5"/>
  <c r="G571" i="5" s="1"/>
  <c r="J571" i="5" s="1"/>
  <c r="E571" i="5"/>
  <c r="P570" i="5"/>
  <c r="G570" i="5"/>
  <c r="I570" i="5" s="1"/>
  <c r="F570" i="5"/>
  <c r="E570" i="5"/>
  <c r="P569" i="5"/>
  <c r="G569" i="5"/>
  <c r="J569" i="5" s="1"/>
  <c r="E569" i="5"/>
  <c r="F569" i="5" s="1"/>
  <c r="P568" i="5"/>
  <c r="E568" i="5"/>
  <c r="F568" i="5" s="1"/>
  <c r="G568" i="5" s="1"/>
  <c r="J568" i="5" s="1"/>
  <c r="P567" i="5"/>
  <c r="F567" i="5"/>
  <c r="G567" i="5" s="1"/>
  <c r="I567" i="5" s="1"/>
  <c r="E567" i="5"/>
  <c r="P566" i="5"/>
  <c r="G566" i="5"/>
  <c r="J566" i="5" s="1"/>
  <c r="F566" i="5"/>
  <c r="E566" i="5"/>
  <c r="P565" i="5"/>
  <c r="G565" i="5"/>
  <c r="J565" i="5" s="1"/>
  <c r="E565" i="5"/>
  <c r="F565" i="5" s="1"/>
  <c r="P564" i="5"/>
  <c r="F564" i="5"/>
  <c r="G564" i="5" s="1"/>
  <c r="J564" i="5" s="1"/>
  <c r="E564" i="5"/>
  <c r="P563" i="5"/>
  <c r="F563" i="5"/>
  <c r="G563" i="5" s="1"/>
  <c r="I563" i="5" s="1"/>
  <c r="E563" i="5"/>
  <c r="P562" i="5"/>
  <c r="G562" i="5"/>
  <c r="I562" i="5" s="1"/>
  <c r="F562" i="5"/>
  <c r="E562" i="5"/>
  <c r="P561" i="5"/>
  <c r="E561" i="5"/>
  <c r="F561" i="5" s="1"/>
  <c r="G561" i="5" s="1"/>
  <c r="J561" i="5" s="1"/>
  <c r="P560" i="5"/>
  <c r="E560" i="5"/>
  <c r="F560" i="5" s="1"/>
  <c r="G560" i="5" s="1"/>
  <c r="J560" i="5" s="1"/>
  <c r="P559" i="5"/>
  <c r="F559" i="5"/>
  <c r="G559" i="5" s="1"/>
  <c r="I559" i="5" s="1"/>
  <c r="E559" i="5"/>
  <c r="P558" i="5"/>
  <c r="G558" i="5"/>
  <c r="I558" i="5" s="1"/>
  <c r="F558" i="5"/>
  <c r="E558" i="5"/>
  <c r="P557" i="5"/>
  <c r="E557" i="5"/>
  <c r="F557" i="5" s="1"/>
  <c r="G557" i="5" s="1"/>
  <c r="I557" i="5" s="1"/>
  <c r="P556" i="5"/>
  <c r="E556" i="5"/>
  <c r="F556" i="5" s="1"/>
  <c r="G556" i="5" s="1"/>
  <c r="I556" i="5" s="1"/>
  <c r="P555" i="5"/>
  <c r="F555" i="5"/>
  <c r="G555" i="5" s="1"/>
  <c r="I555" i="5" s="1"/>
  <c r="E555" i="5"/>
  <c r="P554" i="5"/>
  <c r="G554" i="5"/>
  <c r="I554" i="5" s="1"/>
  <c r="F554" i="5"/>
  <c r="E554" i="5"/>
  <c r="P553" i="5"/>
  <c r="E553" i="5"/>
  <c r="F553" i="5" s="1"/>
  <c r="G553" i="5" s="1"/>
  <c r="I553" i="5" s="1"/>
  <c r="P552" i="5"/>
  <c r="E552" i="5"/>
  <c r="F552" i="5" s="1"/>
  <c r="G552" i="5" s="1"/>
  <c r="I552" i="5" s="1"/>
  <c r="P551" i="5"/>
  <c r="F551" i="5"/>
  <c r="G551" i="5" s="1"/>
  <c r="J551" i="5" s="1"/>
  <c r="E551" i="5"/>
  <c r="P550" i="5"/>
  <c r="G550" i="5"/>
  <c r="J550" i="5" s="1"/>
  <c r="F550" i="5"/>
  <c r="E550" i="5"/>
  <c r="P549" i="5"/>
  <c r="E549" i="5"/>
  <c r="F549" i="5" s="1"/>
  <c r="G549" i="5" s="1"/>
  <c r="I549" i="5" s="1"/>
  <c r="P548" i="5"/>
  <c r="E548" i="5"/>
  <c r="F548" i="5" s="1"/>
  <c r="G548" i="5" s="1"/>
  <c r="I548" i="5" s="1"/>
  <c r="P547" i="5"/>
  <c r="F547" i="5"/>
  <c r="G547" i="5" s="1"/>
  <c r="I547" i="5" s="1"/>
  <c r="E547" i="5"/>
  <c r="P546" i="5"/>
  <c r="G546" i="5"/>
  <c r="I546" i="5" s="1"/>
  <c r="F546" i="5"/>
  <c r="E546" i="5"/>
  <c r="P545" i="5"/>
  <c r="E545" i="5"/>
  <c r="F545" i="5" s="1"/>
  <c r="G545" i="5" s="1"/>
  <c r="I545" i="5" s="1"/>
  <c r="P544" i="5"/>
  <c r="E544" i="5"/>
  <c r="F544" i="5" s="1"/>
  <c r="G544" i="5" s="1"/>
  <c r="I544" i="5" s="1"/>
  <c r="P543" i="5"/>
  <c r="F543" i="5"/>
  <c r="G543" i="5" s="1"/>
  <c r="I543" i="5" s="1"/>
  <c r="E543" i="5"/>
  <c r="P542" i="5"/>
  <c r="G542" i="5"/>
  <c r="I542" i="5" s="1"/>
  <c r="F542" i="5"/>
  <c r="E542" i="5"/>
  <c r="P541" i="5"/>
  <c r="E541" i="5"/>
  <c r="F541" i="5" s="1"/>
  <c r="G541" i="5" s="1"/>
  <c r="J541" i="5" s="1"/>
  <c r="P540" i="5"/>
  <c r="E540" i="5"/>
  <c r="F540" i="5" s="1"/>
  <c r="G540" i="5" s="1"/>
  <c r="J540" i="5" s="1"/>
  <c r="P539" i="5"/>
  <c r="F539" i="5"/>
  <c r="G539" i="5" s="1"/>
  <c r="J539" i="5" s="1"/>
  <c r="E539" i="5"/>
  <c r="P538" i="5"/>
  <c r="G538" i="5"/>
  <c r="J538" i="5" s="1"/>
  <c r="F538" i="5"/>
  <c r="E538" i="5"/>
  <c r="P537" i="5"/>
  <c r="G537" i="5"/>
  <c r="I537" i="5" s="1"/>
  <c r="E537" i="5"/>
  <c r="F537" i="5" s="1"/>
  <c r="P536" i="5"/>
  <c r="F536" i="5"/>
  <c r="G536" i="5" s="1"/>
  <c r="I536" i="5" s="1"/>
  <c r="E536" i="5"/>
  <c r="P535" i="5"/>
  <c r="F535" i="5"/>
  <c r="G535" i="5" s="1"/>
  <c r="I535" i="5" s="1"/>
  <c r="E535" i="5"/>
  <c r="P534" i="5"/>
  <c r="G534" i="5"/>
  <c r="I534" i="5" s="1"/>
  <c r="F534" i="5"/>
  <c r="E534" i="5"/>
  <c r="P533" i="5"/>
  <c r="I533" i="5"/>
  <c r="G533" i="5"/>
  <c r="E533" i="5"/>
  <c r="F533" i="5" s="1"/>
  <c r="P532" i="5"/>
  <c r="F532" i="5"/>
  <c r="G532" i="5" s="1"/>
  <c r="I532" i="5" s="1"/>
  <c r="E532" i="5"/>
  <c r="P531" i="5"/>
  <c r="I531" i="5"/>
  <c r="F531" i="5"/>
  <c r="G531" i="5" s="1"/>
  <c r="E531" i="5"/>
  <c r="P530" i="5"/>
  <c r="F530" i="5"/>
  <c r="G530" i="5" s="1"/>
  <c r="I530" i="5" s="1"/>
  <c r="E530" i="5"/>
  <c r="P529" i="5"/>
  <c r="E529" i="5"/>
  <c r="F529" i="5" s="1"/>
  <c r="G529" i="5" s="1"/>
  <c r="I529" i="5" s="1"/>
  <c r="P528" i="5"/>
  <c r="E528" i="5"/>
  <c r="F528" i="5" s="1"/>
  <c r="G528" i="5" s="1"/>
  <c r="J528" i="5" s="1"/>
  <c r="P527" i="5"/>
  <c r="J527" i="5"/>
  <c r="F527" i="5"/>
  <c r="G527" i="5" s="1"/>
  <c r="E527" i="5"/>
  <c r="P526" i="5"/>
  <c r="G526" i="5"/>
  <c r="J526" i="5" s="1"/>
  <c r="F526" i="5"/>
  <c r="E526" i="5"/>
  <c r="P525" i="5"/>
  <c r="G525" i="5"/>
  <c r="I525" i="5" s="1"/>
  <c r="E525" i="5"/>
  <c r="F525" i="5" s="1"/>
  <c r="P524" i="5"/>
  <c r="E524" i="5"/>
  <c r="F524" i="5" s="1"/>
  <c r="G524" i="5" s="1"/>
  <c r="I524" i="5" s="1"/>
  <c r="P523" i="5"/>
  <c r="I523" i="5"/>
  <c r="F523" i="5"/>
  <c r="G523" i="5" s="1"/>
  <c r="E523" i="5"/>
  <c r="P522" i="5"/>
  <c r="G522" i="5"/>
  <c r="I522" i="5" s="1"/>
  <c r="F522" i="5"/>
  <c r="E522" i="5"/>
  <c r="P521" i="5"/>
  <c r="E521" i="5"/>
  <c r="F521" i="5" s="1"/>
  <c r="G521" i="5" s="1"/>
  <c r="J521" i="5" s="1"/>
  <c r="P520" i="5"/>
  <c r="J520" i="5"/>
  <c r="F520" i="5"/>
  <c r="G520" i="5" s="1"/>
  <c r="E520" i="5"/>
  <c r="P519" i="5"/>
  <c r="F519" i="5"/>
  <c r="G519" i="5" s="1"/>
  <c r="J519" i="5" s="1"/>
  <c r="E519" i="5"/>
  <c r="P518" i="5"/>
  <c r="F518" i="5"/>
  <c r="G518" i="5" s="1"/>
  <c r="J518" i="5" s="1"/>
  <c r="E518" i="5"/>
  <c r="P517" i="5"/>
  <c r="E517" i="5"/>
  <c r="F517" i="5" s="1"/>
  <c r="G517" i="5" s="1"/>
  <c r="J517" i="5" s="1"/>
  <c r="P516" i="5"/>
  <c r="F516" i="5"/>
  <c r="G516" i="5" s="1"/>
  <c r="J516" i="5" s="1"/>
  <c r="E516" i="5"/>
  <c r="P515" i="5"/>
  <c r="F515" i="5"/>
  <c r="G515" i="5" s="1"/>
  <c r="I515" i="5" s="1"/>
  <c r="E515" i="5"/>
  <c r="P514" i="5"/>
  <c r="G514" i="5"/>
  <c r="J514" i="5" s="1"/>
  <c r="F514" i="5"/>
  <c r="E514" i="5"/>
  <c r="P513" i="5"/>
  <c r="J513" i="5"/>
  <c r="G513" i="5"/>
  <c r="E513" i="5"/>
  <c r="F513" i="5" s="1"/>
  <c r="P512" i="5"/>
  <c r="E512" i="5"/>
  <c r="F512" i="5" s="1"/>
  <c r="G512" i="5" s="1"/>
  <c r="J512" i="5" s="1"/>
  <c r="P511" i="5"/>
  <c r="J511" i="5"/>
  <c r="F511" i="5"/>
  <c r="G511" i="5" s="1"/>
  <c r="E511" i="5"/>
  <c r="P510" i="5"/>
  <c r="G510" i="5"/>
  <c r="J510" i="5" s="1"/>
  <c r="F510" i="5"/>
  <c r="E510" i="5"/>
  <c r="P509" i="5"/>
  <c r="G509" i="5"/>
  <c r="I509" i="5" s="1"/>
  <c r="E509" i="5"/>
  <c r="F509" i="5" s="1"/>
  <c r="P508" i="5"/>
  <c r="E508" i="5"/>
  <c r="F508" i="5" s="1"/>
  <c r="G508" i="5" s="1"/>
  <c r="I508" i="5" s="1"/>
  <c r="P507" i="5"/>
  <c r="I507" i="5"/>
  <c r="F507" i="5"/>
  <c r="G507" i="5" s="1"/>
  <c r="E507" i="5"/>
  <c r="P506" i="5"/>
  <c r="G506" i="5"/>
  <c r="I506" i="5" s="1"/>
  <c r="F506" i="5"/>
  <c r="E506" i="5"/>
  <c r="P505" i="5"/>
  <c r="E505" i="5"/>
  <c r="F505" i="5" s="1"/>
  <c r="G505" i="5" s="1"/>
  <c r="I505" i="5" s="1"/>
  <c r="P504" i="5"/>
  <c r="I504" i="5"/>
  <c r="F504" i="5"/>
  <c r="G504" i="5" s="1"/>
  <c r="E504" i="5"/>
  <c r="P503" i="5"/>
  <c r="F503" i="5"/>
  <c r="G503" i="5" s="1"/>
  <c r="I503" i="5" s="1"/>
  <c r="E503" i="5"/>
  <c r="P502" i="5"/>
  <c r="F502" i="5"/>
  <c r="G502" i="5" s="1"/>
  <c r="I502" i="5" s="1"/>
  <c r="E502" i="5"/>
  <c r="P501" i="5"/>
  <c r="E501" i="5"/>
  <c r="F501" i="5" s="1"/>
  <c r="G501" i="5" s="1"/>
  <c r="I501" i="5" s="1"/>
  <c r="P500" i="5"/>
  <c r="F500" i="5"/>
  <c r="G500" i="5" s="1"/>
  <c r="I500" i="5" s="1"/>
  <c r="E500" i="5"/>
  <c r="P499" i="5"/>
  <c r="F499" i="5"/>
  <c r="G499" i="5" s="1"/>
  <c r="I499" i="5" s="1"/>
  <c r="E499" i="5"/>
  <c r="P498" i="5"/>
  <c r="G498" i="5"/>
  <c r="J498" i="5" s="1"/>
  <c r="F498" i="5"/>
  <c r="E498" i="5"/>
  <c r="P497" i="5"/>
  <c r="J497" i="5"/>
  <c r="G497" i="5"/>
  <c r="E497" i="5"/>
  <c r="F497" i="5" s="1"/>
  <c r="P496" i="5"/>
  <c r="E496" i="5"/>
  <c r="F496" i="5" s="1"/>
  <c r="G496" i="5" s="1"/>
  <c r="J496" i="5" s="1"/>
  <c r="P495" i="5"/>
  <c r="F495" i="5"/>
  <c r="G495" i="5" s="1"/>
  <c r="I495" i="5" s="1"/>
  <c r="E495" i="5"/>
  <c r="P494" i="5"/>
  <c r="F494" i="5"/>
  <c r="G494" i="5" s="1"/>
  <c r="I494" i="5" s="1"/>
  <c r="E494" i="5"/>
  <c r="P493" i="5"/>
  <c r="I493" i="5"/>
  <c r="G493" i="5"/>
  <c r="E493" i="5"/>
  <c r="F493" i="5" s="1"/>
  <c r="P492" i="5"/>
  <c r="J492" i="5"/>
  <c r="F492" i="5"/>
  <c r="G492" i="5" s="1"/>
  <c r="E492" i="5"/>
  <c r="P491" i="5"/>
  <c r="G491" i="5"/>
  <c r="J491" i="5" s="1"/>
  <c r="F491" i="5"/>
  <c r="E491" i="5"/>
  <c r="P490" i="5"/>
  <c r="G490" i="5"/>
  <c r="J490" i="5" s="1"/>
  <c r="F490" i="5"/>
  <c r="E490" i="5"/>
  <c r="P489" i="5"/>
  <c r="G489" i="5"/>
  <c r="J489" i="5" s="1"/>
  <c r="E489" i="5"/>
  <c r="F489" i="5" s="1"/>
  <c r="P488" i="5"/>
  <c r="E488" i="5"/>
  <c r="F488" i="5" s="1"/>
  <c r="G488" i="5" s="1"/>
  <c r="J488" i="5" s="1"/>
  <c r="P487" i="5"/>
  <c r="F487" i="5"/>
  <c r="G487" i="5" s="1"/>
  <c r="J487" i="5" s="1"/>
  <c r="E487" i="5"/>
  <c r="P486" i="5"/>
  <c r="F486" i="5"/>
  <c r="G486" i="5" s="1"/>
  <c r="I486" i="5" s="1"/>
  <c r="E486" i="5"/>
  <c r="P485" i="5"/>
  <c r="E485" i="5"/>
  <c r="F485" i="5" s="1"/>
  <c r="G485" i="5" s="1"/>
  <c r="I485" i="5" s="1"/>
  <c r="P484" i="5"/>
  <c r="F484" i="5"/>
  <c r="G484" i="5" s="1"/>
  <c r="J484" i="5" s="1"/>
  <c r="E484" i="5"/>
  <c r="P483" i="5"/>
  <c r="G483" i="5"/>
  <c r="J483" i="5" s="1"/>
  <c r="F483" i="5"/>
  <c r="E483" i="5"/>
  <c r="P482" i="5"/>
  <c r="F482" i="5"/>
  <c r="G482" i="5" s="1"/>
  <c r="J482" i="5" s="1"/>
  <c r="E482" i="5"/>
  <c r="P481" i="5"/>
  <c r="G481" i="5"/>
  <c r="J481" i="5" s="1"/>
  <c r="E481" i="5"/>
  <c r="F481" i="5" s="1"/>
  <c r="P480" i="5"/>
  <c r="G480" i="5"/>
  <c r="J480" i="5" s="1"/>
  <c r="F480" i="5"/>
  <c r="E480" i="5"/>
  <c r="P479" i="5"/>
  <c r="E479" i="5"/>
  <c r="F479" i="5" s="1"/>
  <c r="G479" i="5" s="1"/>
  <c r="I479" i="5" s="1"/>
  <c r="P478" i="5"/>
  <c r="G478" i="5"/>
  <c r="I478" i="5" s="1"/>
  <c r="F478" i="5"/>
  <c r="E478" i="5"/>
  <c r="P477" i="5"/>
  <c r="J477" i="5"/>
  <c r="G477" i="5"/>
  <c r="E477" i="5"/>
  <c r="F477" i="5" s="1"/>
  <c r="P476" i="5"/>
  <c r="E476" i="5"/>
  <c r="F476" i="5" s="1"/>
  <c r="G476" i="5" s="1"/>
  <c r="J476" i="5" s="1"/>
  <c r="P475" i="5"/>
  <c r="G475" i="5"/>
  <c r="J475" i="5" s="1"/>
  <c r="F475" i="5"/>
  <c r="E475" i="5"/>
  <c r="P474" i="5"/>
  <c r="G474" i="5"/>
  <c r="I474" i="5" s="1"/>
  <c r="E474" i="5"/>
  <c r="F474" i="5" s="1"/>
  <c r="P473" i="5"/>
  <c r="E473" i="5"/>
  <c r="F473" i="5" s="1"/>
  <c r="G473" i="5" s="1"/>
  <c r="I473" i="5" s="1"/>
  <c r="P472" i="5"/>
  <c r="G472" i="5"/>
  <c r="J472" i="5" s="1"/>
  <c r="F472" i="5"/>
  <c r="E472" i="5"/>
  <c r="P471" i="5"/>
  <c r="F471" i="5"/>
  <c r="G471" i="5" s="1"/>
  <c r="J471" i="5" s="1"/>
  <c r="E471" i="5"/>
  <c r="P470" i="5"/>
  <c r="F470" i="5"/>
  <c r="G470" i="5" s="1"/>
  <c r="I470" i="5" s="1"/>
  <c r="E470" i="5"/>
  <c r="P469" i="5"/>
  <c r="E469" i="5"/>
  <c r="F469" i="5" s="1"/>
  <c r="G469" i="5" s="1"/>
  <c r="J469" i="5" s="1"/>
  <c r="P468" i="5"/>
  <c r="G468" i="5"/>
  <c r="J468" i="5" s="1"/>
  <c r="F468" i="5"/>
  <c r="E468" i="5"/>
  <c r="P467" i="5"/>
  <c r="G467" i="5"/>
  <c r="J467" i="5" s="1"/>
  <c r="F467" i="5"/>
  <c r="E467" i="5"/>
  <c r="P466" i="5"/>
  <c r="E466" i="5"/>
  <c r="F466" i="5" s="1"/>
  <c r="G466" i="5" s="1"/>
  <c r="I466" i="5" s="1"/>
  <c r="P465" i="5"/>
  <c r="I465" i="5"/>
  <c r="E465" i="5"/>
  <c r="F465" i="5" s="1"/>
  <c r="G465" i="5" s="1"/>
  <c r="P464" i="5"/>
  <c r="F464" i="5"/>
  <c r="G464" i="5" s="1"/>
  <c r="I464" i="5" s="1"/>
  <c r="E464" i="5"/>
  <c r="P463" i="5"/>
  <c r="F463" i="5"/>
  <c r="G463" i="5" s="1"/>
  <c r="I463" i="5" s="1"/>
  <c r="E463" i="5"/>
  <c r="P462" i="5"/>
  <c r="F462" i="5"/>
  <c r="G462" i="5" s="1"/>
  <c r="I462" i="5" s="1"/>
  <c r="E462" i="5"/>
  <c r="P461" i="5"/>
  <c r="I461" i="5"/>
  <c r="F461" i="5"/>
  <c r="G461" i="5" s="1"/>
  <c r="E461" i="5"/>
  <c r="P460" i="5"/>
  <c r="G460" i="5"/>
  <c r="I460" i="5" s="1"/>
  <c r="F460" i="5"/>
  <c r="E460" i="5"/>
  <c r="P459" i="5"/>
  <c r="F459" i="5"/>
  <c r="G459" i="5" s="1"/>
  <c r="I459" i="5" s="1"/>
  <c r="E459" i="5"/>
  <c r="P458" i="5"/>
  <c r="E458" i="5"/>
  <c r="F458" i="5" s="1"/>
  <c r="G458" i="5" s="1"/>
  <c r="I458" i="5" s="1"/>
  <c r="P457" i="5"/>
  <c r="E457" i="5"/>
  <c r="F457" i="5" s="1"/>
  <c r="G457" i="5" s="1"/>
  <c r="J457" i="5" s="1"/>
  <c r="P456" i="5"/>
  <c r="G456" i="5"/>
  <c r="J456" i="5" s="1"/>
  <c r="F456" i="5"/>
  <c r="E456" i="5"/>
  <c r="P455" i="5"/>
  <c r="G455" i="5"/>
  <c r="J455" i="5" s="1"/>
  <c r="F455" i="5"/>
  <c r="E455" i="5"/>
  <c r="P454" i="5"/>
  <c r="F454" i="5"/>
  <c r="G454" i="5" s="1"/>
  <c r="J454" i="5" s="1"/>
  <c r="E454" i="5"/>
  <c r="P453" i="5"/>
  <c r="F453" i="5"/>
  <c r="G453" i="5" s="1"/>
  <c r="J453" i="5" s="1"/>
  <c r="E453" i="5"/>
  <c r="P452" i="5"/>
  <c r="F452" i="5"/>
  <c r="G452" i="5" s="1"/>
  <c r="J452" i="5" s="1"/>
  <c r="E452" i="5"/>
  <c r="P451" i="5"/>
  <c r="E451" i="5"/>
  <c r="F451" i="5" s="1"/>
  <c r="G451" i="5" s="1"/>
  <c r="J451" i="5" s="1"/>
  <c r="P450" i="5"/>
  <c r="I450" i="5"/>
  <c r="E450" i="5"/>
  <c r="F450" i="5" s="1"/>
  <c r="G450" i="5" s="1"/>
  <c r="P449" i="5"/>
  <c r="E449" i="5"/>
  <c r="F449" i="5" s="1"/>
  <c r="G449" i="5" s="1"/>
  <c r="I449" i="5" s="1"/>
  <c r="P448" i="5"/>
  <c r="G448" i="5"/>
  <c r="I448" i="5" s="1"/>
  <c r="F448" i="5"/>
  <c r="E448" i="5"/>
  <c r="P447" i="5"/>
  <c r="G447" i="5"/>
  <c r="I447" i="5" s="1"/>
  <c r="F447" i="5"/>
  <c r="E447" i="5"/>
  <c r="P446" i="5"/>
  <c r="F446" i="5"/>
  <c r="G446" i="5" s="1"/>
  <c r="I446" i="5" s="1"/>
  <c r="E446" i="5"/>
  <c r="P445" i="5"/>
  <c r="F445" i="5"/>
  <c r="G445" i="5" s="1"/>
  <c r="I445" i="5" s="1"/>
  <c r="E445" i="5"/>
  <c r="P444" i="5"/>
  <c r="F444" i="5"/>
  <c r="G444" i="5" s="1"/>
  <c r="I444" i="5" s="1"/>
  <c r="E444" i="5"/>
  <c r="P443" i="5"/>
  <c r="E443" i="5"/>
  <c r="F443" i="5" s="1"/>
  <c r="G443" i="5" s="1"/>
  <c r="I443" i="5" s="1"/>
  <c r="P442" i="5"/>
  <c r="J442" i="5"/>
  <c r="E442" i="5"/>
  <c r="F442" i="5" s="1"/>
  <c r="G442" i="5" s="1"/>
  <c r="P441" i="5"/>
  <c r="E441" i="5"/>
  <c r="F441" i="5" s="1"/>
  <c r="G441" i="5" s="1"/>
  <c r="I441" i="5" s="1"/>
  <c r="P440" i="5"/>
  <c r="G440" i="5"/>
  <c r="I440" i="5" s="1"/>
  <c r="F440" i="5"/>
  <c r="E440" i="5"/>
  <c r="P439" i="5"/>
  <c r="G439" i="5"/>
  <c r="I439" i="5" s="1"/>
  <c r="F439" i="5"/>
  <c r="E439" i="5"/>
  <c r="P438" i="5"/>
  <c r="F438" i="5"/>
  <c r="G438" i="5" s="1"/>
  <c r="I438" i="5" s="1"/>
  <c r="E438" i="5"/>
  <c r="P437" i="5"/>
  <c r="F437" i="5"/>
  <c r="G437" i="5" s="1"/>
  <c r="I437" i="5" s="1"/>
  <c r="E437" i="5"/>
  <c r="P436" i="5"/>
  <c r="F436" i="5"/>
  <c r="G436" i="5" s="1"/>
  <c r="J436" i="5" s="1"/>
  <c r="E436" i="5"/>
  <c r="P435" i="5"/>
  <c r="E435" i="5"/>
  <c r="F435" i="5" s="1"/>
  <c r="G435" i="5" s="1"/>
  <c r="J435" i="5" s="1"/>
  <c r="P434" i="5"/>
  <c r="J434" i="5"/>
  <c r="E434" i="5"/>
  <c r="F434" i="5" s="1"/>
  <c r="G434" i="5" s="1"/>
  <c r="P433" i="5"/>
  <c r="E433" i="5"/>
  <c r="F433" i="5" s="1"/>
  <c r="G433" i="5" s="1"/>
  <c r="J433" i="5" s="1"/>
  <c r="P432" i="5"/>
  <c r="G432" i="5"/>
  <c r="J432" i="5" s="1"/>
  <c r="F432" i="5"/>
  <c r="E432" i="5"/>
  <c r="P431" i="5"/>
  <c r="G431" i="5"/>
  <c r="J431" i="5" s="1"/>
  <c r="F431" i="5"/>
  <c r="E431" i="5"/>
  <c r="P430" i="5"/>
  <c r="F430" i="5"/>
  <c r="G430" i="5" s="1"/>
  <c r="J430" i="5" s="1"/>
  <c r="E430" i="5"/>
  <c r="P429" i="5"/>
  <c r="F429" i="5"/>
  <c r="G429" i="5" s="1"/>
  <c r="J429" i="5" s="1"/>
  <c r="E429" i="5"/>
  <c r="P428" i="5"/>
  <c r="E428" i="5"/>
  <c r="F428" i="5" s="1"/>
  <c r="U428" i="5" s="1"/>
  <c r="P427" i="5"/>
  <c r="G427" i="5"/>
  <c r="J427" i="5" s="1"/>
  <c r="F427" i="5"/>
  <c r="E427" i="5"/>
  <c r="P426" i="5"/>
  <c r="G426" i="5"/>
  <c r="I426" i="5" s="1"/>
  <c r="F426" i="5"/>
  <c r="E426" i="5"/>
  <c r="P425" i="5"/>
  <c r="F425" i="5"/>
  <c r="G425" i="5" s="1"/>
  <c r="I425" i="5" s="1"/>
  <c r="E425" i="5"/>
  <c r="P424" i="5"/>
  <c r="F424" i="5"/>
  <c r="G424" i="5" s="1"/>
  <c r="I424" i="5" s="1"/>
  <c r="E424" i="5"/>
  <c r="P423" i="5"/>
  <c r="F423" i="5"/>
  <c r="G423" i="5" s="1"/>
  <c r="I423" i="5" s="1"/>
  <c r="E423" i="5"/>
  <c r="P422" i="5"/>
  <c r="E422" i="5"/>
  <c r="F422" i="5" s="1"/>
  <c r="G422" i="5" s="1"/>
  <c r="I422" i="5" s="1"/>
  <c r="P421" i="5"/>
  <c r="I421" i="5"/>
  <c r="E421" i="5"/>
  <c r="F421" i="5" s="1"/>
  <c r="G421" i="5" s="1"/>
  <c r="P420" i="5"/>
  <c r="E420" i="5"/>
  <c r="F420" i="5" s="1"/>
  <c r="G420" i="5" s="1"/>
  <c r="I420" i="5" s="1"/>
  <c r="P419" i="5"/>
  <c r="G419" i="5"/>
  <c r="I419" i="5" s="1"/>
  <c r="F419" i="5"/>
  <c r="E419" i="5"/>
  <c r="P418" i="5"/>
  <c r="G418" i="5"/>
  <c r="I418" i="5" s="1"/>
  <c r="F418" i="5"/>
  <c r="E418" i="5"/>
  <c r="P417" i="5"/>
  <c r="F417" i="5"/>
  <c r="G417" i="5" s="1"/>
  <c r="I417" i="5" s="1"/>
  <c r="E417" i="5"/>
  <c r="P416" i="5"/>
  <c r="F416" i="5"/>
  <c r="G416" i="5" s="1"/>
  <c r="K416" i="5" s="1"/>
  <c r="E416" i="5"/>
  <c r="P415" i="5"/>
  <c r="F415" i="5"/>
  <c r="G415" i="5" s="1"/>
  <c r="I415" i="5" s="1"/>
  <c r="E415" i="5"/>
  <c r="P414" i="5"/>
  <c r="E414" i="5"/>
  <c r="F414" i="5" s="1"/>
  <c r="G414" i="5" s="1"/>
  <c r="J414" i="5" s="1"/>
  <c r="P413" i="5"/>
  <c r="J413" i="5"/>
  <c r="E413" i="5"/>
  <c r="F413" i="5" s="1"/>
  <c r="G413" i="5" s="1"/>
  <c r="P412" i="5"/>
  <c r="E412" i="5"/>
  <c r="F412" i="5" s="1"/>
  <c r="G412" i="5" s="1"/>
  <c r="J412" i="5" s="1"/>
  <c r="P411" i="5"/>
  <c r="G411" i="5"/>
  <c r="J411" i="5" s="1"/>
  <c r="F411" i="5"/>
  <c r="E411" i="5"/>
  <c r="P410" i="5"/>
  <c r="G410" i="5"/>
  <c r="J410" i="5" s="1"/>
  <c r="F410" i="5"/>
  <c r="E410" i="5"/>
  <c r="P409" i="5"/>
  <c r="F409" i="5"/>
  <c r="G409" i="5" s="1"/>
  <c r="J409" i="5" s="1"/>
  <c r="E409" i="5"/>
  <c r="P408" i="5"/>
  <c r="F408" i="5"/>
  <c r="G408" i="5" s="1"/>
  <c r="I408" i="5" s="1"/>
  <c r="E408" i="5"/>
  <c r="P407" i="5"/>
  <c r="F407" i="5"/>
  <c r="G407" i="5" s="1"/>
  <c r="I407" i="5" s="1"/>
  <c r="E407" i="5"/>
  <c r="P406" i="5"/>
  <c r="I406" i="5"/>
  <c r="E406" i="5"/>
  <c r="F406" i="5" s="1"/>
  <c r="G406" i="5" s="1"/>
  <c r="P405" i="5"/>
  <c r="E405" i="5"/>
  <c r="F405" i="5" s="1"/>
  <c r="G405" i="5" s="1"/>
  <c r="I405" i="5" s="1"/>
  <c r="P404" i="5"/>
  <c r="E404" i="5"/>
  <c r="F404" i="5" s="1"/>
  <c r="G404" i="5" s="1"/>
  <c r="I404" i="5" s="1"/>
  <c r="P403" i="5"/>
  <c r="G403" i="5"/>
  <c r="I403" i="5" s="1"/>
  <c r="F403" i="5"/>
  <c r="E403" i="5"/>
  <c r="P402" i="5"/>
  <c r="G402" i="5"/>
  <c r="I402" i="5" s="1"/>
  <c r="F402" i="5"/>
  <c r="E402" i="5"/>
  <c r="P401" i="5"/>
  <c r="F401" i="5"/>
  <c r="G401" i="5" s="1"/>
  <c r="I401" i="5" s="1"/>
  <c r="E401" i="5"/>
  <c r="P400" i="5"/>
  <c r="F400" i="5"/>
  <c r="G400" i="5" s="1"/>
  <c r="I400" i="5" s="1"/>
  <c r="E400" i="5"/>
  <c r="P399" i="5"/>
  <c r="F399" i="5"/>
  <c r="G399" i="5" s="1"/>
  <c r="I399" i="5" s="1"/>
  <c r="E399" i="5"/>
  <c r="P398" i="5"/>
  <c r="E398" i="5"/>
  <c r="F398" i="5" s="1"/>
  <c r="G398" i="5" s="1"/>
  <c r="I398" i="5" s="1"/>
  <c r="P397" i="5"/>
  <c r="E397" i="5"/>
  <c r="F397" i="5" s="1"/>
  <c r="G397" i="5" s="1"/>
  <c r="I397" i="5" s="1"/>
  <c r="P396" i="5"/>
  <c r="E396" i="5"/>
  <c r="F396" i="5" s="1"/>
  <c r="G396" i="5" s="1"/>
  <c r="I396" i="5" s="1"/>
  <c r="P395" i="5"/>
  <c r="F395" i="5"/>
  <c r="G395" i="5" s="1"/>
  <c r="I395" i="5" s="1"/>
  <c r="E395" i="5"/>
  <c r="P394" i="5"/>
  <c r="G394" i="5"/>
  <c r="I394" i="5" s="1"/>
  <c r="F394" i="5"/>
  <c r="E394" i="5"/>
  <c r="P393" i="5"/>
  <c r="F393" i="5"/>
  <c r="G393" i="5" s="1"/>
  <c r="I393" i="5" s="1"/>
  <c r="E393" i="5"/>
  <c r="P392" i="5"/>
  <c r="F392" i="5"/>
  <c r="G392" i="5" s="1"/>
  <c r="I392" i="5" s="1"/>
  <c r="E392" i="5"/>
  <c r="P391" i="5"/>
  <c r="I391" i="5"/>
  <c r="F391" i="5"/>
  <c r="G391" i="5" s="1"/>
  <c r="E391" i="5"/>
  <c r="P390" i="5"/>
  <c r="G390" i="5"/>
  <c r="I390" i="5" s="1"/>
  <c r="E390" i="5"/>
  <c r="F390" i="5" s="1"/>
  <c r="P389" i="5"/>
  <c r="I389" i="5"/>
  <c r="E389" i="5"/>
  <c r="F389" i="5" s="1"/>
  <c r="G389" i="5" s="1"/>
  <c r="P388" i="5"/>
  <c r="E388" i="5"/>
  <c r="F388" i="5" s="1"/>
  <c r="G388" i="5" s="1"/>
  <c r="I388" i="5" s="1"/>
  <c r="P387" i="5"/>
  <c r="F387" i="5"/>
  <c r="G387" i="5" s="1"/>
  <c r="I387" i="5" s="1"/>
  <c r="E387" i="5"/>
  <c r="P386" i="5"/>
  <c r="G386" i="5"/>
  <c r="I386" i="5" s="1"/>
  <c r="F386" i="5"/>
  <c r="E386" i="5"/>
  <c r="P385" i="5"/>
  <c r="F385" i="5"/>
  <c r="G385" i="5" s="1"/>
  <c r="I385" i="5" s="1"/>
  <c r="E385" i="5"/>
  <c r="P384" i="5"/>
  <c r="E384" i="5"/>
  <c r="F384" i="5" s="1"/>
  <c r="G384" i="5" s="1"/>
  <c r="I384" i="5" s="1"/>
  <c r="P383" i="5"/>
  <c r="F383" i="5"/>
  <c r="G383" i="5" s="1"/>
  <c r="I383" i="5" s="1"/>
  <c r="E383" i="5"/>
  <c r="P382" i="5"/>
  <c r="E382" i="5"/>
  <c r="F382" i="5" s="1"/>
  <c r="G382" i="5" s="1"/>
  <c r="J382" i="5" s="1"/>
  <c r="P381" i="5"/>
  <c r="G381" i="5"/>
  <c r="I381" i="5" s="1"/>
  <c r="E381" i="5"/>
  <c r="F381" i="5" s="1"/>
  <c r="P380" i="5"/>
  <c r="G380" i="5"/>
  <c r="I380" i="5" s="1"/>
  <c r="E380" i="5"/>
  <c r="F380" i="5" s="1"/>
  <c r="P379" i="5"/>
  <c r="G379" i="5"/>
  <c r="J379" i="5" s="1"/>
  <c r="F379" i="5"/>
  <c r="E379" i="5"/>
  <c r="P378" i="5"/>
  <c r="F378" i="5"/>
  <c r="G378" i="5" s="1"/>
  <c r="J378" i="5" s="1"/>
  <c r="E378" i="5"/>
  <c r="P377" i="5"/>
  <c r="J377" i="5"/>
  <c r="F377" i="5"/>
  <c r="G377" i="5" s="1"/>
  <c r="E377" i="5"/>
  <c r="P376" i="5"/>
  <c r="F376" i="5"/>
  <c r="G376" i="5" s="1"/>
  <c r="J376" i="5" s="1"/>
  <c r="E376" i="5"/>
  <c r="P375" i="5"/>
  <c r="E375" i="5"/>
  <c r="F375" i="5" s="1"/>
  <c r="G375" i="5" s="1"/>
  <c r="J375" i="5" s="1"/>
  <c r="P374" i="5"/>
  <c r="G374" i="5"/>
  <c r="I374" i="5" s="1"/>
  <c r="E374" i="5"/>
  <c r="F374" i="5" s="1"/>
  <c r="P373" i="5"/>
  <c r="E373" i="5"/>
  <c r="F373" i="5" s="1"/>
  <c r="G373" i="5" s="1"/>
  <c r="I373" i="5" s="1"/>
  <c r="P372" i="5"/>
  <c r="E372" i="5"/>
  <c r="F372" i="5" s="1"/>
  <c r="G372" i="5" s="1"/>
  <c r="I372" i="5" s="1"/>
  <c r="P371" i="5"/>
  <c r="F371" i="5"/>
  <c r="G371" i="5" s="1"/>
  <c r="I371" i="5" s="1"/>
  <c r="E371" i="5"/>
  <c r="P370" i="5"/>
  <c r="G370" i="5"/>
  <c r="I370" i="5" s="1"/>
  <c r="F370" i="5"/>
  <c r="E370" i="5"/>
  <c r="P369" i="5"/>
  <c r="F369" i="5"/>
  <c r="G369" i="5" s="1"/>
  <c r="I369" i="5" s="1"/>
  <c r="E369" i="5"/>
  <c r="P368" i="5"/>
  <c r="E368" i="5"/>
  <c r="F368" i="5" s="1"/>
  <c r="G368" i="5" s="1"/>
  <c r="I368" i="5" s="1"/>
  <c r="P367" i="5"/>
  <c r="F367" i="5"/>
  <c r="G367" i="5" s="1"/>
  <c r="I367" i="5" s="1"/>
  <c r="E367" i="5"/>
  <c r="P366" i="5"/>
  <c r="E366" i="5"/>
  <c r="F366" i="5" s="1"/>
  <c r="G366" i="5" s="1"/>
  <c r="I366" i="5" s="1"/>
  <c r="P365" i="5"/>
  <c r="G365" i="5"/>
  <c r="I365" i="5" s="1"/>
  <c r="E365" i="5"/>
  <c r="F365" i="5" s="1"/>
  <c r="P364" i="5"/>
  <c r="G364" i="5"/>
  <c r="I364" i="5" s="1"/>
  <c r="E364" i="5"/>
  <c r="F364" i="5" s="1"/>
  <c r="P363" i="5"/>
  <c r="F363" i="5"/>
  <c r="G363" i="5" s="1"/>
  <c r="I363" i="5" s="1"/>
  <c r="E363" i="5"/>
  <c r="P362" i="5"/>
  <c r="G362" i="5"/>
  <c r="I362" i="5" s="1"/>
  <c r="F362" i="5"/>
  <c r="E362" i="5"/>
  <c r="P361" i="5"/>
  <c r="F361" i="5"/>
  <c r="G361" i="5" s="1"/>
  <c r="I361" i="5" s="1"/>
  <c r="E361" i="5"/>
  <c r="P360" i="5"/>
  <c r="I360" i="5"/>
  <c r="F360" i="5"/>
  <c r="G360" i="5" s="1"/>
  <c r="E360" i="5"/>
  <c r="P359" i="5"/>
  <c r="E359" i="5"/>
  <c r="F359" i="5" s="1"/>
  <c r="G359" i="5" s="1"/>
  <c r="I359" i="5" s="1"/>
  <c r="P358" i="5"/>
  <c r="I358" i="5"/>
  <c r="G358" i="5"/>
  <c r="E358" i="5"/>
  <c r="F358" i="5" s="1"/>
  <c r="P357" i="5"/>
  <c r="E357" i="5"/>
  <c r="F357" i="5" s="1"/>
  <c r="G357" i="5" s="1"/>
  <c r="I357" i="5" s="1"/>
  <c r="P356" i="5"/>
  <c r="G356" i="5"/>
  <c r="I356" i="5" s="1"/>
  <c r="E356" i="5"/>
  <c r="F356" i="5" s="1"/>
  <c r="P355" i="5"/>
  <c r="G355" i="5"/>
  <c r="I355" i="5" s="1"/>
  <c r="F355" i="5"/>
  <c r="E355" i="5"/>
  <c r="P354" i="5"/>
  <c r="F354" i="5"/>
  <c r="G354" i="5" s="1"/>
  <c r="I354" i="5" s="1"/>
  <c r="E354" i="5"/>
  <c r="P353" i="5"/>
  <c r="I353" i="5"/>
  <c r="F353" i="5"/>
  <c r="G353" i="5" s="1"/>
  <c r="E353" i="5"/>
  <c r="P352" i="5"/>
  <c r="F352" i="5"/>
  <c r="G352" i="5" s="1"/>
  <c r="I352" i="5" s="1"/>
  <c r="E352" i="5"/>
  <c r="P351" i="5"/>
  <c r="E351" i="5"/>
  <c r="F351" i="5" s="1"/>
  <c r="G351" i="5" s="1"/>
  <c r="I351" i="5" s="1"/>
  <c r="P350" i="5"/>
  <c r="G350" i="5"/>
  <c r="I350" i="5" s="1"/>
  <c r="E350" i="5"/>
  <c r="F350" i="5" s="1"/>
  <c r="P349" i="5"/>
  <c r="E349" i="5"/>
  <c r="F349" i="5" s="1"/>
  <c r="G349" i="5" s="1"/>
  <c r="I349" i="5" s="1"/>
  <c r="P348" i="5"/>
  <c r="E348" i="5"/>
  <c r="F348" i="5" s="1"/>
  <c r="G348" i="5" s="1"/>
  <c r="I348" i="5" s="1"/>
  <c r="P347" i="5"/>
  <c r="F347" i="5"/>
  <c r="G347" i="5" s="1"/>
  <c r="I347" i="5" s="1"/>
  <c r="E347" i="5"/>
  <c r="P346" i="5"/>
  <c r="G346" i="5"/>
  <c r="I346" i="5" s="1"/>
  <c r="F346" i="5"/>
  <c r="E346" i="5"/>
  <c r="P345" i="5"/>
  <c r="F345" i="5"/>
  <c r="G345" i="5" s="1"/>
  <c r="I345" i="5" s="1"/>
  <c r="E345" i="5"/>
  <c r="P344" i="5"/>
  <c r="E344" i="5"/>
  <c r="F344" i="5" s="1"/>
  <c r="G344" i="5" s="1"/>
  <c r="I344" i="5" s="1"/>
  <c r="P343" i="5"/>
  <c r="F343" i="5"/>
  <c r="G343" i="5" s="1"/>
  <c r="I343" i="5" s="1"/>
  <c r="E343" i="5"/>
  <c r="P342" i="5"/>
  <c r="E342" i="5"/>
  <c r="F342" i="5" s="1"/>
  <c r="G342" i="5" s="1"/>
  <c r="I342" i="5" s="1"/>
  <c r="P341" i="5"/>
  <c r="G341" i="5"/>
  <c r="I341" i="5" s="1"/>
  <c r="E341" i="5"/>
  <c r="F341" i="5" s="1"/>
  <c r="P340" i="5"/>
  <c r="G340" i="5"/>
  <c r="K340" i="5" s="1"/>
  <c r="E340" i="5"/>
  <c r="F340" i="5" s="1"/>
  <c r="P339" i="5"/>
  <c r="G339" i="5"/>
  <c r="I339" i="5" s="1"/>
  <c r="F339" i="5"/>
  <c r="E339" i="5"/>
  <c r="P338" i="5"/>
  <c r="F338" i="5"/>
  <c r="G338" i="5" s="1"/>
  <c r="I338" i="5" s="1"/>
  <c r="E338" i="5"/>
  <c r="P337" i="5"/>
  <c r="I337" i="5"/>
  <c r="F337" i="5"/>
  <c r="G337" i="5" s="1"/>
  <c r="E337" i="5"/>
  <c r="P336" i="5"/>
  <c r="F336" i="5"/>
  <c r="G336" i="5" s="1"/>
  <c r="I336" i="5" s="1"/>
  <c r="E336" i="5"/>
  <c r="P335" i="5"/>
  <c r="E335" i="5"/>
  <c r="F335" i="5" s="1"/>
  <c r="G335" i="5" s="1"/>
  <c r="I335" i="5" s="1"/>
  <c r="P334" i="5"/>
  <c r="G334" i="5"/>
  <c r="I334" i="5" s="1"/>
  <c r="E334" i="5"/>
  <c r="F334" i="5" s="1"/>
  <c r="P333" i="5"/>
  <c r="E333" i="5"/>
  <c r="F333" i="5" s="1"/>
  <c r="G333" i="5" s="1"/>
  <c r="I333" i="5" s="1"/>
  <c r="P332" i="5"/>
  <c r="E332" i="5"/>
  <c r="F332" i="5" s="1"/>
  <c r="G332" i="5" s="1"/>
  <c r="I332" i="5" s="1"/>
  <c r="P331" i="5"/>
  <c r="G331" i="5"/>
  <c r="I331" i="5" s="1"/>
  <c r="F331" i="5"/>
  <c r="E331" i="5"/>
  <c r="P330" i="5"/>
  <c r="F330" i="5"/>
  <c r="G330" i="5" s="1"/>
  <c r="I330" i="5" s="1"/>
  <c r="E330" i="5"/>
  <c r="P329" i="5"/>
  <c r="I329" i="5"/>
  <c r="F329" i="5"/>
  <c r="G329" i="5" s="1"/>
  <c r="E329" i="5"/>
  <c r="P328" i="5"/>
  <c r="E328" i="5"/>
  <c r="F328" i="5" s="1"/>
  <c r="G328" i="5" s="1"/>
  <c r="I328" i="5" s="1"/>
  <c r="P327" i="5"/>
  <c r="I327" i="5"/>
  <c r="F327" i="5"/>
  <c r="G327" i="5" s="1"/>
  <c r="E327" i="5"/>
  <c r="P326" i="5"/>
  <c r="E326" i="5"/>
  <c r="F326" i="5" s="1"/>
  <c r="G326" i="5" s="1"/>
  <c r="I326" i="5" s="1"/>
  <c r="P325" i="5"/>
  <c r="I325" i="5"/>
  <c r="G325" i="5"/>
  <c r="E325" i="5"/>
  <c r="F325" i="5" s="1"/>
  <c r="P324" i="5"/>
  <c r="E324" i="5"/>
  <c r="F324" i="5" s="1"/>
  <c r="G324" i="5" s="1"/>
  <c r="I324" i="5" s="1"/>
  <c r="P323" i="5"/>
  <c r="F323" i="5"/>
  <c r="G323" i="5" s="1"/>
  <c r="I323" i="5" s="1"/>
  <c r="E323" i="5"/>
  <c r="P322" i="5"/>
  <c r="G322" i="5"/>
  <c r="I322" i="5" s="1"/>
  <c r="F322" i="5"/>
  <c r="E322" i="5"/>
  <c r="P321" i="5"/>
  <c r="G321" i="5"/>
  <c r="I321" i="5" s="1"/>
  <c r="F321" i="5"/>
  <c r="E321" i="5"/>
  <c r="P320" i="5"/>
  <c r="F320" i="5"/>
  <c r="G320" i="5" s="1"/>
  <c r="I320" i="5" s="1"/>
  <c r="E320" i="5"/>
  <c r="P319" i="5"/>
  <c r="F319" i="5"/>
  <c r="G319" i="5" s="1"/>
  <c r="I319" i="5" s="1"/>
  <c r="E319" i="5"/>
  <c r="P318" i="5"/>
  <c r="F318" i="5"/>
  <c r="G318" i="5" s="1"/>
  <c r="I318" i="5" s="1"/>
  <c r="E318" i="5"/>
  <c r="P317" i="5"/>
  <c r="E317" i="5"/>
  <c r="F317" i="5" s="1"/>
  <c r="G317" i="5" s="1"/>
  <c r="I317" i="5" s="1"/>
  <c r="P316" i="5"/>
  <c r="E316" i="5"/>
  <c r="F316" i="5" s="1"/>
  <c r="G316" i="5" s="1"/>
  <c r="I316" i="5" s="1"/>
  <c r="P315" i="5"/>
  <c r="E315" i="5"/>
  <c r="F315" i="5" s="1"/>
  <c r="G315" i="5" s="1"/>
  <c r="I315" i="5" s="1"/>
  <c r="P314" i="5"/>
  <c r="E314" i="5"/>
  <c r="F314" i="5" s="1"/>
  <c r="G314" i="5" s="1"/>
  <c r="I314" i="5" s="1"/>
  <c r="P313" i="5"/>
  <c r="G313" i="5"/>
  <c r="I313" i="5" s="1"/>
  <c r="F313" i="5"/>
  <c r="E313" i="5"/>
  <c r="P312" i="5"/>
  <c r="F312" i="5"/>
  <c r="G312" i="5" s="1"/>
  <c r="I312" i="5" s="1"/>
  <c r="E312" i="5"/>
  <c r="P311" i="5"/>
  <c r="F311" i="5"/>
  <c r="G311" i="5" s="1"/>
  <c r="I311" i="5" s="1"/>
  <c r="E311" i="5"/>
  <c r="P310" i="5"/>
  <c r="F310" i="5"/>
  <c r="G310" i="5" s="1"/>
  <c r="I310" i="5" s="1"/>
  <c r="E310" i="5"/>
  <c r="P309" i="5"/>
  <c r="F309" i="5"/>
  <c r="E309" i="5"/>
  <c r="P308" i="5"/>
  <c r="F308" i="5"/>
  <c r="G308" i="5" s="1"/>
  <c r="I308" i="5" s="1"/>
  <c r="E308" i="5"/>
  <c r="P307" i="5"/>
  <c r="E307" i="5"/>
  <c r="F307" i="5" s="1"/>
  <c r="G307" i="5" s="1"/>
  <c r="I307" i="5" s="1"/>
  <c r="P306" i="5"/>
  <c r="I306" i="5"/>
  <c r="E306" i="5"/>
  <c r="F306" i="5" s="1"/>
  <c r="G306" i="5" s="1"/>
  <c r="P305" i="5"/>
  <c r="E305" i="5"/>
  <c r="F305" i="5" s="1"/>
  <c r="G305" i="5" s="1"/>
  <c r="I305" i="5" s="1"/>
  <c r="P304" i="5"/>
  <c r="E304" i="5"/>
  <c r="F304" i="5" s="1"/>
  <c r="G304" i="5" s="1"/>
  <c r="I304" i="5" s="1"/>
  <c r="P303" i="5"/>
  <c r="G303" i="5"/>
  <c r="I303" i="5" s="1"/>
  <c r="F303" i="5"/>
  <c r="E303" i="5"/>
  <c r="P302" i="5"/>
  <c r="F302" i="5"/>
  <c r="G302" i="5" s="1"/>
  <c r="I302" i="5" s="1"/>
  <c r="E302" i="5"/>
  <c r="P301" i="5"/>
  <c r="F301" i="5"/>
  <c r="G301" i="5" s="1"/>
  <c r="I301" i="5" s="1"/>
  <c r="E301" i="5"/>
  <c r="P300" i="5"/>
  <c r="F300" i="5"/>
  <c r="G300" i="5" s="1"/>
  <c r="I300" i="5" s="1"/>
  <c r="E300" i="5"/>
  <c r="P299" i="5"/>
  <c r="E299" i="5"/>
  <c r="F299" i="5" s="1"/>
  <c r="G299" i="5" s="1"/>
  <c r="I299" i="5" s="1"/>
  <c r="P298" i="5"/>
  <c r="E298" i="5"/>
  <c r="F298" i="5" s="1"/>
  <c r="G298" i="5" s="1"/>
  <c r="I298" i="5" s="1"/>
  <c r="P297" i="5"/>
  <c r="E297" i="5"/>
  <c r="F297" i="5" s="1"/>
  <c r="G297" i="5" s="1"/>
  <c r="I297" i="5" s="1"/>
  <c r="P296" i="5"/>
  <c r="E296" i="5"/>
  <c r="F296" i="5" s="1"/>
  <c r="G296" i="5" s="1"/>
  <c r="I296" i="5" s="1"/>
  <c r="P295" i="5"/>
  <c r="G295" i="5"/>
  <c r="I295" i="5" s="1"/>
  <c r="F295" i="5"/>
  <c r="E295" i="5"/>
  <c r="P294" i="5"/>
  <c r="F294" i="5"/>
  <c r="G294" i="5" s="1"/>
  <c r="I294" i="5" s="1"/>
  <c r="E294" i="5"/>
  <c r="P293" i="5"/>
  <c r="F293" i="5"/>
  <c r="G293" i="5" s="1"/>
  <c r="I293" i="5" s="1"/>
  <c r="E293" i="5"/>
  <c r="P292" i="5"/>
  <c r="F292" i="5"/>
  <c r="G292" i="5" s="1"/>
  <c r="I292" i="5" s="1"/>
  <c r="E292" i="5"/>
  <c r="P291" i="5"/>
  <c r="E291" i="5"/>
  <c r="F291" i="5" s="1"/>
  <c r="G291" i="5" s="1"/>
  <c r="I291" i="5" s="1"/>
  <c r="P290" i="5"/>
  <c r="E290" i="5"/>
  <c r="F290" i="5" s="1"/>
  <c r="G290" i="5" s="1"/>
  <c r="I290" i="5" s="1"/>
  <c r="P289" i="5"/>
  <c r="E289" i="5"/>
  <c r="F289" i="5" s="1"/>
  <c r="G289" i="5" s="1"/>
  <c r="I289" i="5" s="1"/>
  <c r="P288" i="5"/>
  <c r="E288" i="5"/>
  <c r="F288" i="5" s="1"/>
  <c r="G288" i="5" s="1"/>
  <c r="I288" i="5" s="1"/>
  <c r="P287" i="5"/>
  <c r="G287" i="5"/>
  <c r="I287" i="5" s="1"/>
  <c r="F287" i="5"/>
  <c r="E287" i="5"/>
  <c r="P286" i="5"/>
  <c r="F286" i="5"/>
  <c r="G286" i="5" s="1"/>
  <c r="I286" i="5" s="1"/>
  <c r="E286" i="5"/>
  <c r="P285" i="5"/>
  <c r="F285" i="5"/>
  <c r="G285" i="5" s="1"/>
  <c r="I285" i="5" s="1"/>
  <c r="E285" i="5"/>
  <c r="P284" i="5"/>
  <c r="F284" i="5"/>
  <c r="G284" i="5" s="1"/>
  <c r="I284" i="5" s="1"/>
  <c r="E284" i="5"/>
  <c r="P283" i="5"/>
  <c r="E283" i="5"/>
  <c r="F283" i="5" s="1"/>
  <c r="G283" i="5" s="1"/>
  <c r="I283" i="5" s="1"/>
  <c r="P282" i="5"/>
  <c r="I282" i="5"/>
  <c r="E282" i="5"/>
  <c r="F282" i="5" s="1"/>
  <c r="G282" i="5" s="1"/>
  <c r="P281" i="5"/>
  <c r="E281" i="5"/>
  <c r="F281" i="5" s="1"/>
  <c r="G281" i="5" s="1"/>
  <c r="I281" i="5" s="1"/>
  <c r="P280" i="5"/>
  <c r="E280" i="5"/>
  <c r="F280" i="5" s="1"/>
  <c r="G280" i="5" s="1"/>
  <c r="I280" i="5" s="1"/>
  <c r="P279" i="5"/>
  <c r="G279" i="5"/>
  <c r="I279" i="5" s="1"/>
  <c r="F279" i="5"/>
  <c r="E279" i="5"/>
  <c r="P278" i="5"/>
  <c r="F278" i="5"/>
  <c r="G278" i="5" s="1"/>
  <c r="I278" i="5" s="1"/>
  <c r="E278" i="5"/>
  <c r="P277" i="5"/>
  <c r="F277" i="5"/>
  <c r="G277" i="5" s="1"/>
  <c r="I277" i="5" s="1"/>
  <c r="E277" i="5"/>
  <c r="P276" i="5"/>
  <c r="F276" i="5"/>
  <c r="G276" i="5" s="1"/>
  <c r="I276" i="5" s="1"/>
  <c r="E276" i="5"/>
  <c r="P275" i="5"/>
  <c r="E275" i="5"/>
  <c r="F275" i="5" s="1"/>
  <c r="G275" i="5" s="1"/>
  <c r="I275" i="5" s="1"/>
  <c r="P274" i="5"/>
  <c r="I274" i="5"/>
  <c r="E274" i="5"/>
  <c r="F274" i="5" s="1"/>
  <c r="G274" i="5" s="1"/>
  <c r="P273" i="5"/>
  <c r="E273" i="5"/>
  <c r="F273" i="5" s="1"/>
  <c r="G273" i="5" s="1"/>
  <c r="I273" i="5" s="1"/>
  <c r="P272" i="5"/>
  <c r="E272" i="5"/>
  <c r="F272" i="5" s="1"/>
  <c r="G272" i="5" s="1"/>
  <c r="I272" i="5" s="1"/>
  <c r="P271" i="5"/>
  <c r="G271" i="5"/>
  <c r="I271" i="5" s="1"/>
  <c r="F271" i="5"/>
  <c r="E271" i="5"/>
  <c r="P270" i="5"/>
  <c r="F270" i="5"/>
  <c r="G270" i="5" s="1"/>
  <c r="I270" i="5" s="1"/>
  <c r="E270" i="5"/>
  <c r="P269" i="5"/>
  <c r="F269" i="5"/>
  <c r="G269" i="5" s="1"/>
  <c r="I269" i="5" s="1"/>
  <c r="E269" i="5"/>
  <c r="P268" i="5"/>
  <c r="F268" i="5"/>
  <c r="G268" i="5" s="1"/>
  <c r="I268" i="5" s="1"/>
  <c r="E268" i="5"/>
  <c r="P267" i="5"/>
  <c r="E267" i="5"/>
  <c r="F267" i="5" s="1"/>
  <c r="G267" i="5" s="1"/>
  <c r="I267" i="5" s="1"/>
  <c r="P266" i="5"/>
  <c r="E266" i="5"/>
  <c r="F266" i="5" s="1"/>
  <c r="G266" i="5" s="1"/>
  <c r="I266" i="5" s="1"/>
  <c r="P265" i="5"/>
  <c r="E265" i="5"/>
  <c r="F265" i="5" s="1"/>
  <c r="G265" i="5" s="1"/>
  <c r="I265" i="5" s="1"/>
  <c r="P264" i="5"/>
  <c r="E264" i="5"/>
  <c r="F264" i="5" s="1"/>
  <c r="G264" i="5" s="1"/>
  <c r="I264" i="5" s="1"/>
  <c r="P263" i="5"/>
  <c r="G263" i="5"/>
  <c r="I263" i="5" s="1"/>
  <c r="F263" i="5"/>
  <c r="E263" i="5"/>
  <c r="P262" i="5"/>
  <c r="F262" i="5"/>
  <c r="G262" i="5" s="1"/>
  <c r="I262" i="5" s="1"/>
  <c r="E262" i="5"/>
  <c r="P261" i="5"/>
  <c r="F261" i="5"/>
  <c r="G261" i="5" s="1"/>
  <c r="I261" i="5" s="1"/>
  <c r="E261" i="5"/>
  <c r="P260" i="5"/>
  <c r="F260" i="5"/>
  <c r="G260" i="5" s="1"/>
  <c r="I260" i="5" s="1"/>
  <c r="E260" i="5"/>
  <c r="P259" i="5"/>
  <c r="E259" i="5"/>
  <c r="F259" i="5" s="1"/>
  <c r="G259" i="5" s="1"/>
  <c r="I259" i="5" s="1"/>
  <c r="P258" i="5"/>
  <c r="E258" i="5"/>
  <c r="F258" i="5" s="1"/>
  <c r="G258" i="5" s="1"/>
  <c r="I258" i="5" s="1"/>
  <c r="P257" i="5"/>
  <c r="E257" i="5"/>
  <c r="F257" i="5" s="1"/>
  <c r="G257" i="5" s="1"/>
  <c r="I257" i="5" s="1"/>
  <c r="P256" i="5"/>
  <c r="E256" i="5"/>
  <c r="F256" i="5" s="1"/>
  <c r="G256" i="5" s="1"/>
  <c r="I256" i="5" s="1"/>
  <c r="P255" i="5"/>
  <c r="G255" i="5"/>
  <c r="I255" i="5" s="1"/>
  <c r="F255" i="5"/>
  <c r="E255" i="5"/>
  <c r="P254" i="5"/>
  <c r="F254" i="5"/>
  <c r="G254" i="5" s="1"/>
  <c r="I254" i="5" s="1"/>
  <c r="E254" i="5"/>
  <c r="P253" i="5"/>
  <c r="F253" i="5"/>
  <c r="G253" i="5" s="1"/>
  <c r="I253" i="5" s="1"/>
  <c r="E253" i="5"/>
  <c r="P252" i="5"/>
  <c r="F252" i="5"/>
  <c r="G252" i="5" s="1"/>
  <c r="I252" i="5" s="1"/>
  <c r="E252" i="5"/>
  <c r="P251" i="5"/>
  <c r="E251" i="5"/>
  <c r="F251" i="5" s="1"/>
  <c r="G251" i="5" s="1"/>
  <c r="I251" i="5" s="1"/>
  <c r="P250" i="5"/>
  <c r="E250" i="5"/>
  <c r="F250" i="5" s="1"/>
  <c r="G250" i="5" s="1"/>
  <c r="I250" i="5" s="1"/>
  <c r="P249" i="5"/>
  <c r="E249" i="5"/>
  <c r="F249" i="5" s="1"/>
  <c r="G249" i="5" s="1"/>
  <c r="I249" i="5" s="1"/>
  <c r="P248" i="5"/>
  <c r="E248" i="5"/>
  <c r="F248" i="5" s="1"/>
  <c r="G248" i="5" s="1"/>
  <c r="I248" i="5" s="1"/>
  <c r="P247" i="5"/>
  <c r="G247" i="5"/>
  <c r="I247" i="5" s="1"/>
  <c r="F247" i="5"/>
  <c r="E247" i="5"/>
  <c r="P246" i="5"/>
  <c r="F246" i="5"/>
  <c r="G246" i="5" s="1"/>
  <c r="I246" i="5" s="1"/>
  <c r="E246" i="5"/>
  <c r="P245" i="5"/>
  <c r="F245" i="5"/>
  <c r="G245" i="5" s="1"/>
  <c r="I245" i="5" s="1"/>
  <c r="E245" i="5"/>
  <c r="P244" i="5"/>
  <c r="F244" i="5"/>
  <c r="G244" i="5" s="1"/>
  <c r="I244" i="5" s="1"/>
  <c r="E244" i="5"/>
  <c r="P243" i="5"/>
  <c r="E243" i="5"/>
  <c r="F243" i="5" s="1"/>
  <c r="G243" i="5" s="1"/>
  <c r="I243" i="5" s="1"/>
  <c r="P242" i="5"/>
  <c r="I242" i="5"/>
  <c r="E242" i="5"/>
  <c r="F242" i="5" s="1"/>
  <c r="G242" i="5" s="1"/>
  <c r="P241" i="5"/>
  <c r="E241" i="5"/>
  <c r="F241" i="5" s="1"/>
  <c r="G241" i="5" s="1"/>
  <c r="I241" i="5" s="1"/>
  <c r="P240" i="5"/>
  <c r="E240" i="5"/>
  <c r="F240" i="5" s="1"/>
  <c r="G240" i="5" s="1"/>
  <c r="I240" i="5" s="1"/>
  <c r="P239" i="5"/>
  <c r="G239" i="5"/>
  <c r="I239" i="5" s="1"/>
  <c r="F239" i="5"/>
  <c r="E239" i="5"/>
  <c r="P238" i="5"/>
  <c r="F238" i="5"/>
  <c r="G238" i="5" s="1"/>
  <c r="I238" i="5" s="1"/>
  <c r="E238" i="5"/>
  <c r="P237" i="5"/>
  <c r="F237" i="5"/>
  <c r="G237" i="5" s="1"/>
  <c r="I237" i="5" s="1"/>
  <c r="E237" i="5"/>
  <c r="P236" i="5"/>
  <c r="F236" i="5"/>
  <c r="G236" i="5" s="1"/>
  <c r="I236" i="5" s="1"/>
  <c r="E236" i="5"/>
  <c r="P235" i="5"/>
  <c r="E235" i="5"/>
  <c r="F235" i="5" s="1"/>
  <c r="G235" i="5" s="1"/>
  <c r="I235" i="5" s="1"/>
  <c r="P234" i="5"/>
  <c r="E234" i="5"/>
  <c r="F234" i="5" s="1"/>
  <c r="G234" i="5" s="1"/>
  <c r="I234" i="5" s="1"/>
  <c r="P233" i="5"/>
  <c r="E233" i="5"/>
  <c r="F233" i="5" s="1"/>
  <c r="G233" i="5" s="1"/>
  <c r="I233" i="5" s="1"/>
  <c r="P232" i="5"/>
  <c r="E232" i="5"/>
  <c r="F232" i="5" s="1"/>
  <c r="G232" i="5" s="1"/>
  <c r="I232" i="5" s="1"/>
  <c r="P231" i="5"/>
  <c r="G231" i="5"/>
  <c r="I231" i="5" s="1"/>
  <c r="F231" i="5"/>
  <c r="E231" i="5"/>
  <c r="P230" i="5"/>
  <c r="F230" i="5"/>
  <c r="G230" i="5" s="1"/>
  <c r="I230" i="5" s="1"/>
  <c r="E230" i="5"/>
  <c r="P229" i="5"/>
  <c r="F229" i="5"/>
  <c r="G229" i="5" s="1"/>
  <c r="I229" i="5" s="1"/>
  <c r="E229" i="5"/>
  <c r="P228" i="5"/>
  <c r="I228" i="5"/>
  <c r="F228" i="5"/>
  <c r="G228" i="5" s="1"/>
  <c r="E228" i="5"/>
  <c r="P227" i="5"/>
  <c r="E227" i="5"/>
  <c r="F227" i="5" s="1"/>
  <c r="G227" i="5" s="1"/>
  <c r="I227" i="5" s="1"/>
  <c r="P226" i="5"/>
  <c r="I226" i="5"/>
  <c r="E226" i="5"/>
  <c r="F226" i="5" s="1"/>
  <c r="G226" i="5" s="1"/>
  <c r="P225" i="5"/>
  <c r="G225" i="5"/>
  <c r="I225" i="5" s="1"/>
  <c r="E225" i="5"/>
  <c r="F225" i="5" s="1"/>
  <c r="P224" i="5"/>
  <c r="E224" i="5"/>
  <c r="F224" i="5" s="1"/>
  <c r="G224" i="5" s="1"/>
  <c r="I224" i="5" s="1"/>
  <c r="P223" i="5"/>
  <c r="G223" i="5"/>
  <c r="I223" i="5" s="1"/>
  <c r="F223" i="5"/>
  <c r="E223" i="5"/>
  <c r="P222" i="5"/>
  <c r="F222" i="5"/>
  <c r="G222" i="5" s="1"/>
  <c r="I222" i="5" s="1"/>
  <c r="E222" i="5"/>
  <c r="P221" i="5"/>
  <c r="F221" i="5"/>
  <c r="G221" i="5" s="1"/>
  <c r="I221" i="5" s="1"/>
  <c r="E221" i="5"/>
  <c r="P220" i="5"/>
  <c r="I220" i="5"/>
  <c r="F220" i="5"/>
  <c r="G220" i="5" s="1"/>
  <c r="E220" i="5"/>
  <c r="P219" i="5"/>
  <c r="E219" i="5"/>
  <c r="F219" i="5" s="1"/>
  <c r="G219" i="5" s="1"/>
  <c r="I219" i="5" s="1"/>
  <c r="P218" i="5"/>
  <c r="I218" i="5"/>
  <c r="E218" i="5"/>
  <c r="F218" i="5" s="1"/>
  <c r="G218" i="5" s="1"/>
  <c r="P217" i="5"/>
  <c r="G217" i="5"/>
  <c r="I217" i="5" s="1"/>
  <c r="E217" i="5"/>
  <c r="F217" i="5" s="1"/>
  <c r="P216" i="5"/>
  <c r="E216" i="5"/>
  <c r="F216" i="5" s="1"/>
  <c r="G216" i="5" s="1"/>
  <c r="I216" i="5" s="1"/>
  <c r="P215" i="5"/>
  <c r="G215" i="5"/>
  <c r="I215" i="5" s="1"/>
  <c r="F215" i="5"/>
  <c r="E215" i="5"/>
  <c r="P214" i="5"/>
  <c r="F214" i="5"/>
  <c r="G214" i="5" s="1"/>
  <c r="I214" i="5" s="1"/>
  <c r="E214" i="5"/>
  <c r="P213" i="5"/>
  <c r="F213" i="5"/>
  <c r="G213" i="5" s="1"/>
  <c r="I213" i="5" s="1"/>
  <c r="E213" i="5"/>
  <c r="P212" i="5"/>
  <c r="I212" i="5"/>
  <c r="F212" i="5"/>
  <c r="G212" i="5" s="1"/>
  <c r="E212" i="5"/>
  <c r="P211" i="5"/>
  <c r="E211" i="5"/>
  <c r="F211" i="5" s="1"/>
  <c r="G211" i="5" s="1"/>
  <c r="I211" i="5" s="1"/>
  <c r="P210" i="5"/>
  <c r="I210" i="5"/>
  <c r="E210" i="5"/>
  <c r="F210" i="5" s="1"/>
  <c r="G210" i="5" s="1"/>
  <c r="P209" i="5"/>
  <c r="G209" i="5"/>
  <c r="I209" i="5" s="1"/>
  <c r="E209" i="5"/>
  <c r="F209" i="5" s="1"/>
  <c r="P208" i="5"/>
  <c r="I208" i="5"/>
  <c r="F208" i="5"/>
  <c r="E208" i="5"/>
  <c r="P207" i="5"/>
  <c r="J207" i="5"/>
  <c r="F207" i="5"/>
  <c r="G207" i="5" s="1"/>
  <c r="E207" i="5"/>
  <c r="P206" i="5"/>
  <c r="E206" i="5"/>
  <c r="F206" i="5" s="1"/>
  <c r="G206" i="5" s="1"/>
  <c r="I206" i="5" s="1"/>
  <c r="P205" i="5"/>
  <c r="I205" i="5"/>
  <c r="E205" i="5"/>
  <c r="F205" i="5" s="1"/>
  <c r="G205" i="5" s="1"/>
  <c r="P204" i="5"/>
  <c r="G204" i="5"/>
  <c r="I204" i="5" s="1"/>
  <c r="E204" i="5"/>
  <c r="F204" i="5" s="1"/>
  <c r="P203" i="5"/>
  <c r="E203" i="5"/>
  <c r="F203" i="5" s="1"/>
  <c r="G203" i="5" s="1"/>
  <c r="I203" i="5" s="1"/>
  <c r="P202" i="5"/>
  <c r="G202" i="5"/>
  <c r="I202" i="5" s="1"/>
  <c r="F202" i="5"/>
  <c r="E202" i="5"/>
  <c r="P201" i="5"/>
  <c r="F201" i="5"/>
  <c r="G201" i="5" s="1"/>
  <c r="I201" i="5" s="1"/>
  <c r="E201" i="5"/>
  <c r="P200" i="5"/>
  <c r="F200" i="5"/>
  <c r="G200" i="5" s="1"/>
  <c r="I200" i="5" s="1"/>
  <c r="E200" i="5"/>
  <c r="P199" i="5"/>
  <c r="I199" i="5"/>
  <c r="F199" i="5"/>
  <c r="G199" i="5" s="1"/>
  <c r="E199" i="5"/>
  <c r="P198" i="5"/>
  <c r="E198" i="5"/>
  <c r="F198" i="5" s="1"/>
  <c r="G198" i="5" s="1"/>
  <c r="I198" i="5" s="1"/>
  <c r="P197" i="5"/>
  <c r="I197" i="5"/>
  <c r="E197" i="5"/>
  <c r="F197" i="5" s="1"/>
  <c r="G197" i="5" s="1"/>
  <c r="P196" i="5"/>
  <c r="G196" i="5"/>
  <c r="I196" i="5" s="1"/>
  <c r="E196" i="5"/>
  <c r="F196" i="5" s="1"/>
  <c r="P195" i="5"/>
  <c r="E195" i="5"/>
  <c r="F195" i="5" s="1"/>
  <c r="G195" i="5" s="1"/>
  <c r="J195" i="5" s="1"/>
  <c r="P194" i="5"/>
  <c r="G194" i="5"/>
  <c r="J194" i="5" s="1"/>
  <c r="F194" i="5"/>
  <c r="E194" i="5"/>
  <c r="P193" i="5"/>
  <c r="F193" i="5"/>
  <c r="G193" i="5" s="1"/>
  <c r="I193" i="5" s="1"/>
  <c r="E193" i="5"/>
  <c r="P192" i="5"/>
  <c r="F192" i="5"/>
  <c r="G192" i="5" s="1"/>
  <c r="I192" i="5" s="1"/>
  <c r="E192" i="5"/>
  <c r="P191" i="5"/>
  <c r="J191" i="5"/>
  <c r="F191" i="5"/>
  <c r="G191" i="5" s="1"/>
  <c r="E191" i="5"/>
  <c r="P190" i="5"/>
  <c r="E190" i="5"/>
  <c r="F190" i="5" s="1"/>
  <c r="G190" i="5" s="1"/>
  <c r="J190" i="5" s="1"/>
  <c r="P189" i="5"/>
  <c r="I189" i="5"/>
  <c r="E189" i="5"/>
  <c r="F189" i="5" s="1"/>
  <c r="G189" i="5" s="1"/>
  <c r="P188" i="5"/>
  <c r="G188" i="5"/>
  <c r="I188" i="5" s="1"/>
  <c r="E188" i="5"/>
  <c r="F188" i="5" s="1"/>
  <c r="P187" i="5"/>
  <c r="E187" i="5"/>
  <c r="F187" i="5" s="1"/>
  <c r="G187" i="5" s="1"/>
  <c r="I187" i="5" s="1"/>
  <c r="P186" i="5"/>
  <c r="G186" i="5"/>
  <c r="I186" i="5" s="1"/>
  <c r="F186" i="5"/>
  <c r="E186" i="5"/>
  <c r="P185" i="5"/>
  <c r="F185" i="5"/>
  <c r="G185" i="5" s="1"/>
  <c r="I185" i="5" s="1"/>
  <c r="E185" i="5"/>
  <c r="P184" i="5"/>
  <c r="F184" i="5"/>
  <c r="G184" i="5" s="1"/>
  <c r="I184" i="5" s="1"/>
  <c r="E184" i="5"/>
  <c r="P183" i="5"/>
  <c r="J183" i="5"/>
  <c r="F183" i="5"/>
  <c r="G183" i="5" s="1"/>
  <c r="E183" i="5"/>
  <c r="P182" i="5"/>
  <c r="I182" i="5"/>
  <c r="E182" i="5"/>
  <c r="F182" i="5" s="1"/>
  <c r="G182" i="5" s="1"/>
  <c r="P181" i="5"/>
  <c r="E181" i="5"/>
  <c r="F181" i="5" s="1"/>
  <c r="G181" i="5" s="1"/>
  <c r="I181" i="5" s="1"/>
  <c r="P180" i="5"/>
  <c r="G180" i="5"/>
  <c r="I180" i="5" s="1"/>
  <c r="E180" i="5"/>
  <c r="F180" i="5" s="1"/>
  <c r="P179" i="5"/>
  <c r="E179" i="5"/>
  <c r="F179" i="5" s="1"/>
  <c r="G179" i="5" s="1"/>
  <c r="I179" i="5" s="1"/>
  <c r="P178" i="5"/>
  <c r="G178" i="5"/>
  <c r="I178" i="5" s="1"/>
  <c r="F178" i="5"/>
  <c r="E178" i="5"/>
  <c r="P177" i="5"/>
  <c r="F177" i="5"/>
  <c r="G177" i="5" s="1"/>
  <c r="I177" i="5" s="1"/>
  <c r="E177" i="5"/>
  <c r="P176" i="5"/>
  <c r="I176" i="5"/>
  <c r="E176" i="5"/>
  <c r="F176" i="5" s="1"/>
  <c r="P175" i="5"/>
  <c r="G175" i="5"/>
  <c r="I175" i="5" s="1"/>
  <c r="E175" i="5"/>
  <c r="F175" i="5" s="1"/>
  <c r="P174" i="5"/>
  <c r="I174" i="5"/>
  <c r="F174" i="5"/>
  <c r="E174" i="5"/>
  <c r="P173" i="5"/>
  <c r="F173" i="5"/>
  <c r="G173" i="5" s="1"/>
  <c r="I173" i="5" s="1"/>
  <c r="E173" i="5"/>
  <c r="P172" i="5"/>
  <c r="E172" i="5"/>
  <c r="F172" i="5" s="1"/>
  <c r="U172" i="5" s="1"/>
  <c r="P171" i="5"/>
  <c r="G171" i="5"/>
  <c r="I171" i="5" s="1"/>
  <c r="F171" i="5"/>
  <c r="E171" i="5"/>
  <c r="P170" i="5"/>
  <c r="F170" i="5"/>
  <c r="G170" i="5" s="1"/>
  <c r="I170" i="5" s="1"/>
  <c r="E170" i="5"/>
  <c r="P169" i="5"/>
  <c r="F169" i="5"/>
  <c r="G169" i="5" s="1"/>
  <c r="I169" i="5" s="1"/>
  <c r="E169" i="5"/>
  <c r="P168" i="5"/>
  <c r="F168" i="5"/>
  <c r="G168" i="5" s="1"/>
  <c r="I168" i="5" s="1"/>
  <c r="E168" i="5"/>
  <c r="P167" i="5"/>
  <c r="E167" i="5"/>
  <c r="F167" i="5" s="1"/>
  <c r="G167" i="5" s="1"/>
  <c r="I167" i="5" s="1"/>
  <c r="P166" i="5"/>
  <c r="I166" i="5"/>
  <c r="E166" i="5"/>
  <c r="F166" i="5" s="1"/>
  <c r="G166" i="5" s="1"/>
  <c r="P165" i="5"/>
  <c r="E165" i="5"/>
  <c r="F165" i="5" s="1"/>
  <c r="G165" i="5" s="1"/>
  <c r="I165" i="5" s="1"/>
  <c r="P164" i="5"/>
  <c r="I164" i="5"/>
  <c r="F164" i="5"/>
  <c r="E164" i="5"/>
  <c r="P163" i="5"/>
  <c r="I163" i="5"/>
  <c r="E163" i="5"/>
  <c r="F163" i="5" s="1"/>
  <c r="P162" i="5"/>
  <c r="E162" i="5"/>
  <c r="F162" i="5" s="1"/>
  <c r="G162" i="5" s="1"/>
  <c r="I162" i="5" s="1"/>
  <c r="P161" i="5"/>
  <c r="G161" i="5"/>
  <c r="I161" i="5" s="1"/>
  <c r="F161" i="5"/>
  <c r="E161" i="5"/>
  <c r="P160" i="5"/>
  <c r="F160" i="5"/>
  <c r="G160" i="5" s="1"/>
  <c r="I160" i="5" s="1"/>
  <c r="E160" i="5"/>
  <c r="P159" i="5"/>
  <c r="F159" i="5"/>
  <c r="G159" i="5" s="1"/>
  <c r="I159" i="5" s="1"/>
  <c r="E159" i="5"/>
  <c r="P158" i="5"/>
  <c r="E158" i="5"/>
  <c r="F158" i="5" s="1"/>
  <c r="G158" i="5" s="1"/>
  <c r="I158" i="5" s="1"/>
  <c r="P157" i="5"/>
  <c r="I157" i="5"/>
  <c r="E157" i="5"/>
  <c r="F157" i="5" s="1"/>
  <c r="U157" i="5" s="1"/>
  <c r="P156" i="5"/>
  <c r="G156" i="5"/>
  <c r="I156" i="5" s="1"/>
  <c r="E156" i="5"/>
  <c r="F156" i="5" s="1"/>
  <c r="P155" i="5"/>
  <c r="G155" i="5"/>
  <c r="I155" i="5" s="1"/>
  <c r="E155" i="5"/>
  <c r="F155" i="5" s="1"/>
  <c r="P154" i="5"/>
  <c r="E154" i="5"/>
  <c r="F154" i="5" s="1"/>
  <c r="G154" i="5" s="1"/>
  <c r="I154" i="5" s="1"/>
  <c r="P153" i="5"/>
  <c r="G153" i="5"/>
  <c r="I153" i="5" s="1"/>
  <c r="F153" i="5"/>
  <c r="E153" i="5"/>
  <c r="P152" i="5"/>
  <c r="G152" i="5"/>
  <c r="I152" i="5" s="1"/>
  <c r="F152" i="5"/>
  <c r="E152" i="5"/>
  <c r="P151" i="5"/>
  <c r="I151" i="5"/>
  <c r="F151" i="5"/>
  <c r="G151" i="5" s="1"/>
  <c r="E151" i="5"/>
  <c r="P150" i="5"/>
  <c r="E150" i="5"/>
  <c r="F150" i="5" s="1"/>
  <c r="G150" i="5" s="1"/>
  <c r="I150" i="5" s="1"/>
  <c r="P149" i="5"/>
  <c r="E149" i="5"/>
  <c r="F149" i="5" s="1"/>
  <c r="G149" i="5" s="1"/>
  <c r="I149" i="5" s="1"/>
  <c r="P148" i="5"/>
  <c r="E148" i="5"/>
  <c r="F148" i="5" s="1"/>
  <c r="G148" i="5" s="1"/>
  <c r="I148" i="5" s="1"/>
  <c r="P147" i="5"/>
  <c r="E147" i="5"/>
  <c r="F147" i="5" s="1"/>
  <c r="G147" i="5" s="1"/>
  <c r="I147" i="5" s="1"/>
  <c r="P146" i="5"/>
  <c r="G146" i="5"/>
  <c r="I146" i="5" s="1"/>
  <c r="E146" i="5"/>
  <c r="F146" i="5" s="1"/>
  <c r="P145" i="5"/>
  <c r="F145" i="5"/>
  <c r="G145" i="5" s="1"/>
  <c r="I145" i="5" s="1"/>
  <c r="E145" i="5"/>
  <c r="P144" i="5"/>
  <c r="F144" i="5"/>
  <c r="G144" i="5" s="1"/>
  <c r="I144" i="5" s="1"/>
  <c r="E144" i="5"/>
  <c r="P143" i="5"/>
  <c r="F143" i="5"/>
  <c r="G143" i="5" s="1"/>
  <c r="I143" i="5" s="1"/>
  <c r="E143" i="5"/>
  <c r="P142" i="5"/>
  <c r="F142" i="5"/>
  <c r="G142" i="5" s="1"/>
  <c r="I142" i="5" s="1"/>
  <c r="E142" i="5"/>
  <c r="P141" i="5"/>
  <c r="F141" i="5"/>
  <c r="G141" i="5" s="1"/>
  <c r="I141" i="5" s="1"/>
  <c r="E141" i="5"/>
  <c r="P140" i="5"/>
  <c r="G140" i="5"/>
  <c r="I140" i="5" s="1"/>
  <c r="E140" i="5"/>
  <c r="F140" i="5" s="1"/>
  <c r="P139" i="5"/>
  <c r="G139" i="5"/>
  <c r="I139" i="5" s="1"/>
  <c r="E139" i="5"/>
  <c r="F139" i="5" s="1"/>
  <c r="P138" i="5"/>
  <c r="E138" i="5"/>
  <c r="F138" i="5" s="1"/>
  <c r="G138" i="5" s="1"/>
  <c r="I138" i="5" s="1"/>
  <c r="P137" i="5"/>
  <c r="G137" i="5"/>
  <c r="K137" i="5" s="1"/>
  <c r="F137" i="5"/>
  <c r="E137" i="5"/>
  <c r="P136" i="5"/>
  <c r="G136" i="5"/>
  <c r="I136" i="5" s="1"/>
  <c r="F136" i="5"/>
  <c r="E136" i="5"/>
  <c r="P135" i="5"/>
  <c r="I135" i="5"/>
  <c r="F135" i="5"/>
  <c r="G135" i="5" s="1"/>
  <c r="E135" i="5"/>
  <c r="P134" i="5"/>
  <c r="I134" i="5"/>
  <c r="F134" i="5"/>
  <c r="U134" i="5" s="1"/>
  <c r="E134" i="5"/>
  <c r="P133" i="5"/>
  <c r="I133" i="5"/>
  <c r="F133" i="5"/>
  <c r="U133" i="5" s="1"/>
  <c r="E133" i="5"/>
  <c r="P132" i="5"/>
  <c r="G132" i="5"/>
  <c r="I132" i="5" s="1"/>
  <c r="E132" i="5"/>
  <c r="F132" i="5" s="1"/>
  <c r="P131" i="5"/>
  <c r="G131" i="5"/>
  <c r="I131" i="5" s="1"/>
  <c r="E131" i="5"/>
  <c r="F131" i="5" s="1"/>
  <c r="P130" i="5"/>
  <c r="E130" i="5"/>
  <c r="F130" i="5" s="1"/>
  <c r="G130" i="5" s="1"/>
  <c r="J130" i="5" s="1"/>
  <c r="P129" i="5"/>
  <c r="G129" i="5"/>
  <c r="I129" i="5" s="1"/>
  <c r="F129" i="5"/>
  <c r="E129" i="5"/>
  <c r="P128" i="5"/>
  <c r="G128" i="5"/>
  <c r="I128" i="5" s="1"/>
  <c r="F128" i="5"/>
  <c r="E128" i="5"/>
  <c r="P127" i="5"/>
  <c r="I127" i="5"/>
  <c r="F127" i="5"/>
  <c r="G127" i="5" s="1"/>
  <c r="E127" i="5"/>
  <c r="P126" i="5"/>
  <c r="E126" i="5"/>
  <c r="F126" i="5" s="1"/>
  <c r="G126" i="5" s="1"/>
  <c r="I126" i="5" s="1"/>
  <c r="P125" i="5"/>
  <c r="E125" i="5"/>
  <c r="F125" i="5" s="1"/>
  <c r="G125" i="5" s="1"/>
  <c r="I125" i="5" s="1"/>
  <c r="P124" i="5"/>
  <c r="E124" i="5"/>
  <c r="F124" i="5" s="1"/>
  <c r="G124" i="5" s="1"/>
  <c r="I124" i="5" s="1"/>
  <c r="P123" i="5"/>
  <c r="I123" i="5"/>
  <c r="E123" i="5"/>
  <c r="F123" i="5" s="1"/>
  <c r="U123" i="5" s="1"/>
  <c r="P122" i="5"/>
  <c r="E122" i="5"/>
  <c r="F122" i="5" s="1"/>
  <c r="G122" i="5" s="1"/>
  <c r="I122" i="5" s="1"/>
  <c r="P121" i="5"/>
  <c r="G121" i="5"/>
  <c r="I121" i="5" s="1"/>
  <c r="F121" i="5"/>
  <c r="E121" i="5"/>
  <c r="P120" i="5"/>
  <c r="F120" i="5"/>
  <c r="G120" i="5" s="1"/>
  <c r="J120" i="5" s="1"/>
  <c r="E120" i="5"/>
  <c r="P119" i="5"/>
  <c r="I119" i="5"/>
  <c r="F119" i="5"/>
  <c r="G119" i="5" s="1"/>
  <c r="E119" i="5"/>
  <c r="P118" i="5"/>
  <c r="E118" i="5"/>
  <c r="F118" i="5" s="1"/>
  <c r="G118" i="5" s="1"/>
  <c r="I118" i="5" s="1"/>
  <c r="P117" i="5"/>
  <c r="F117" i="5"/>
  <c r="G117" i="5" s="1"/>
  <c r="I117" i="5" s="1"/>
  <c r="E117" i="5"/>
  <c r="P116" i="5"/>
  <c r="G116" i="5"/>
  <c r="I116" i="5" s="1"/>
  <c r="F116" i="5"/>
  <c r="E116" i="5"/>
  <c r="P115" i="5"/>
  <c r="F115" i="5"/>
  <c r="G115" i="5" s="1"/>
  <c r="I115" i="5" s="1"/>
  <c r="E115" i="5"/>
  <c r="P114" i="5"/>
  <c r="E114" i="5"/>
  <c r="F114" i="5" s="1"/>
  <c r="G114" i="5" s="1"/>
  <c r="I114" i="5" s="1"/>
  <c r="P113" i="5"/>
  <c r="F113" i="5"/>
  <c r="G113" i="5" s="1"/>
  <c r="I113" i="5" s="1"/>
  <c r="E113" i="5"/>
  <c r="P112" i="5"/>
  <c r="E112" i="5"/>
  <c r="F112" i="5" s="1"/>
  <c r="G112" i="5" s="1"/>
  <c r="I112" i="5" s="1"/>
  <c r="P111" i="5"/>
  <c r="I111" i="5"/>
  <c r="G111" i="5"/>
  <c r="F111" i="5"/>
  <c r="E111" i="5"/>
  <c r="P110" i="5"/>
  <c r="E110" i="5"/>
  <c r="F110" i="5" s="1"/>
  <c r="G110" i="5" s="1"/>
  <c r="I110" i="5" s="1"/>
  <c r="P109" i="5"/>
  <c r="F109" i="5"/>
  <c r="G109" i="5" s="1"/>
  <c r="I109" i="5" s="1"/>
  <c r="E109" i="5"/>
  <c r="P108" i="5"/>
  <c r="G108" i="5"/>
  <c r="I108" i="5" s="1"/>
  <c r="F108" i="5"/>
  <c r="E108" i="5"/>
  <c r="P107" i="5"/>
  <c r="F107" i="5"/>
  <c r="G107" i="5" s="1"/>
  <c r="I107" i="5" s="1"/>
  <c r="E107" i="5"/>
  <c r="P106" i="5"/>
  <c r="E106" i="5"/>
  <c r="F106" i="5" s="1"/>
  <c r="G106" i="5" s="1"/>
  <c r="I106" i="5" s="1"/>
  <c r="P105" i="5"/>
  <c r="F105" i="5"/>
  <c r="G105" i="5" s="1"/>
  <c r="I105" i="5" s="1"/>
  <c r="E105" i="5"/>
  <c r="P104" i="5"/>
  <c r="I104" i="5"/>
  <c r="E104" i="5"/>
  <c r="F104" i="5" s="1"/>
  <c r="U104" i="5" s="1"/>
  <c r="P103" i="5"/>
  <c r="I103" i="5"/>
  <c r="G103" i="5"/>
  <c r="F103" i="5"/>
  <c r="E103" i="5"/>
  <c r="P102" i="5"/>
  <c r="E102" i="5"/>
  <c r="F102" i="5" s="1"/>
  <c r="G102" i="5" s="1"/>
  <c r="I102" i="5" s="1"/>
  <c r="P101" i="5"/>
  <c r="F101" i="5"/>
  <c r="G101" i="5" s="1"/>
  <c r="I101" i="5" s="1"/>
  <c r="E101" i="5"/>
  <c r="P100" i="5"/>
  <c r="G100" i="5"/>
  <c r="I100" i="5" s="1"/>
  <c r="F100" i="5"/>
  <c r="E100" i="5"/>
  <c r="P99" i="5"/>
  <c r="F99" i="5"/>
  <c r="G99" i="5" s="1"/>
  <c r="I99" i="5" s="1"/>
  <c r="E99" i="5"/>
  <c r="P98" i="5"/>
  <c r="E98" i="5"/>
  <c r="F98" i="5" s="1"/>
  <c r="G98" i="5" s="1"/>
  <c r="I98" i="5" s="1"/>
  <c r="P97" i="5"/>
  <c r="F97" i="5"/>
  <c r="G97" i="5" s="1"/>
  <c r="I97" i="5" s="1"/>
  <c r="E97" i="5"/>
  <c r="P96" i="5"/>
  <c r="E96" i="5"/>
  <c r="F96" i="5" s="1"/>
  <c r="G96" i="5" s="1"/>
  <c r="I96" i="5" s="1"/>
  <c r="P95" i="5"/>
  <c r="J95" i="5"/>
  <c r="G95" i="5"/>
  <c r="F95" i="5"/>
  <c r="E95" i="5"/>
  <c r="P94" i="5"/>
  <c r="E94" i="5"/>
  <c r="F94" i="5" s="1"/>
  <c r="G94" i="5" s="1"/>
  <c r="J94" i="5" s="1"/>
  <c r="P93" i="5"/>
  <c r="F93" i="5"/>
  <c r="G93" i="5" s="1"/>
  <c r="J93" i="5" s="1"/>
  <c r="E93" i="5"/>
  <c r="U92" i="5"/>
  <c r="P92" i="5"/>
  <c r="I92" i="5"/>
  <c r="F92" i="5"/>
  <c r="E92" i="5"/>
  <c r="P91" i="5"/>
  <c r="F91" i="5"/>
  <c r="G91" i="5" s="1"/>
  <c r="I91" i="5" s="1"/>
  <c r="E91" i="5"/>
  <c r="P90" i="5"/>
  <c r="E90" i="5"/>
  <c r="F90" i="5" s="1"/>
  <c r="G90" i="5" s="1"/>
  <c r="I90" i="5" s="1"/>
  <c r="P89" i="5"/>
  <c r="F89" i="5"/>
  <c r="G89" i="5" s="1"/>
  <c r="K89" i="5" s="1"/>
  <c r="E89" i="5"/>
  <c r="P88" i="5"/>
  <c r="E88" i="5"/>
  <c r="F88" i="5" s="1"/>
  <c r="G88" i="5" s="1"/>
  <c r="I88" i="5" s="1"/>
  <c r="P87" i="5"/>
  <c r="J87" i="5"/>
  <c r="G87" i="5"/>
  <c r="F87" i="5"/>
  <c r="E87" i="5"/>
  <c r="P86" i="5"/>
  <c r="E86" i="5"/>
  <c r="F86" i="5" s="1"/>
  <c r="G86" i="5" s="1"/>
  <c r="J86" i="5" s="1"/>
  <c r="P85" i="5"/>
  <c r="E85" i="5"/>
  <c r="F85" i="5" s="1"/>
  <c r="G85" i="5" s="1"/>
  <c r="P84" i="5"/>
  <c r="J84" i="5"/>
  <c r="G84" i="5"/>
  <c r="F84" i="5"/>
  <c r="E84" i="5"/>
  <c r="P83" i="5"/>
  <c r="E83" i="5"/>
  <c r="F83" i="5" s="1"/>
  <c r="G83" i="5" s="1"/>
  <c r="I83" i="5" s="1"/>
  <c r="P82" i="5"/>
  <c r="F82" i="5"/>
  <c r="G82" i="5" s="1"/>
  <c r="I82" i="5" s="1"/>
  <c r="E82" i="5"/>
  <c r="P81" i="5"/>
  <c r="G81" i="5"/>
  <c r="I81" i="5" s="1"/>
  <c r="F81" i="5"/>
  <c r="E81" i="5"/>
  <c r="P80" i="5"/>
  <c r="F80" i="5"/>
  <c r="G80" i="5" s="1"/>
  <c r="I80" i="5" s="1"/>
  <c r="E80" i="5"/>
  <c r="P79" i="5"/>
  <c r="E79" i="5"/>
  <c r="F79" i="5" s="1"/>
  <c r="G79" i="5" s="1"/>
  <c r="I79" i="5" s="1"/>
  <c r="P78" i="5"/>
  <c r="F78" i="5"/>
  <c r="G78" i="5" s="1"/>
  <c r="I78" i="5" s="1"/>
  <c r="E78" i="5"/>
  <c r="P77" i="5"/>
  <c r="E77" i="5"/>
  <c r="F77" i="5" s="1"/>
  <c r="G77" i="5" s="1"/>
  <c r="I77" i="5" s="1"/>
  <c r="P76" i="5"/>
  <c r="I76" i="5"/>
  <c r="G76" i="5"/>
  <c r="F76" i="5"/>
  <c r="E76" i="5"/>
  <c r="P75" i="5"/>
  <c r="E75" i="5"/>
  <c r="F75" i="5" s="1"/>
  <c r="G75" i="5" s="1"/>
  <c r="I75" i="5" s="1"/>
  <c r="P74" i="5"/>
  <c r="F74" i="5"/>
  <c r="G74" i="5" s="1"/>
  <c r="I74" i="5" s="1"/>
  <c r="E74" i="5"/>
  <c r="P73" i="5"/>
  <c r="G73" i="5"/>
  <c r="I73" i="5" s="1"/>
  <c r="F73" i="5"/>
  <c r="E73" i="5"/>
  <c r="P72" i="5"/>
  <c r="F72" i="5"/>
  <c r="G72" i="5" s="1"/>
  <c r="I72" i="5" s="1"/>
  <c r="E72" i="5"/>
  <c r="P71" i="5"/>
  <c r="E71" i="5"/>
  <c r="F71" i="5" s="1"/>
  <c r="G71" i="5" s="1"/>
  <c r="I71" i="5" s="1"/>
  <c r="P70" i="5"/>
  <c r="F70" i="5"/>
  <c r="G70" i="5" s="1"/>
  <c r="I70" i="5" s="1"/>
  <c r="E70" i="5"/>
  <c r="P69" i="5"/>
  <c r="E69" i="5"/>
  <c r="F69" i="5" s="1"/>
  <c r="G69" i="5" s="1"/>
  <c r="I69" i="5" s="1"/>
  <c r="P68" i="5"/>
  <c r="I68" i="5"/>
  <c r="G68" i="5"/>
  <c r="F68" i="5"/>
  <c r="E68" i="5"/>
  <c r="P67" i="5"/>
  <c r="E67" i="5"/>
  <c r="F67" i="5" s="1"/>
  <c r="G67" i="5" s="1"/>
  <c r="I67" i="5" s="1"/>
  <c r="P66" i="5"/>
  <c r="F66" i="5"/>
  <c r="G66" i="5" s="1"/>
  <c r="I66" i="5" s="1"/>
  <c r="E66" i="5"/>
  <c r="P65" i="5"/>
  <c r="G65" i="5"/>
  <c r="I65" i="5" s="1"/>
  <c r="F65" i="5"/>
  <c r="E65" i="5"/>
  <c r="P64" i="5"/>
  <c r="F64" i="5"/>
  <c r="G64" i="5" s="1"/>
  <c r="I64" i="5" s="1"/>
  <c r="E64" i="5"/>
  <c r="P63" i="5"/>
  <c r="E63" i="5"/>
  <c r="F63" i="5" s="1"/>
  <c r="G63" i="5" s="1"/>
  <c r="I63" i="5" s="1"/>
  <c r="P62" i="5"/>
  <c r="F62" i="5"/>
  <c r="G62" i="5" s="1"/>
  <c r="I62" i="5" s="1"/>
  <c r="E62" i="5"/>
  <c r="P61" i="5"/>
  <c r="E61" i="5"/>
  <c r="F61" i="5" s="1"/>
  <c r="G61" i="5" s="1"/>
  <c r="I61" i="5" s="1"/>
  <c r="P60" i="5"/>
  <c r="I60" i="5"/>
  <c r="G60" i="5"/>
  <c r="F60" i="5"/>
  <c r="E60" i="5"/>
  <c r="P59" i="5"/>
  <c r="E59" i="5"/>
  <c r="F59" i="5" s="1"/>
  <c r="G59" i="5" s="1"/>
  <c r="I59" i="5" s="1"/>
  <c r="P58" i="5"/>
  <c r="F58" i="5"/>
  <c r="G58" i="5" s="1"/>
  <c r="I58" i="5" s="1"/>
  <c r="E58" i="5"/>
  <c r="P57" i="5"/>
  <c r="G57" i="5"/>
  <c r="I57" i="5" s="1"/>
  <c r="F57" i="5"/>
  <c r="E57" i="5"/>
  <c r="P56" i="5"/>
  <c r="F56" i="5"/>
  <c r="G56" i="5" s="1"/>
  <c r="I56" i="5" s="1"/>
  <c r="E56" i="5"/>
  <c r="P55" i="5"/>
  <c r="E55" i="5"/>
  <c r="F55" i="5" s="1"/>
  <c r="G55" i="5" s="1"/>
  <c r="I55" i="5" s="1"/>
  <c r="P54" i="5"/>
  <c r="F54" i="5"/>
  <c r="G54" i="5" s="1"/>
  <c r="I54" i="5" s="1"/>
  <c r="E54" i="5"/>
  <c r="P53" i="5"/>
  <c r="E53" i="5"/>
  <c r="F53" i="5" s="1"/>
  <c r="G53" i="5" s="1"/>
  <c r="I53" i="5" s="1"/>
  <c r="P52" i="5"/>
  <c r="I52" i="5"/>
  <c r="G52" i="5"/>
  <c r="F52" i="5"/>
  <c r="E52" i="5"/>
  <c r="P51" i="5"/>
  <c r="E51" i="5"/>
  <c r="F51" i="5" s="1"/>
  <c r="G51" i="5" s="1"/>
  <c r="I51" i="5" s="1"/>
  <c r="P50" i="5"/>
  <c r="F50" i="5"/>
  <c r="G50" i="5" s="1"/>
  <c r="I50" i="5" s="1"/>
  <c r="E50" i="5"/>
  <c r="P49" i="5"/>
  <c r="G49" i="5"/>
  <c r="I49" i="5" s="1"/>
  <c r="F49" i="5"/>
  <c r="E49" i="5"/>
  <c r="P48" i="5"/>
  <c r="F48" i="5"/>
  <c r="G48" i="5" s="1"/>
  <c r="I48" i="5" s="1"/>
  <c r="E48" i="5"/>
  <c r="P47" i="5"/>
  <c r="E47" i="5"/>
  <c r="F47" i="5" s="1"/>
  <c r="G47" i="5" s="1"/>
  <c r="I47" i="5" s="1"/>
  <c r="P46" i="5"/>
  <c r="F46" i="5"/>
  <c r="G46" i="5" s="1"/>
  <c r="I46" i="5" s="1"/>
  <c r="E46" i="5"/>
  <c r="P45" i="5"/>
  <c r="E45" i="5"/>
  <c r="F45" i="5" s="1"/>
  <c r="G45" i="5" s="1"/>
  <c r="I45" i="5" s="1"/>
  <c r="P44" i="5"/>
  <c r="I44" i="5"/>
  <c r="G44" i="5"/>
  <c r="F44" i="5"/>
  <c r="E44" i="5"/>
  <c r="P43" i="5"/>
  <c r="E43" i="5"/>
  <c r="F43" i="5" s="1"/>
  <c r="G43" i="5" s="1"/>
  <c r="I43" i="5" s="1"/>
  <c r="P42" i="5"/>
  <c r="F42" i="5"/>
  <c r="G42" i="5" s="1"/>
  <c r="I42" i="5" s="1"/>
  <c r="E42" i="5"/>
  <c r="P41" i="5"/>
  <c r="G41" i="5"/>
  <c r="I41" i="5" s="1"/>
  <c r="F41" i="5"/>
  <c r="E41" i="5"/>
  <c r="P40" i="5"/>
  <c r="F40" i="5"/>
  <c r="G40" i="5" s="1"/>
  <c r="I40" i="5" s="1"/>
  <c r="E40" i="5"/>
  <c r="P39" i="5"/>
  <c r="E39" i="5"/>
  <c r="F39" i="5" s="1"/>
  <c r="G39" i="5" s="1"/>
  <c r="I39" i="5" s="1"/>
  <c r="P38" i="5"/>
  <c r="F38" i="5"/>
  <c r="G38" i="5" s="1"/>
  <c r="I38" i="5" s="1"/>
  <c r="E38" i="5"/>
  <c r="P37" i="5"/>
  <c r="E37" i="5"/>
  <c r="F37" i="5" s="1"/>
  <c r="G37" i="5" s="1"/>
  <c r="I37" i="5" s="1"/>
  <c r="P36" i="5"/>
  <c r="I36" i="5"/>
  <c r="G36" i="5"/>
  <c r="F36" i="5"/>
  <c r="E36" i="5"/>
  <c r="P35" i="5"/>
  <c r="E35" i="5"/>
  <c r="F35" i="5" s="1"/>
  <c r="G35" i="5" s="1"/>
  <c r="I35" i="5" s="1"/>
  <c r="P34" i="5"/>
  <c r="F34" i="5"/>
  <c r="G34" i="5" s="1"/>
  <c r="I34" i="5" s="1"/>
  <c r="E34" i="5"/>
  <c r="P33" i="5"/>
  <c r="G33" i="5"/>
  <c r="I33" i="5" s="1"/>
  <c r="F33" i="5"/>
  <c r="E33" i="5"/>
  <c r="P32" i="5"/>
  <c r="F32" i="5"/>
  <c r="G32" i="5" s="1"/>
  <c r="I32" i="5" s="1"/>
  <c r="E32" i="5"/>
  <c r="P31" i="5"/>
  <c r="E31" i="5"/>
  <c r="F31" i="5" s="1"/>
  <c r="G31" i="5" s="1"/>
  <c r="I31" i="5" s="1"/>
  <c r="P30" i="5"/>
  <c r="F30" i="5"/>
  <c r="G30" i="5" s="1"/>
  <c r="I30" i="5" s="1"/>
  <c r="E30" i="5"/>
  <c r="P29" i="5"/>
  <c r="E29" i="5"/>
  <c r="F29" i="5" s="1"/>
  <c r="G29" i="5" s="1"/>
  <c r="I29" i="5" s="1"/>
  <c r="P28" i="5"/>
  <c r="I28" i="5"/>
  <c r="G28" i="5"/>
  <c r="F28" i="5"/>
  <c r="E28" i="5"/>
  <c r="P27" i="5"/>
  <c r="E27" i="5"/>
  <c r="F27" i="5" s="1"/>
  <c r="G27" i="5" s="1"/>
  <c r="I27" i="5" s="1"/>
  <c r="P26" i="5"/>
  <c r="F26" i="5"/>
  <c r="G26" i="5" s="1"/>
  <c r="I26" i="5" s="1"/>
  <c r="E26" i="5"/>
  <c r="P25" i="5"/>
  <c r="G25" i="5"/>
  <c r="I25" i="5" s="1"/>
  <c r="F25" i="5"/>
  <c r="E25" i="5"/>
  <c r="P24" i="5"/>
  <c r="F24" i="5"/>
  <c r="G24" i="5" s="1"/>
  <c r="I24" i="5" s="1"/>
  <c r="E24" i="5"/>
  <c r="P23" i="5"/>
  <c r="E23" i="5"/>
  <c r="F23" i="5" s="1"/>
  <c r="G23" i="5" s="1"/>
  <c r="I23" i="5" s="1"/>
  <c r="P22" i="5"/>
  <c r="F22" i="5"/>
  <c r="G22" i="5" s="1"/>
  <c r="I22" i="5" s="1"/>
  <c r="E22" i="5"/>
  <c r="P21" i="5"/>
  <c r="E21" i="5"/>
  <c r="F21" i="5" s="1"/>
  <c r="G21" i="5" s="1"/>
  <c r="I21" i="5" s="1"/>
  <c r="C17" i="5"/>
  <c r="F16" i="5"/>
  <c r="F17" i="5" s="1"/>
  <c r="D9" i="5"/>
  <c r="C9" i="5"/>
  <c r="C11" i="5"/>
  <c r="C12" i="5"/>
  <c r="N691" i="5" l="1"/>
  <c r="N688" i="5"/>
  <c r="N685" i="5"/>
  <c r="N671" i="5"/>
  <c r="N659" i="5"/>
  <c r="N652" i="5"/>
  <c r="N768" i="5"/>
  <c r="N764" i="5"/>
  <c r="N760" i="5"/>
  <c r="N756" i="5"/>
  <c r="N752" i="5"/>
  <c r="N748" i="5"/>
  <c r="N744" i="5"/>
  <c r="N740" i="5"/>
  <c r="N736" i="5"/>
  <c r="N732" i="5"/>
  <c r="N728" i="5"/>
  <c r="N724" i="5"/>
  <c r="N720" i="5"/>
  <c r="N718" i="5"/>
  <c r="N715" i="5"/>
  <c r="N711" i="5"/>
  <c r="N707" i="5"/>
  <c r="N703" i="5"/>
  <c r="N699" i="5"/>
  <c r="N695" i="5"/>
  <c r="N682" i="5"/>
  <c r="N678" i="5"/>
  <c r="N674" i="5"/>
  <c r="N666" i="5"/>
  <c r="N656" i="5"/>
  <c r="N649" i="5"/>
  <c r="N645" i="5"/>
  <c r="N641" i="5"/>
  <c r="N637" i="5"/>
  <c r="N633" i="5"/>
  <c r="N629" i="5"/>
  <c r="N625" i="5"/>
  <c r="N621" i="5"/>
  <c r="N617" i="5"/>
  <c r="N613" i="5"/>
  <c r="N609" i="5"/>
  <c r="N605" i="5"/>
  <c r="N601" i="5"/>
  <c r="N597" i="5"/>
  <c r="N594" i="5"/>
  <c r="N591" i="5"/>
  <c r="N587" i="5"/>
  <c r="N692" i="5"/>
  <c r="N689" i="5"/>
  <c r="N669" i="5"/>
  <c r="N663" i="5"/>
  <c r="N660" i="5"/>
  <c r="N653" i="5"/>
  <c r="N765" i="5"/>
  <c r="N761" i="5"/>
  <c r="N757" i="5"/>
  <c r="N753" i="5"/>
  <c r="N749" i="5"/>
  <c r="N745" i="5"/>
  <c r="N741" i="5"/>
  <c r="N737" i="5"/>
  <c r="N733" i="5"/>
  <c r="N729" i="5"/>
  <c r="N725" i="5"/>
  <c r="N721" i="5"/>
  <c r="N716" i="5"/>
  <c r="N712" i="5"/>
  <c r="N708" i="5"/>
  <c r="N704" i="5"/>
  <c r="N700" i="5"/>
  <c r="N696" i="5"/>
  <c r="N686" i="5"/>
  <c r="N683" i="5"/>
  <c r="N679" i="5"/>
  <c r="N675" i="5"/>
  <c r="N672" i="5"/>
  <c r="N650" i="5"/>
  <c r="N646" i="5"/>
  <c r="N642" i="5"/>
  <c r="N638" i="5"/>
  <c r="N634" i="5"/>
  <c r="N630" i="5"/>
  <c r="N626" i="5"/>
  <c r="N622" i="5"/>
  <c r="N618" i="5"/>
  <c r="N614" i="5"/>
  <c r="N610" i="5"/>
  <c r="N766" i="5"/>
  <c r="N762" i="5"/>
  <c r="N758" i="5"/>
  <c r="N754" i="5"/>
  <c r="N750" i="5"/>
  <c r="N746" i="5"/>
  <c r="N742" i="5"/>
  <c r="N738" i="5"/>
  <c r="N734" i="5"/>
  <c r="N730" i="5"/>
  <c r="N726" i="5"/>
  <c r="N722" i="5"/>
  <c r="N719" i="5"/>
  <c r="N713" i="5"/>
  <c r="N709" i="5"/>
  <c r="N705" i="5"/>
  <c r="N701" i="5"/>
  <c r="N697" i="5"/>
  <c r="N690" i="5"/>
  <c r="N684" i="5"/>
  <c r="N680" i="5"/>
  <c r="N676" i="5"/>
  <c r="N670" i="5"/>
  <c r="N661" i="5"/>
  <c r="N647" i="5"/>
  <c r="N643" i="5"/>
  <c r="N639" i="5"/>
  <c r="N635" i="5"/>
  <c r="N631" i="5"/>
  <c r="N627" i="5"/>
  <c r="N623" i="5"/>
  <c r="N619" i="5"/>
  <c r="N615" i="5"/>
  <c r="N611" i="5"/>
  <c r="N607" i="5"/>
  <c r="N603" i="5"/>
  <c r="N599" i="5"/>
  <c r="N595" i="5"/>
  <c r="N589" i="5"/>
  <c r="N694" i="5"/>
  <c r="N687" i="5"/>
  <c r="N673" i="5"/>
  <c r="N665" i="5"/>
  <c r="N658" i="5"/>
  <c r="N655" i="5"/>
  <c r="N651" i="5"/>
  <c r="N751" i="5"/>
  <c r="N706" i="5"/>
  <c r="N604" i="5"/>
  <c r="N596" i="5"/>
  <c r="N763" i="5"/>
  <c r="N731" i="5"/>
  <c r="N681" i="5"/>
  <c r="N648" i="5"/>
  <c r="N592" i="5"/>
  <c r="N583" i="5"/>
  <c r="N579" i="5"/>
  <c r="N575" i="5"/>
  <c r="N571" i="5"/>
  <c r="N567" i="5"/>
  <c r="N563" i="5"/>
  <c r="N743" i="5"/>
  <c r="N698" i="5"/>
  <c r="N693" i="5"/>
  <c r="N667" i="5"/>
  <c r="N602" i="5"/>
  <c r="N755" i="5"/>
  <c r="N723" i="5"/>
  <c r="N710" i="5"/>
  <c r="N590" i="5"/>
  <c r="N584" i="5"/>
  <c r="N580" i="5"/>
  <c r="N576" i="5"/>
  <c r="N572" i="5"/>
  <c r="N568" i="5"/>
  <c r="N564" i="5"/>
  <c r="N560" i="5"/>
  <c r="N556" i="5"/>
  <c r="N552" i="5"/>
  <c r="N548" i="5"/>
  <c r="N544" i="5"/>
  <c r="N540" i="5"/>
  <c r="N536" i="5"/>
  <c r="N532" i="5"/>
  <c r="N528" i="5"/>
  <c r="N524" i="5"/>
  <c r="N520" i="5"/>
  <c r="N516" i="5"/>
  <c r="N512" i="5"/>
  <c r="N508" i="5"/>
  <c r="N504" i="5"/>
  <c r="N500" i="5"/>
  <c r="N496" i="5"/>
  <c r="N767" i="5"/>
  <c r="N735" i="5"/>
  <c r="N717" i="5"/>
  <c r="N664" i="5"/>
  <c r="N662" i="5"/>
  <c r="N657" i="5"/>
  <c r="N632" i="5"/>
  <c r="N628" i="5"/>
  <c r="N624" i="5"/>
  <c r="N620" i="5"/>
  <c r="N616" i="5"/>
  <c r="N612" i="5"/>
  <c r="N600" i="5"/>
  <c r="N747" i="5"/>
  <c r="N702" i="5"/>
  <c r="N636" i="5"/>
  <c r="N608" i="5"/>
  <c r="N593" i="5"/>
  <c r="N588" i="5"/>
  <c r="N585" i="5"/>
  <c r="N581" i="5"/>
  <c r="N577" i="5"/>
  <c r="N573" i="5"/>
  <c r="N569" i="5"/>
  <c r="N565" i="5"/>
  <c r="N561" i="5"/>
  <c r="N557" i="5"/>
  <c r="N553" i="5"/>
  <c r="N549" i="5"/>
  <c r="N545" i="5"/>
  <c r="N541" i="5"/>
  <c r="N537" i="5"/>
  <c r="N533" i="5"/>
  <c r="N529" i="5"/>
  <c r="N525" i="5"/>
  <c r="N521" i="5"/>
  <c r="N517" i="5"/>
  <c r="N513" i="5"/>
  <c r="N509" i="5"/>
  <c r="N505" i="5"/>
  <c r="N501" i="5"/>
  <c r="N497" i="5"/>
  <c r="N493" i="5"/>
  <c r="N489" i="5"/>
  <c r="N759" i="5"/>
  <c r="N727" i="5"/>
  <c r="N714" i="5"/>
  <c r="N677" i="5"/>
  <c r="N668" i="5"/>
  <c r="N654" i="5"/>
  <c r="N640" i="5"/>
  <c r="N606" i="5"/>
  <c r="N598" i="5"/>
  <c r="N574" i="5"/>
  <c r="N562" i="5"/>
  <c r="N558" i="5"/>
  <c r="N554" i="5"/>
  <c r="N550" i="5"/>
  <c r="N546" i="5"/>
  <c r="N542" i="5"/>
  <c r="N518" i="5"/>
  <c r="N502" i="5"/>
  <c r="N481" i="5"/>
  <c r="N586" i="5"/>
  <c r="N538" i="5"/>
  <c r="N523" i="5"/>
  <c r="N507" i="5"/>
  <c r="N490" i="5"/>
  <c r="N478" i="5"/>
  <c r="N644" i="5"/>
  <c r="N566" i="5"/>
  <c r="N534" i="5"/>
  <c r="N514" i="5"/>
  <c r="N498" i="5"/>
  <c r="N488" i="5"/>
  <c r="N485" i="5"/>
  <c r="N739" i="5"/>
  <c r="N578" i="5"/>
  <c r="N530" i="5"/>
  <c r="N519" i="5"/>
  <c r="N503" i="5"/>
  <c r="N491" i="5"/>
  <c r="N482" i="5"/>
  <c r="N479" i="5"/>
  <c r="N476" i="5"/>
  <c r="N559" i="5"/>
  <c r="N555" i="5"/>
  <c r="N551" i="5"/>
  <c r="N547" i="5"/>
  <c r="N543" i="5"/>
  <c r="N539" i="5"/>
  <c r="N526" i="5"/>
  <c r="N510" i="5"/>
  <c r="N570" i="5"/>
  <c r="N535" i="5"/>
  <c r="N515" i="5"/>
  <c r="N499" i="5"/>
  <c r="N494" i="5"/>
  <c r="N486" i="5"/>
  <c r="N483" i="5"/>
  <c r="N480" i="5"/>
  <c r="N582" i="5"/>
  <c r="N531" i="5"/>
  <c r="N522" i="5"/>
  <c r="N506" i="5"/>
  <c r="N492" i="5"/>
  <c r="N477" i="5"/>
  <c r="N527" i="5"/>
  <c r="N495" i="5"/>
  <c r="N511" i="5"/>
  <c r="N487" i="5"/>
  <c r="N484" i="5"/>
  <c r="C15" i="5"/>
  <c r="C16" i="5"/>
  <c r="D18" i="5" s="1"/>
  <c r="J85" i="5"/>
  <c r="H85" i="5"/>
  <c r="F18" i="5" l="1"/>
  <c r="F19" i="5" s="1"/>
  <c r="C18" i="5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G61" i="1" s="1"/>
  <c r="I61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G93" i="1" s="1"/>
  <c r="J93" i="1" s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G109" i="1" s="1"/>
  <c r="I109" i="1" s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G125" i="1" s="1"/>
  <c r="I125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G141" i="1" s="1"/>
  <c r="I141" i="1" s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G221" i="1" s="1"/>
  <c r="I221" i="1" s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G293" i="1" s="1"/>
  <c r="I293" i="1" s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G349" i="1" s="1"/>
  <c r="I349" i="1" s="1"/>
  <c r="F350" i="1"/>
  <c r="F351" i="1"/>
  <c r="F352" i="1"/>
  <c r="F353" i="1"/>
  <c r="F354" i="1"/>
  <c r="F355" i="1"/>
  <c r="F356" i="1"/>
  <c r="F357" i="1"/>
  <c r="G357" i="1" s="1"/>
  <c r="I357" i="1" s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G453" i="1" s="1"/>
  <c r="J453" i="1" s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G469" i="1" s="1"/>
  <c r="J469" i="1" s="1"/>
  <c r="F470" i="1"/>
  <c r="F471" i="1"/>
  <c r="F472" i="1"/>
  <c r="F473" i="1"/>
  <c r="F474" i="1"/>
  <c r="F475" i="1"/>
  <c r="F476" i="1"/>
  <c r="F477" i="1"/>
  <c r="G477" i="1" s="1"/>
  <c r="J477" i="1" s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G733" i="1" s="1"/>
  <c r="K733" i="1" s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G757" i="1" s="1"/>
  <c r="K757" i="1" s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G92" i="1"/>
  <c r="I92" i="1" s="1"/>
  <c r="E769" i="1"/>
  <c r="G769" i="1" s="1"/>
  <c r="K769" i="1" s="1"/>
  <c r="P769" i="1"/>
  <c r="E770" i="1"/>
  <c r="P770" i="1"/>
  <c r="E771" i="1"/>
  <c r="G771" i="1" s="1"/>
  <c r="K771" i="1" s="1"/>
  <c r="P771" i="1"/>
  <c r="E772" i="1"/>
  <c r="G772" i="1"/>
  <c r="K772" i="1" s="1"/>
  <c r="P772" i="1"/>
  <c r="F14" i="1"/>
  <c r="E768" i="1"/>
  <c r="G768" i="1" s="1"/>
  <c r="K768" i="1" s="1"/>
  <c r="P768" i="1"/>
  <c r="E756" i="1"/>
  <c r="U756" i="1" s="1"/>
  <c r="P756" i="1"/>
  <c r="E764" i="1"/>
  <c r="G764" i="1" s="1"/>
  <c r="K764" i="1" s="1"/>
  <c r="P764" i="1"/>
  <c r="E765" i="1"/>
  <c r="P765" i="1"/>
  <c r="E766" i="1"/>
  <c r="G766" i="1" s="1"/>
  <c r="K766" i="1" s="1"/>
  <c r="P766" i="1"/>
  <c r="E767" i="1"/>
  <c r="P767" i="1"/>
  <c r="E743" i="1"/>
  <c r="G743" i="1" s="1"/>
  <c r="K743" i="1" s="1"/>
  <c r="P743" i="1"/>
  <c r="E745" i="1"/>
  <c r="G745" i="1" s="1"/>
  <c r="K745" i="1" s="1"/>
  <c r="P745" i="1"/>
  <c r="E747" i="1"/>
  <c r="G747" i="1" s="1"/>
  <c r="K747" i="1" s="1"/>
  <c r="P747" i="1"/>
  <c r="E749" i="1"/>
  <c r="P749" i="1"/>
  <c r="E753" i="1"/>
  <c r="G753" i="1" s="1"/>
  <c r="K753" i="1" s="1"/>
  <c r="P753" i="1"/>
  <c r="E759" i="1"/>
  <c r="G759" i="1" s="1"/>
  <c r="K759" i="1" s="1"/>
  <c r="P759" i="1"/>
  <c r="E761" i="1"/>
  <c r="G761" i="1" s="1"/>
  <c r="K761" i="1" s="1"/>
  <c r="P761" i="1"/>
  <c r="E762" i="1"/>
  <c r="G762" i="1" s="1"/>
  <c r="K762" i="1" s="1"/>
  <c r="P762" i="1"/>
  <c r="E763" i="1"/>
  <c r="G763" i="1" s="1"/>
  <c r="K763" i="1" s="1"/>
  <c r="P763" i="1"/>
  <c r="E754" i="1"/>
  <c r="G754" i="1" s="1"/>
  <c r="K754" i="1" s="1"/>
  <c r="P754" i="1"/>
  <c r="E755" i="1"/>
  <c r="G755" i="1" s="1"/>
  <c r="K755" i="1" s="1"/>
  <c r="P755" i="1"/>
  <c r="E757" i="1"/>
  <c r="P757" i="1"/>
  <c r="E758" i="1"/>
  <c r="G758" i="1" s="1"/>
  <c r="K758" i="1" s="1"/>
  <c r="P758" i="1"/>
  <c r="E760" i="1"/>
  <c r="G760" i="1" s="1"/>
  <c r="K760" i="1" s="1"/>
  <c r="P760" i="1"/>
  <c r="E739" i="1"/>
  <c r="G739" i="1" s="1"/>
  <c r="K739" i="1" s="1"/>
  <c r="E740" i="1"/>
  <c r="G740" i="1" s="1"/>
  <c r="K740" i="1" s="1"/>
  <c r="E741" i="1"/>
  <c r="E742" i="1"/>
  <c r="G742" i="1" s="1"/>
  <c r="K742" i="1" s="1"/>
  <c r="E744" i="1"/>
  <c r="G744" i="1" s="1"/>
  <c r="K744" i="1" s="1"/>
  <c r="E746" i="1"/>
  <c r="G746" i="1" s="1"/>
  <c r="K746" i="1" s="1"/>
  <c r="E748" i="1"/>
  <c r="G748" i="1" s="1"/>
  <c r="K748" i="1" s="1"/>
  <c r="E750" i="1"/>
  <c r="G750" i="1" s="1"/>
  <c r="K750" i="1" s="1"/>
  <c r="E751" i="1"/>
  <c r="G751" i="1" s="1"/>
  <c r="K751" i="1" s="1"/>
  <c r="E752" i="1"/>
  <c r="G752" i="1" s="1"/>
  <c r="K752" i="1" s="1"/>
  <c r="P739" i="1"/>
  <c r="P740" i="1"/>
  <c r="P741" i="1"/>
  <c r="P742" i="1"/>
  <c r="P744" i="1"/>
  <c r="P746" i="1"/>
  <c r="P748" i="1"/>
  <c r="P750" i="1"/>
  <c r="P751" i="1"/>
  <c r="P752" i="1"/>
  <c r="E735" i="1"/>
  <c r="G735" i="1" s="1"/>
  <c r="K735" i="1" s="1"/>
  <c r="E726" i="1"/>
  <c r="G726" i="1" s="1"/>
  <c r="K726" i="1" s="1"/>
  <c r="E727" i="1"/>
  <c r="G727" i="1" s="1"/>
  <c r="K727" i="1" s="1"/>
  <c r="E728" i="1"/>
  <c r="G728" i="1" s="1"/>
  <c r="I728" i="1" s="1"/>
  <c r="E729" i="1"/>
  <c r="G729" i="1"/>
  <c r="K729" i="1" s="1"/>
  <c r="E730" i="1"/>
  <c r="G730" i="1" s="1"/>
  <c r="K730" i="1" s="1"/>
  <c r="E731" i="1"/>
  <c r="G731" i="1" s="1"/>
  <c r="K731" i="1" s="1"/>
  <c r="E732" i="1"/>
  <c r="G732" i="1" s="1"/>
  <c r="K732" i="1" s="1"/>
  <c r="E733" i="1"/>
  <c r="E734" i="1"/>
  <c r="G734" i="1" s="1"/>
  <c r="K734" i="1" s="1"/>
  <c r="E736" i="1"/>
  <c r="G736" i="1" s="1"/>
  <c r="K736" i="1" s="1"/>
  <c r="E737" i="1"/>
  <c r="G737" i="1" s="1"/>
  <c r="K737" i="1" s="1"/>
  <c r="E738" i="1"/>
  <c r="G738" i="1"/>
  <c r="K738" i="1" s="1"/>
  <c r="P735" i="1"/>
  <c r="E723" i="1"/>
  <c r="G723" i="1"/>
  <c r="K723" i="1" s="1"/>
  <c r="P723" i="1"/>
  <c r="E724" i="1"/>
  <c r="G724" i="1" s="1"/>
  <c r="K724" i="1" s="1"/>
  <c r="P724" i="1"/>
  <c r="P729" i="1"/>
  <c r="P730" i="1"/>
  <c r="P732" i="1"/>
  <c r="P734" i="1"/>
  <c r="P736" i="1"/>
  <c r="P737" i="1"/>
  <c r="P738" i="1"/>
  <c r="E725" i="1"/>
  <c r="D9" i="1"/>
  <c r="C9" i="1"/>
  <c r="E483" i="1"/>
  <c r="G483" i="1"/>
  <c r="J483" i="1" s="1"/>
  <c r="E484" i="1"/>
  <c r="G484" i="1"/>
  <c r="J484" i="1" s="1"/>
  <c r="E485" i="1"/>
  <c r="E486" i="1"/>
  <c r="G486" i="1"/>
  <c r="E487" i="1"/>
  <c r="G487" i="1" s="1"/>
  <c r="J487" i="1" s="1"/>
  <c r="E488" i="1"/>
  <c r="G488" i="1" s="1"/>
  <c r="J488" i="1" s="1"/>
  <c r="E489" i="1"/>
  <c r="G489" i="1" s="1"/>
  <c r="J489" i="1" s="1"/>
  <c r="E490" i="1"/>
  <c r="G490" i="1" s="1"/>
  <c r="J490" i="1" s="1"/>
  <c r="E491" i="1"/>
  <c r="G491" i="1" s="1"/>
  <c r="J491" i="1" s="1"/>
  <c r="E492" i="1"/>
  <c r="G492" i="1" s="1"/>
  <c r="J492" i="1" s="1"/>
  <c r="E493" i="1"/>
  <c r="E494" i="1"/>
  <c r="G494" i="1" s="1"/>
  <c r="I494" i="1" s="1"/>
  <c r="E495" i="1"/>
  <c r="G495" i="1" s="1"/>
  <c r="I495" i="1" s="1"/>
  <c r="E496" i="1"/>
  <c r="G496" i="1" s="1"/>
  <c r="J496" i="1" s="1"/>
  <c r="E497" i="1"/>
  <c r="G497" i="1" s="1"/>
  <c r="J497" i="1" s="1"/>
  <c r="E498" i="1"/>
  <c r="G498" i="1" s="1"/>
  <c r="J498" i="1" s="1"/>
  <c r="E499" i="1"/>
  <c r="G499" i="1"/>
  <c r="I499" i="1" s="1"/>
  <c r="E500" i="1"/>
  <c r="G500" i="1" s="1"/>
  <c r="E501" i="1"/>
  <c r="E502" i="1"/>
  <c r="G502" i="1" s="1"/>
  <c r="I502" i="1" s="1"/>
  <c r="E503" i="1"/>
  <c r="G503" i="1" s="1"/>
  <c r="E504" i="1"/>
  <c r="G504" i="1" s="1"/>
  <c r="E505" i="1"/>
  <c r="G505" i="1" s="1"/>
  <c r="E506" i="1"/>
  <c r="G506" i="1" s="1"/>
  <c r="I506" i="1" s="1"/>
  <c r="E507" i="1"/>
  <c r="G507" i="1" s="1"/>
  <c r="I507" i="1" s="1"/>
  <c r="E508" i="1"/>
  <c r="G508" i="1" s="1"/>
  <c r="E509" i="1"/>
  <c r="E510" i="1"/>
  <c r="G510" i="1"/>
  <c r="J510" i="1" s="1"/>
  <c r="E511" i="1"/>
  <c r="G511" i="1" s="1"/>
  <c r="J511" i="1" s="1"/>
  <c r="E512" i="1"/>
  <c r="G512" i="1" s="1"/>
  <c r="E513" i="1"/>
  <c r="G513" i="1" s="1"/>
  <c r="J513" i="1" s="1"/>
  <c r="E514" i="1"/>
  <c r="G514" i="1" s="1"/>
  <c r="J514" i="1" s="1"/>
  <c r="E515" i="1"/>
  <c r="G515" i="1" s="1"/>
  <c r="E516" i="1"/>
  <c r="G516" i="1" s="1"/>
  <c r="J516" i="1" s="1"/>
  <c r="E517" i="1"/>
  <c r="E518" i="1"/>
  <c r="G518" i="1" s="1"/>
  <c r="J518" i="1" s="1"/>
  <c r="E519" i="1"/>
  <c r="G519" i="1" s="1"/>
  <c r="J519" i="1" s="1"/>
  <c r="E520" i="1"/>
  <c r="G520" i="1" s="1"/>
  <c r="J520" i="1" s="1"/>
  <c r="E521" i="1"/>
  <c r="G521" i="1" s="1"/>
  <c r="J521" i="1" s="1"/>
  <c r="E522" i="1"/>
  <c r="G522" i="1" s="1"/>
  <c r="I522" i="1" s="1"/>
  <c r="E523" i="1"/>
  <c r="G523" i="1" s="1"/>
  <c r="E524" i="1"/>
  <c r="G524" i="1" s="1"/>
  <c r="E525" i="1"/>
  <c r="E526" i="1"/>
  <c r="E519" i="3" s="1"/>
  <c r="E527" i="1"/>
  <c r="G527" i="1" s="1"/>
  <c r="J527" i="1" s="1"/>
  <c r="E528" i="1"/>
  <c r="G528" i="1" s="1"/>
  <c r="J528" i="1" s="1"/>
  <c r="E529" i="1"/>
  <c r="G529" i="1" s="1"/>
  <c r="I529" i="1" s="1"/>
  <c r="E530" i="1"/>
  <c r="G530" i="1" s="1"/>
  <c r="E531" i="1"/>
  <c r="G531" i="1" s="1"/>
  <c r="E532" i="1"/>
  <c r="G532" i="1" s="1"/>
  <c r="E533" i="1"/>
  <c r="E534" i="1"/>
  <c r="G534" i="1" s="1"/>
  <c r="I534" i="1" s="1"/>
  <c r="E535" i="1"/>
  <c r="G535" i="1" s="1"/>
  <c r="E536" i="1"/>
  <c r="G536" i="1" s="1"/>
  <c r="I536" i="1" s="1"/>
  <c r="E537" i="1"/>
  <c r="G537" i="1" s="1"/>
  <c r="E538" i="1"/>
  <c r="G538" i="1"/>
  <c r="J538" i="1" s="1"/>
  <c r="E539" i="1"/>
  <c r="G539" i="1" s="1"/>
  <c r="J539" i="1" s="1"/>
  <c r="E540" i="1"/>
  <c r="G540" i="1" s="1"/>
  <c r="J540" i="1" s="1"/>
  <c r="E541" i="1"/>
  <c r="G541" i="1" s="1"/>
  <c r="J541" i="1" s="1"/>
  <c r="E542" i="1"/>
  <c r="G542" i="1" s="1"/>
  <c r="E543" i="1"/>
  <c r="G543" i="1" s="1"/>
  <c r="E544" i="1"/>
  <c r="G544" i="1" s="1"/>
  <c r="E545" i="1"/>
  <c r="G545" i="1" s="1"/>
  <c r="I545" i="1" s="1"/>
  <c r="E546" i="1"/>
  <c r="G546" i="1" s="1"/>
  <c r="E547" i="1"/>
  <c r="G547" i="1" s="1"/>
  <c r="E548" i="1"/>
  <c r="G548" i="1"/>
  <c r="I548" i="1" s="1"/>
  <c r="E549" i="1"/>
  <c r="E550" i="1"/>
  <c r="G550" i="1" s="1"/>
  <c r="J550" i="1" s="1"/>
  <c r="E551" i="1"/>
  <c r="G551" i="1" s="1"/>
  <c r="J551" i="1" s="1"/>
  <c r="E552" i="1"/>
  <c r="G552" i="1" s="1"/>
  <c r="E553" i="1"/>
  <c r="G553" i="1"/>
  <c r="I553" i="1" s="1"/>
  <c r="E554" i="1"/>
  <c r="G554" i="1" s="1"/>
  <c r="I554" i="1" s="1"/>
  <c r="E555" i="1"/>
  <c r="G555" i="1" s="1"/>
  <c r="I555" i="1" s="1"/>
  <c r="E556" i="1"/>
  <c r="G556" i="1" s="1"/>
  <c r="E557" i="1"/>
  <c r="E558" i="1"/>
  <c r="G558" i="1" s="1"/>
  <c r="I558" i="1" s="1"/>
  <c r="E559" i="1"/>
  <c r="G559" i="1" s="1"/>
  <c r="E560" i="1"/>
  <c r="G560" i="1" s="1"/>
  <c r="J560" i="1" s="1"/>
  <c r="E561" i="1"/>
  <c r="G561" i="1" s="1"/>
  <c r="J561" i="1" s="1"/>
  <c r="E562" i="1"/>
  <c r="G562" i="1" s="1"/>
  <c r="E563" i="1"/>
  <c r="G563" i="1"/>
  <c r="E564" i="1"/>
  <c r="G564" i="1" s="1"/>
  <c r="J564" i="1" s="1"/>
  <c r="E565" i="1"/>
  <c r="E566" i="1"/>
  <c r="G566" i="1" s="1"/>
  <c r="E567" i="1"/>
  <c r="G567" i="1" s="1"/>
  <c r="E568" i="1"/>
  <c r="G568" i="1" s="1"/>
  <c r="J568" i="1" s="1"/>
  <c r="E569" i="1"/>
  <c r="G569" i="1" s="1"/>
  <c r="J569" i="1" s="1"/>
  <c r="E570" i="1"/>
  <c r="G570" i="1" s="1"/>
  <c r="E571" i="1"/>
  <c r="G571" i="1" s="1"/>
  <c r="E572" i="1"/>
  <c r="G572" i="1" s="1"/>
  <c r="K572" i="1" s="1"/>
  <c r="E573" i="1"/>
  <c r="E574" i="1"/>
  <c r="G574" i="1" s="1"/>
  <c r="J574" i="1" s="1"/>
  <c r="E575" i="1"/>
  <c r="G575" i="1"/>
  <c r="J575" i="1" s="1"/>
  <c r="E576" i="1"/>
  <c r="G576" i="1" s="1"/>
  <c r="J576" i="1" s="1"/>
  <c r="E577" i="1"/>
  <c r="G577" i="1" s="1"/>
  <c r="J577" i="1" s="1"/>
  <c r="E578" i="1"/>
  <c r="G578" i="1" s="1"/>
  <c r="J578" i="1" s="1"/>
  <c r="E579" i="1"/>
  <c r="G579" i="1" s="1"/>
  <c r="J579" i="1" s="1"/>
  <c r="E580" i="1"/>
  <c r="G580" i="1" s="1"/>
  <c r="I580" i="1" s="1"/>
  <c r="E581" i="1"/>
  <c r="E582" i="1"/>
  <c r="G582" i="1"/>
  <c r="I582" i="1" s="1"/>
  <c r="E583" i="1"/>
  <c r="G583" i="1" s="1"/>
  <c r="E584" i="1"/>
  <c r="G584" i="1"/>
  <c r="E585" i="1"/>
  <c r="G585" i="1" s="1"/>
  <c r="K585" i="1" s="1"/>
  <c r="E586" i="1"/>
  <c r="G586" i="1"/>
  <c r="K586" i="1" s="1"/>
  <c r="E587" i="1"/>
  <c r="G587" i="1" s="1"/>
  <c r="K587" i="1" s="1"/>
  <c r="E588" i="1"/>
  <c r="G588" i="1" s="1"/>
  <c r="K588" i="1" s="1"/>
  <c r="E589" i="1"/>
  <c r="E590" i="1"/>
  <c r="G590" i="1" s="1"/>
  <c r="I590" i="1" s="1"/>
  <c r="E591" i="1"/>
  <c r="G591" i="1" s="1"/>
  <c r="K591" i="1" s="1"/>
  <c r="E592" i="1"/>
  <c r="G592" i="1" s="1"/>
  <c r="I592" i="1" s="1"/>
  <c r="E594" i="1"/>
  <c r="G594" i="1" s="1"/>
  <c r="K594" i="1" s="1"/>
  <c r="E596" i="1"/>
  <c r="G596" i="1" s="1"/>
  <c r="J596" i="1" s="1"/>
  <c r="E597" i="1"/>
  <c r="E598" i="1"/>
  <c r="G598" i="1" s="1"/>
  <c r="K598" i="1" s="1"/>
  <c r="E599" i="1"/>
  <c r="G599" i="1" s="1"/>
  <c r="J599" i="1" s="1"/>
  <c r="E600" i="1"/>
  <c r="G600" i="1" s="1"/>
  <c r="J600" i="1" s="1"/>
  <c r="E601" i="1"/>
  <c r="G601" i="1" s="1"/>
  <c r="J601" i="1" s="1"/>
  <c r="E602" i="1"/>
  <c r="G602" i="1" s="1"/>
  <c r="J602" i="1" s="1"/>
  <c r="E603" i="1"/>
  <c r="G603" i="1" s="1"/>
  <c r="J603" i="1" s="1"/>
  <c r="E604" i="1"/>
  <c r="G604" i="1" s="1"/>
  <c r="J604" i="1" s="1"/>
  <c r="E605" i="1"/>
  <c r="E606" i="1"/>
  <c r="G606" i="1" s="1"/>
  <c r="J606" i="1" s="1"/>
  <c r="E607" i="1"/>
  <c r="G607" i="1" s="1"/>
  <c r="J607" i="1" s="1"/>
  <c r="E608" i="1"/>
  <c r="G608" i="1" s="1"/>
  <c r="K608" i="1" s="1"/>
  <c r="E609" i="1"/>
  <c r="G609" i="1" s="1"/>
  <c r="K609" i="1" s="1"/>
  <c r="E610" i="1"/>
  <c r="G610" i="1" s="1"/>
  <c r="J610" i="1" s="1"/>
  <c r="E611" i="1"/>
  <c r="G611" i="1" s="1"/>
  <c r="K611" i="1" s="1"/>
  <c r="E612" i="1"/>
  <c r="G612" i="1" s="1"/>
  <c r="K612" i="1" s="1"/>
  <c r="E613" i="1"/>
  <c r="E614" i="1"/>
  <c r="G614" i="1" s="1"/>
  <c r="K614" i="1" s="1"/>
  <c r="E615" i="1"/>
  <c r="G615" i="1" s="1"/>
  <c r="K615" i="1" s="1"/>
  <c r="E616" i="1"/>
  <c r="G616" i="1" s="1"/>
  <c r="K616" i="1" s="1"/>
  <c r="E617" i="1"/>
  <c r="G617" i="1" s="1"/>
  <c r="K617" i="1" s="1"/>
  <c r="E618" i="1"/>
  <c r="G618" i="1" s="1"/>
  <c r="K618" i="1" s="1"/>
  <c r="E619" i="1"/>
  <c r="G619" i="1" s="1"/>
  <c r="K619" i="1" s="1"/>
  <c r="E620" i="1"/>
  <c r="G620" i="1" s="1"/>
  <c r="E621" i="1"/>
  <c r="E622" i="1"/>
  <c r="G622" i="1" s="1"/>
  <c r="K622" i="1" s="1"/>
  <c r="E623" i="1"/>
  <c r="G623" i="1" s="1"/>
  <c r="I623" i="1" s="1"/>
  <c r="E624" i="1"/>
  <c r="G624" i="1"/>
  <c r="K624" i="1" s="1"/>
  <c r="E625" i="1"/>
  <c r="G625" i="1" s="1"/>
  <c r="J625" i="1" s="1"/>
  <c r="E626" i="1"/>
  <c r="G626" i="1"/>
  <c r="K626" i="1" s="1"/>
  <c r="E627" i="1"/>
  <c r="G627" i="1" s="1"/>
  <c r="I627" i="1" s="1"/>
  <c r="E628" i="1"/>
  <c r="G628" i="1" s="1"/>
  <c r="K628" i="1" s="1"/>
  <c r="E629" i="1"/>
  <c r="E630" i="1"/>
  <c r="G630" i="1" s="1"/>
  <c r="K630" i="1" s="1"/>
  <c r="E631" i="1"/>
  <c r="G631" i="1" s="1"/>
  <c r="I631" i="1" s="1"/>
  <c r="E632" i="1"/>
  <c r="G632" i="1"/>
  <c r="K632" i="1" s="1"/>
  <c r="E633" i="1"/>
  <c r="G633" i="1" s="1"/>
  <c r="K633" i="1" s="1"/>
  <c r="E634" i="1"/>
  <c r="G634" i="1" s="1"/>
  <c r="I634" i="1" s="1"/>
  <c r="E635" i="1"/>
  <c r="G635" i="1" s="1"/>
  <c r="K635" i="1" s="1"/>
  <c r="E636" i="1"/>
  <c r="G636" i="1" s="1"/>
  <c r="J636" i="1" s="1"/>
  <c r="E637" i="1"/>
  <c r="G637" i="1" s="1"/>
  <c r="I637" i="1" s="1"/>
  <c r="E638" i="1"/>
  <c r="G638" i="1" s="1"/>
  <c r="I638" i="1" s="1"/>
  <c r="E639" i="1"/>
  <c r="G639" i="1" s="1"/>
  <c r="I639" i="1" s="1"/>
  <c r="E640" i="1"/>
  <c r="G640" i="1" s="1"/>
  <c r="E641" i="1"/>
  <c r="G641" i="1" s="1"/>
  <c r="K641" i="1" s="1"/>
  <c r="E642" i="1"/>
  <c r="G642" i="1" s="1"/>
  <c r="K642" i="1" s="1"/>
  <c r="E643" i="1"/>
  <c r="G643" i="1" s="1"/>
  <c r="K643" i="1" s="1"/>
  <c r="E644" i="1"/>
  <c r="G644" i="1" s="1"/>
  <c r="K644" i="1" s="1"/>
  <c r="E645" i="1"/>
  <c r="G645" i="1" s="1"/>
  <c r="K645" i="1" s="1"/>
  <c r="E646" i="1"/>
  <c r="G646" i="1" s="1"/>
  <c r="K646" i="1" s="1"/>
  <c r="E647" i="1"/>
  <c r="G647" i="1" s="1"/>
  <c r="J647" i="1" s="1"/>
  <c r="E648" i="1"/>
  <c r="G648" i="1" s="1"/>
  <c r="K648" i="1" s="1"/>
  <c r="E649" i="1"/>
  <c r="G649" i="1" s="1"/>
  <c r="E650" i="1"/>
  <c r="G650" i="1" s="1"/>
  <c r="K650" i="1" s="1"/>
  <c r="E652" i="1"/>
  <c r="G652" i="1" s="1"/>
  <c r="K652" i="1" s="1"/>
  <c r="E653" i="1"/>
  <c r="G653" i="1"/>
  <c r="K653" i="1" s="1"/>
  <c r="E654" i="1"/>
  <c r="G654" i="1" s="1"/>
  <c r="K654" i="1" s="1"/>
  <c r="E655" i="1"/>
  <c r="G655" i="1"/>
  <c r="J655" i="1" s="1"/>
  <c r="E658" i="1"/>
  <c r="G658" i="1" s="1"/>
  <c r="K658" i="1" s="1"/>
  <c r="E659" i="1"/>
  <c r="G659" i="1"/>
  <c r="E660" i="1"/>
  <c r="G660" i="1" s="1"/>
  <c r="K660" i="1" s="1"/>
  <c r="E662" i="1"/>
  <c r="G662" i="1"/>
  <c r="K662" i="1" s="1"/>
  <c r="E664" i="1"/>
  <c r="G664" i="1" s="1"/>
  <c r="K664" i="1" s="1"/>
  <c r="E665" i="1"/>
  <c r="G665" i="1"/>
  <c r="K665" i="1" s="1"/>
  <c r="E675" i="1"/>
  <c r="G675" i="1" s="1"/>
  <c r="K675" i="1" s="1"/>
  <c r="E676" i="1"/>
  <c r="G676" i="1"/>
  <c r="K676" i="1" s="1"/>
  <c r="E677" i="1"/>
  <c r="G677" i="1" s="1"/>
  <c r="I677" i="1" s="1"/>
  <c r="E678" i="1"/>
  <c r="G678" i="1" s="1"/>
  <c r="K678" i="1" s="1"/>
  <c r="E679" i="1"/>
  <c r="G679" i="1" s="1"/>
  <c r="J679" i="1" s="1"/>
  <c r="E680" i="1"/>
  <c r="G680" i="1" s="1"/>
  <c r="K680" i="1" s="1"/>
  <c r="E681" i="1"/>
  <c r="G681" i="1" s="1"/>
  <c r="K681" i="1" s="1"/>
  <c r="E682" i="1"/>
  <c r="G682" i="1" s="1"/>
  <c r="K682" i="1" s="1"/>
  <c r="E683" i="1"/>
  <c r="G683" i="1" s="1"/>
  <c r="I683" i="1" s="1"/>
  <c r="E684" i="1"/>
  <c r="G684" i="1" s="1"/>
  <c r="K684" i="1" s="1"/>
  <c r="E688" i="1"/>
  <c r="G688" i="1" s="1"/>
  <c r="K688" i="1" s="1"/>
  <c r="E689" i="1"/>
  <c r="G689" i="1" s="1"/>
  <c r="J689" i="1" s="1"/>
  <c r="E692" i="1"/>
  <c r="G692" i="1" s="1"/>
  <c r="K692" i="1" s="1"/>
  <c r="E693" i="1"/>
  <c r="E694" i="1"/>
  <c r="G694" i="1"/>
  <c r="K694" i="1" s="1"/>
  <c r="E696" i="1"/>
  <c r="G696" i="1" s="1"/>
  <c r="E697" i="1"/>
  <c r="G697" i="1"/>
  <c r="K697" i="1" s="1"/>
  <c r="E698" i="1"/>
  <c r="G698" i="1" s="1"/>
  <c r="K698" i="1" s="1"/>
  <c r="E699" i="1"/>
  <c r="G699" i="1" s="1"/>
  <c r="I699" i="1" s="1"/>
  <c r="E700" i="1"/>
  <c r="G700" i="1"/>
  <c r="K700" i="1" s="1"/>
  <c r="E701" i="1"/>
  <c r="E702" i="1"/>
  <c r="G702" i="1" s="1"/>
  <c r="K702" i="1" s="1"/>
  <c r="E703" i="1"/>
  <c r="G703" i="1" s="1"/>
  <c r="K703" i="1" s="1"/>
  <c r="E704" i="1"/>
  <c r="G704" i="1" s="1"/>
  <c r="K704" i="1" s="1"/>
  <c r="E705" i="1"/>
  <c r="G705" i="1"/>
  <c r="K705" i="1" s="1"/>
  <c r="E706" i="1"/>
  <c r="G706" i="1" s="1"/>
  <c r="K706" i="1" s="1"/>
  <c r="E707" i="1"/>
  <c r="G707" i="1"/>
  <c r="K707" i="1" s="1"/>
  <c r="E708" i="1"/>
  <c r="G708" i="1" s="1"/>
  <c r="K708" i="1" s="1"/>
  <c r="E709" i="1"/>
  <c r="E710" i="1"/>
  <c r="G710" i="1" s="1"/>
  <c r="K710" i="1" s="1"/>
  <c r="E711" i="1"/>
  <c r="G711" i="1" s="1"/>
  <c r="K711" i="1" s="1"/>
  <c r="E712" i="1"/>
  <c r="G712" i="1"/>
  <c r="K712" i="1" s="1"/>
  <c r="E713" i="1"/>
  <c r="G713" i="1" s="1"/>
  <c r="K713" i="1" s="1"/>
  <c r="E714" i="1"/>
  <c r="G714" i="1"/>
  <c r="K714" i="1" s="1"/>
  <c r="E715" i="1"/>
  <c r="G715" i="1" s="1"/>
  <c r="K715" i="1" s="1"/>
  <c r="E716" i="1"/>
  <c r="G716" i="1" s="1"/>
  <c r="K716" i="1" s="1"/>
  <c r="E718" i="1"/>
  <c r="G718" i="1" s="1"/>
  <c r="J718" i="1" s="1"/>
  <c r="E721" i="1"/>
  <c r="G721" i="1" s="1"/>
  <c r="K721" i="1" s="1"/>
  <c r="E722" i="1"/>
  <c r="G722" i="1" s="1"/>
  <c r="J722" i="1" s="1"/>
  <c r="E593" i="1"/>
  <c r="E595" i="1"/>
  <c r="E651" i="1"/>
  <c r="E656" i="1"/>
  <c r="E657" i="1"/>
  <c r="E661" i="1"/>
  <c r="E663" i="1"/>
  <c r="E666" i="1"/>
  <c r="E667" i="1"/>
  <c r="E668" i="1"/>
  <c r="E669" i="1"/>
  <c r="E670" i="1"/>
  <c r="E671" i="1"/>
  <c r="E672" i="1"/>
  <c r="E673" i="1"/>
  <c r="E674" i="1"/>
  <c r="E685" i="1"/>
  <c r="E686" i="1"/>
  <c r="E687" i="1"/>
  <c r="E690" i="1"/>
  <c r="E691" i="1"/>
  <c r="E695" i="1"/>
  <c r="E717" i="1"/>
  <c r="E719" i="1"/>
  <c r="E720" i="1"/>
  <c r="P727" i="1"/>
  <c r="P725" i="1"/>
  <c r="P731" i="1"/>
  <c r="P733" i="1"/>
  <c r="P726" i="1"/>
  <c r="P728" i="1"/>
  <c r="E482" i="1"/>
  <c r="G482" i="1"/>
  <c r="J482" i="1" s="1"/>
  <c r="E481" i="1"/>
  <c r="G481" i="1" s="1"/>
  <c r="J481" i="1" s="1"/>
  <c r="E480" i="1"/>
  <c r="G480" i="1" s="1"/>
  <c r="J480" i="1" s="1"/>
  <c r="E479" i="1"/>
  <c r="G479" i="1" s="1"/>
  <c r="I479" i="1" s="1"/>
  <c r="E478" i="1"/>
  <c r="E477" i="1"/>
  <c r="E476" i="1"/>
  <c r="G476" i="1" s="1"/>
  <c r="J476" i="1" s="1"/>
  <c r="E378" i="1"/>
  <c r="G378" i="1"/>
  <c r="J378" i="1" s="1"/>
  <c r="E375" i="1"/>
  <c r="G375" i="1" s="1"/>
  <c r="J375" i="1" s="1"/>
  <c r="E376" i="1"/>
  <c r="G376" i="1"/>
  <c r="J376" i="1" s="1"/>
  <c r="E377" i="1"/>
  <c r="G377" i="1" s="1"/>
  <c r="J377" i="1" s="1"/>
  <c r="E379" i="1"/>
  <c r="G379" i="1" s="1"/>
  <c r="J379" i="1" s="1"/>
  <c r="E382" i="1"/>
  <c r="G382" i="1" s="1"/>
  <c r="J382" i="1" s="1"/>
  <c r="E409" i="1"/>
  <c r="G409" i="1" s="1"/>
  <c r="J409" i="1" s="1"/>
  <c r="E410" i="1"/>
  <c r="G410" i="1"/>
  <c r="J410" i="1" s="1"/>
  <c r="E411" i="1"/>
  <c r="G411" i="1" s="1"/>
  <c r="J411" i="1" s="1"/>
  <c r="E412" i="1"/>
  <c r="G412" i="1" s="1"/>
  <c r="J412" i="1" s="1"/>
  <c r="E413" i="1"/>
  <c r="E414" i="1"/>
  <c r="G414" i="1" s="1"/>
  <c r="J414" i="1" s="1"/>
  <c r="E430" i="1"/>
  <c r="G430" i="1" s="1"/>
  <c r="J430" i="1" s="1"/>
  <c r="E427" i="1"/>
  <c r="G427" i="1" s="1"/>
  <c r="J427" i="1" s="1"/>
  <c r="E429" i="1"/>
  <c r="E431" i="1"/>
  <c r="G431" i="1"/>
  <c r="J431" i="1" s="1"/>
  <c r="E432" i="1"/>
  <c r="G432" i="1"/>
  <c r="J432" i="1" s="1"/>
  <c r="E433" i="1"/>
  <c r="G433" i="1" s="1"/>
  <c r="J433" i="1" s="1"/>
  <c r="E434" i="1"/>
  <c r="G434" i="1" s="1"/>
  <c r="J434" i="1" s="1"/>
  <c r="E435" i="1"/>
  <c r="G435" i="1" s="1"/>
  <c r="J435" i="1" s="1"/>
  <c r="E442" i="1"/>
  <c r="G442" i="1" s="1"/>
  <c r="J442" i="1" s="1"/>
  <c r="E454" i="1"/>
  <c r="G454" i="1" s="1"/>
  <c r="J454" i="1" s="1"/>
  <c r="E451" i="1"/>
  <c r="G451" i="1"/>
  <c r="J451" i="1" s="1"/>
  <c r="E452" i="1"/>
  <c r="G452" i="1" s="1"/>
  <c r="J452" i="1" s="1"/>
  <c r="E453" i="1"/>
  <c r="E455" i="1"/>
  <c r="G455" i="1" s="1"/>
  <c r="J455" i="1" s="1"/>
  <c r="E456" i="1"/>
  <c r="G456" i="1"/>
  <c r="J456" i="1" s="1"/>
  <c r="E457" i="1"/>
  <c r="G457" i="1" s="1"/>
  <c r="J457" i="1" s="1"/>
  <c r="E467" i="1"/>
  <c r="G467" i="1" s="1"/>
  <c r="J467" i="1" s="1"/>
  <c r="E468" i="1"/>
  <c r="G468" i="1" s="1"/>
  <c r="J468" i="1" s="1"/>
  <c r="E469" i="1"/>
  <c r="E471" i="1"/>
  <c r="G471" i="1" s="1"/>
  <c r="J471" i="1" s="1"/>
  <c r="E472" i="1"/>
  <c r="G472" i="1" s="1"/>
  <c r="J472" i="1" s="1"/>
  <c r="E475" i="1"/>
  <c r="G475" i="1" s="1"/>
  <c r="J475" i="1" s="1"/>
  <c r="E137" i="1"/>
  <c r="G137" i="1"/>
  <c r="K137" i="1" s="1"/>
  <c r="E340" i="1"/>
  <c r="G340" i="1" s="1"/>
  <c r="K340" i="1" s="1"/>
  <c r="E416" i="1"/>
  <c r="G416" i="1" s="1"/>
  <c r="K416" i="1" s="1"/>
  <c r="E85" i="1"/>
  <c r="E86" i="1"/>
  <c r="G86" i="1" s="1"/>
  <c r="J86" i="1" s="1"/>
  <c r="E87" i="1"/>
  <c r="G87" i="1" s="1"/>
  <c r="J87" i="1" s="1"/>
  <c r="E93" i="1"/>
  <c r="E94" i="1"/>
  <c r="G94" i="1" s="1"/>
  <c r="J94" i="1" s="1"/>
  <c r="E95" i="1"/>
  <c r="G95" i="1" s="1"/>
  <c r="J95" i="1" s="1"/>
  <c r="E120" i="1"/>
  <c r="G120" i="1" s="1"/>
  <c r="J120" i="1" s="1"/>
  <c r="E130" i="1"/>
  <c r="G130" i="1" s="1"/>
  <c r="J130" i="1" s="1"/>
  <c r="E183" i="1"/>
  <c r="G183" i="1" s="1"/>
  <c r="J183" i="1" s="1"/>
  <c r="E190" i="1"/>
  <c r="G190" i="1" s="1"/>
  <c r="J190" i="1" s="1"/>
  <c r="E191" i="1"/>
  <c r="G191" i="1" s="1"/>
  <c r="J191" i="1" s="1"/>
  <c r="E194" i="1"/>
  <c r="G194" i="1" s="1"/>
  <c r="J194" i="1" s="1"/>
  <c r="E195" i="1"/>
  <c r="G195" i="1" s="1"/>
  <c r="J195" i="1" s="1"/>
  <c r="E207" i="1"/>
  <c r="G207" i="1" s="1"/>
  <c r="J207" i="1" s="1"/>
  <c r="E436" i="1"/>
  <c r="G436" i="1" s="1"/>
  <c r="J436" i="1" s="1"/>
  <c r="J512" i="1"/>
  <c r="J566" i="1"/>
  <c r="J571" i="1"/>
  <c r="E24" i="1"/>
  <c r="G24" i="1" s="1"/>
  <c r="I24" i="1" s="1"/>
  <c r="E25" i="1"/>
  <c r="G25" i="1" s="1"/>
  <c r="I25" i="1" s="1"/>
  <c r="E53" i="1"/>
  <c r="G53" i="1" s="1"/>
  <c r="I53" i="1" s="1"/>
  <c r="E55" i="1"/>
  <c r="G55" i="1" s="1"/>
  <c r="I55" i="1" s="1"/>
  <c r="E58" i="1"/>
  <c r="G58" i="1"/>
  <c r="I58" i="1" s="1"/>
  <c r="E64" i="1"/>
  <c r="G64" i="1" s="1"/>
  <c r="I64" i="1" s="1"/>
  <c r="E83" i="1"/>
  <c r="G83" i="1" s="1"/>
  <c r="I83" i="1" s="1"/>
  <c r="E91" i="1"/>
  <c r="G91" i="1"/>
  <c r="I91" i="1"/>
  <c r="E108" i="1"/>
  <c r="G108" i="1"/>
  <c r="I108" i="1" s="1"/>
  <c r="E127" i="1"/>
  <c r="G127" i="1" s="1"/>
  <c r="I127" i="1" s="1"/>
  <c r="E128" i="1"/>
  <c r="G128" i="1" s="1"/>
  <c r="I128" i="1" s="1"/>
  <c r="E145" i="1"/>
  <c r="G145" i="1" s="1"/>
  <c r="I145" i="1" s="1"/>
  <c r="E151" i="1"/>
  <c r="G151" i="1" s="1"/>
  <c r="I151" i="1" s="1"/>
  <c r="I157" i="1"/>
  <c r="I174" i="1"/>
  <c r="E177" i="1"/>
  <c r="G177" i="1" s="1"/>
  <c r="I177" i="1" s="1"/>
  <c r="E188" i="1"/>
  <c r="G188" i="1" s="1"/>
  <c r="I188" i="1" s="1"/>
  <c r="E221" i="1"/>
  <c r="E230" i="1"/>
  <c r="G230" i="1" s="1"/>
  <c r="I230" i="1" s="1"/>
  <c r="E244" i="1"/>
  <c r="G244" i="1" s="1"/>
  <c r="I244" i="1" s="1"/>
  <c r="E248" i="1"/>
  <c r="G248" i="1" s="1"/>
  <c r="I248" i="1" s="1"/>
  <c r="E274" i="1"/>
  <c r="G274" i="1" s="1"/>
  <c r="I274" i="1" s="1"/>
  <c r="E286" i="1"/>
  <c r="G286" i="1"/>
  <c r="I286" i="1" s="1"/>
  <c r="E296" i="1"/>
  <c r="G296" i="1" s="1"/>
  <c r="I296" i="1" s="1"/>
  <c r="E316" i="1"/>
  <c r="G316" i="1"/>
  <c r="I316" i="1" s="1"/>
  <c r="E336" i="1"/>
  <c r="G336" i="1" s="1"/>
  <c r="I336" i="1" s="1"/>
  <c r="E354" i="1"/>
  <c r="G354" i="1"/>
  <c r="I354" i="1" s="1"/>
  <c r="E370" i="1"/>
  <c r="G370" i="1" s="1"/>
  <c r="I370" i="1" s="1"/>
  <c r="E380" i="1"/>
  <c r="G380" i="1" s="1"/>
  <c r="I380" i="1" s="1"/>
  <c r="E384" i="1"/>
  <c r="G384" i="1"/>
  <c r="I384" i="1" s="1"/>
  <c r="E385" i="1"/>
  <c r="G385" i="1" s="1"/>
  <c r="I385" i="1" s="1"/>
  <c r="E395" i="1"/>
  <c r="G395" i="1" s="1"/>
  <c r="I395" i="1" s="1"/>
  <c r="E445" i="1"/>
  <c r="E460" i="1"/>
  <c r="G460" i="1" s="1"/>
  <c r="I460" i="1" s="1"/>
  <c r="E461" i="1"/>
  <c r="E473" i="1"/>
  <c r="G473" i="1"/>
  <c r="I473" i="1" s="1"/>
  <c r="E21" i="1"/>
  <c r="F21" i="1"/>
  <c r="G21" i="1" s="1"/>
  <c r="I21" i="1" s="1"/>
  <c r="E22" i="1"/>
  <c r="G22" i="1"/>
  <c r="I22" i="1" s="1"/>
  <c r="E23" i="1"/>
  <c r="G23" i="1" s="1"/>
  <c r="I23" i="1" s="1"/>
  <c r="E26" i="1"/>
  <c r="G26" i="1"/>
  <c r="I26" i="1" s="1"/>
  <c r="E27" i="1"/>
  <c r="G27" i="1" s="1"/>
  <c r="I27" i="1" s="1"/>
  <c r="E28" i="1"/>
  <c r="G28" i="1" s="1"/>
  <c r="I28" i="1" s="1"/>
  <c r="E29" i="1"/>
  <c r="E30" i="1"/>
  <c r="G30" i="1" s="1"/>
  <c r="I30" i="1" s="1"/>
  <c r="E31" i="1"/>
  <c r="G31" i="1"/>
  <c r="I31" i="1" s="1"/>
  <c r="E32" i="1"/>
  <c r="G32" i="1" s="1"/>
  <c r="I32" i="1" s="1"/>
  <c r="E33" i="1"/>
  <c r="G33" i="1"/>
  <c r="I33" i="1" s="1"/>
  <c r="E34" i="1"/>
  <c r="G34" i="1" s="1"/>
  <c r="I34" i="1" s="1"/>
  <c r="E35" i="1"/>
  <c r="G35" i="1" s="1"/>
  <c r="I35" i="1" s="1"/>
  <c r="E36" i="1"/>
  <c r="G36" i="1" s="1"/>
  <c r="I36" i="1" s="1"/>
  <c r="E37" i="1"/>
  <c r="E38" i="1"/>
  <c r="G38" i="1" s="1"/>
  <c r="I38" i="1" s="1"/>
  <c r="E39" i="1"/>
  <c r="G39" i="1" s="1"/>
  <c r="I39" i="1" s="1"/>
  <c r="E40" i="1"/>
  <c r="G40" i="1" s="1"/>
  <c r="I40" i="1" s="1"/>
  <c r="E41" i="1"/>
  <c r="G41" i="1" s="1"/>
  <c r="I41" i="1" s="1"/>
  <c r="E42" i="1"/>
  <c r="G42" i="1"/>
  <c r="I42" i="1" s="1"/>
  <c r="E43" i="1"/>
  <c r="G43" i="1" s="1"/>
  <c r="I43" i="1" s="1"/>
  <c r="E44" i="1"/>
  <c r="G44" i="1" s="1"/>
  <c r="I44" i="1" s="1"/>
  <c r="E45" i="1"/>
  <c r="G45" i="1" s="1"/>
  <c r="I45" i="1" s="1"/>
  <c r="E46" i="1"/>
  <c r="G46" i="1" s="1"/>
  <c r="I46" i="1" s="1"/>
  <c r="E47" i="1"/>
  <c r="G47" i="1" s="1"/>
  <c r="I47" i="1" s="1"/>
  <c r="E48" i="1"/>
  <c r="G48" i="1" s="1"/>
  <c r="I48" i="1" s="1"/>
  <c r="E49" i="1"/>
  <c r="G49" i="1" s="1"/>
  <c r="I49" i="1" s="1"/>
  <c r="E50" i="1"/>
  <c r="G50" i="1" s="1"/>
  <c r="I50" i="1" s="1"/>
  <c r="E51" i="1"/>
  <c r="G51" i="1" s="1"/>
  <c r="I51" i="1" s="1"/>
  <c r="E52" i="1"/>
  <c r="G52" i="1" s="1"/>
  <c r="I52" i="1" s="1"/>
  <c r="E54" i="1"/>
  <c r="G54" i="1" s="1"/>
  <c r="I54" i="1" s="1"/>
  <c r="E56" i="1"/>
  <c r="G56" i="1"/>
  <c r="I56" i="1" s="1"/>
  <c r="E57" i="1"/>
  <c r="G57" i="1" s="1"/>
  <c r="I57" i="1" s="1"/>
  <c r="E59" i="1"/>
  <c r="G59" i="1" s="1"/>
  <c r="I59" i="1" s="1"/>
  <c r="E60" i="1"/>
  <c r="G60" i="1" s="1"/>
  <c r="I60" i="1" s="1"/>
  <c r="E61" i="1"/>
  <c r="E62" i="1"/>
  <c r="G62" i="1" s="1"/>
  <c r="I62" i="1" s="1"/>
  <c r="E63" i="1"/>
  <c r="G63" i="1" s="1"/>
  <c r="I63" i="1" s="1"/>
  <c r="E65" i="1"/>
  <c r="G65" i="1" s="1"/>
  <c r="I65" i="1" s="1"/>
  <c r="E66" i="1"/>
  <c r="G66" i="1"/>
  <c r="I66" i="1" s="1"/>
  <c r="E67" i="1"/>
  <c r="G67" i="1" s="1"/>
  <c r="I67" i="1" s="1"/>
  <c r="E68" i="1"/>
  <c r="G68" i="1" s="1"/>
  <c r="I68" i="1" s="1"/>
  <c r="E69" i="1"/>
  <c r="E70" i="1"/>
  <c r="G70" i="1"/>
  <c r="I70" i="1" s="1"/>
  <c r="E71" i="1"/>
  <c r="G71" i="1" s="1"/>
  <c r="I71" i="1" s="1"/>
  <c r="E72" i="1"/>
  <c r="G72" i="1" s="1"/>
  <c r="I72" i="1" s="1"/>
  <c r="E73" i="1"/>
  <c r="G73" i="1" s="1"/>
  <c r="I73" i="1" s="1"/>
  <c r="E74" i="1"/>
  <c r="G74" i="1"/>
  <c r="I74" i="1" s="1"/>
  <c r="E75" i="1"/>
  <c r="G75" i="1"/>
  <c r="I75" i="1" s="1"/>
  <c r="E77" i="1"/>
  <c r="E78" i="1"/>
  <c r="G78" i="1"/>
  <c r="I78" i="1" s="1"/>
  <c r="E79" i="1"/>
  <c r="G79" i="1" s="1"/>
  <c r="I79" i="1" s="1"/>
  <c r="E80" i="1"/>
  <c r="G80" i="1" s="1"/>
  <c r="I80" i="1" s="1"/>
  <c r="E81" i="1"/>
  <c r="G81" i="1" s="1"/>
  <c r="I81" i="1" s="1"/>
  <c r="E82" i="1"/>
  <c r="G82" i="1" s="1"/>
  <c r="I82" i="1" s="1"/>
  <c r="E88" i="1"/>
  <c r="G88" i="1"/>
  <c r="I88" i="1" s="1"/>
  <c r="E89" i="1"/>
  <c r="G89" i="1" s="1"/>
  <c r="K89" i="1" s="1"/>
  <c r="E90" i="1"/>
  <c r="G90" i="1" s="1"/>
  <c r="I90" i="1" s="1"/>
  <c r="E96" i="1"/>
  <c r="G96" i="1" s="1"/>
  <c r="I96" i="1" s="1"/>
  <c r="E97" i="1"/>
  <c r="G97" i="1" s="1"/>
  <c r="I97" i="1" s="1"/>
  <c r="E98" i="1"/>
  <c r="G98" i="1"/>
  <c r="I98" i="1" s="1"/>
  <c r="E99" i="1"/>
  <c r="G99" i="1" s="1"/>
  <c r="I99" i="1" s="1"/>
  <c r="E100" i="1"/>
  <c r="G100" i="1" s="1"/>
  <c r="I100" i="1" s="1"/>
  <c r="E101" i="1"/>
  <c r="E102" i="1"/>
  <c r="G102" i="1" s="1"/>
  <c r="I102" i="1" s="1"/>
  <c r="E103" i="1"/>
  <c r="G103" i="1" s="1"/>
  <c r="I103" i="1" s="1"/>
  <c r="I104" i="1"/>
  <c r="E105" i="1"/>
  <c r="G105" i="1" s="1"/>
  <c r="I105" i="1" s="1"/>
  <c r="E106" i="1"/>
  <c r="G106" i="1" s="1"/>
  <c r="I106" i="1" s="1"/>
  <c r="E107" i="1"/>
  <c r="G107" i="1" s="1"/>
  <c r="I107" i="1" s="1"/>
  <c r="E109" i="1"/>
  <c r="E110" i="1"/>
  <c r="G110" i="1" s="1"/>
  <c r="I110" i="1" s="1"/>
  <c r="E111" i="1"/>
  <c r="G111" i="1"/>
  <c r="I111" i="1" s="1"/>
  <c r="E112" i="1"/>
  <c r="G112" i="1" s="1"/>
  <c r="I112" i="1" s="1"/>
  <c r="E113" i="1"/>
  <c r="G113" i="1" s="1"/>
  <c r="I113" i="1" s="1"/>
  <c r="E114" i="1"/>
  <c r="G114" i="1" s="1"/>
  <c r="I114" i="1" s="1"/>
  <c r="E115" i="1"/>
  <c r="G115" i="1" s="1"/>
  <c r="I115" i="1" s="1"/>
  <c r="E116" i="1"/>
  <c r="G116" i="1" s="1"/>
  <c r="I116" i="1" s="1"/>
  <c r="E117" i="1"/>
  <c r="E118" i="1"/>
  <c r="G118" i="1" s="1"/>
  <c r="I118" i="1" s="1"/>
  <c r="E119" i="1"/>
  <c r="G119" i="1"/>
  <c r="I119" i="1" s="1"/>
  <c r="E121" i="1"/>
  <c r="G121" i="1" s="1"/>
  <c r="I121" i="1" s="1"/>
  <c r="E122" i="1"/>
  <c r="G122" i="1" s="1"/>
  <c r="I122" i="1" s="1"/>
  <c r="I123" i="1"/>
  <c r="E124" i="1"/>
  <c r="G124" i="1" s="1"/>
  <c r="I124" i="1" s="1"/>
  <c r="E125" i="1"/>
  <c r="E126" i="1"/>
  <c r="G126" i="1" s="1"/>
  <c r="I126" i="1" s="1"/>
  <c r="E129" i="1"/>
  <c r="G129" i="1" s="1"/>
  <c r="I129" i="1" s="1"/>
  <c r="E131" i="1"/>
  <c r="G131" i="1"/>
  <c r="I131" i="1" s="1"/>
  <c r="E132" i="1"/>
  <c r="G132" i="1" s="1"/>
  <c r="I132" i="1" s="1"/>
  <c r="I133" i="1"/>
  <c r="I134" i="1"/>
  <c r="E135" i="1"/>
  <c r="G135" i="1" s="1"/>
  <c r="I135" i="1" s="1"/>
  <c r="E136" i="1"/>
  <c r="G136" i="1" s="1"/>
  <c r="I136" i="1" s="1"/>
  <c r="E138" i="1"/>
  <c r="G138" i="1" s="1"/>
  <c r="I138" i="1" s="1"/>
  <c r="E139" i="1"/>
  <c r="G139" i="1" s="1"/>
  <c r="I139" i="1" s="1"/>
  <c r="E140" i="1"/>
  <c r="G140" i="1" s="1"/>
  <c r="I140" i="1" s="1"/>
  <c r="E141" i="1"/>
  <c r="E142" i="1"/>
  <c r="G142" i="1" s="1"/>
  <c r="I142" i="1" s="1"/>
  <c r="E143" i="1"/>
  <c r="G143" i="1" s="1"/>
  <c r="I143" i="1" s="1"/>
  <c r="E144" i="1"/>
  <c r="G144" i="1" s="1"/>
  <c r="I144" i="1" s="1"/>
  <c r="E146" i="1"/>
  <c r="G146" i="1"/>
  <c r="I146" i="1" s="1"/>
  <c r="E147" i="1"/>
  <c r="G147" i="1" s="1"/>
  <c r="I147" i="1" s="1"/>
  <c r="E148" i="1"/>
  <c r="G148" i="1" s="1"/>
  <c r="I148" i="1" s="1"/>
  <c r="E149" i="1"/>
  <c r="E150" i="1"/>
  <c r="G150" i="1" s="1"/>
  <c r="I150" i="1" s="1"/>
  <c r="E152" i="1"/>
  <c r="G152" i="1" s="1"/>
  <c r="I152" i="1" s="1"/>
  <c r="E153" i="1"/>
  <c r="G153" i="1" s="1"/>
  <c r="I153" i="1" s="1"/>
  <c r="E154" i="1"/>
  <c r="G154" i="1" s="1"/>
  <c r="I154" i="1" s="1"/>
  <c r="E155" i="1"/>
  <c r="G155" i="1" s="1"/>
  <c r="I155" i="1" s="1"/>
  <c r="E156" i="1"/>
  <c r="G156" i="1" s="1"/>
  <c r="I156" i="1" s="1"/>
  <c r="E158" i="1"/>
  <c r="G158" i="1" s="1"/>
  <c r="I158" i="1" s="1"/>
  <c r="E159" i="1"/>
  <c r="G159" i="1" s="1"/>
  <c r="I159" i="1" s="1"/>
  <c r="E160" i="1"/>
  <c r="G160" i="1" s="1"/>
  <c r="I160" i="1" s="1"/>
  <c r="E161" i="1"/>
  <c r="G161" i="1" s="1"/>
  <c r="I161" i="1" s="1"/>
  <c r="E162" i="1"/>
  <c r="G162" i="1" s="1"/>
  <c r="I162" i="1" s="1"/>
  <c r="I163" i="1"/>
  <c r="I164" i="1"/>
  <c r="E165" i="1"/>
  <c r="E166" i="1"/>
  <c r="G166" i="1" s="1"/>
  <c r="I166" i="1" s="1"/>
  <c r="E167" i="1"/>
  <c r="G167" i="1"/>
  <c r="I167" i="1" s="1"/>
  <c r="E168" i="1"/>
  <c r="G168" i="1" s="1"/>
  <c r="I168" i="1" s="1"/>
  <c r="E169" i="1"/>
  <c r="G169" i="1" s="1"/>
  <c r="I169" i="1" s="1"/>
  <c r="E170" i="1"/>
  <c r="G170" i="1" s="1"/>
  <c r="I170" i="1" s="1"/>
  <c r="E171" i="1"/>
  <c r="G171" i="1" s="1"/>
  <c r="I171" i="1" s="1"/>
  <c r="E173" i="1"/>
  <c r="E175" i="1"/>
  <c r="G175" i="1" s="1"/>
  <c r="I175" i="1" s="1"/>
  <c r="I176" i="1"/>
  <c r="E178" i="1"/>
  <c r="G178" i="1"/>
  <c r="I178" i="1" s="1"/>
  <c r="E179" i="1"/>
  <c r="G179" i="1"/>
  <c r="I179" i="1" s="1"/>
  <c r="E180" i="1"/>
  <c r="G180" i="1" s="1"/>
  <c r="I180" i="1" s="1"/>
  <c r="E181" i="1"/>
  <c r="E182" i="1"/>
  <c r="G182" i="1" s="1"/>
  <c r="I182" i="1" s="1"/>
  <c r="E184" i="1"/>
  <c r="E185" i="1"/>
  <c r="G185" i="1" s="1"/>
  <c r="I185" i="1" s="1"/>
  <c r="E186" i="1"/>
  <c r="G186" i="1" s="1"/>
  <c r="I186" i="1" s="1"/>
  <c r="E187" i="1"/>
  <c r="G187" i="1" s="1"/>
  <c r="I187" i="1" s="1"/>
  <c r="E189" i="1"/>
  <c r="E192" i="1"/>
  <c r="G192" i="1" s="1"/>
  <c r="I192" i="1" s="1"/>
  <c r="E193" i="1"/>
  <c r="G193" i="1" s="1"/>
  <c r="I193" i="1" s="1"/>
  <c r="E196" i="1"/>
  <c r="G196" i="1" s="1"/>
  <c r="I196" i="1" s="1"/>
  <c r="E197" i="1"/>
  <c r="E198" i="1"/>
  <c r="G198" i="1" s="1"/>
  <c r="I198" i="1" s="1"/>
  <c r="E199" i="1"/>
  <c r="G199" i="1" s="1"/>
  <c r="I199" i="1" s="1"/>
  <c r="E200" i="1"/>
  <c r="G200" i="1" s="1"/>
  <c r="I200" i="1" s="1"/>
  <c r="E201" i="1"/>
  <c r="G201" i="1" s="1"/>
  <c r="I201" i="1" s="1"/>
  <c r="E202" i="1"/>
  <c r="G202" i="1" s="1"/>
  <c r="I202" i="1" s="1"/>
  <c r="E203" i="1"/>
  <c r="G203" i="1" s="1"/>
  <c r="I203" i="1" s="1"/>
  <c r="E204" i="1"/>
  <c r="G204" i="1" s="1"/>
  <c r="I204" i="1" s="1"/>
  <c r="E205" i="1"/>
  <c r="E206" i="1"/>
  <c r="G206" i="1" s="1"/>
  <c r="I206" i="1" s="1"/>
  <c r="I208" i="1"/>
  <c r="E209" i="1"/>
  <c r="G209" i="1" s="1"/>
  <c r="I209" i="1" s="1"/>
  <c r="E210" i="1"/>
  <c r="G210" i="1" s="1"/>
  <c r="I210" i="1" s="1"/>
  <c r="E211" i="1"/>
  <c r="G211" i="1" s="1"/>
  <c r="I211" i="1" s="1"/>
  <c r="E212" i="1"/>
  <c r="G212" i="1" s="1"/>
  <c r="I212" i="1" s="1"/>
  <c r="E213" i="1"/>
  <c r="E214" i="1"/>
  <c r="G214" i="1" s="1"/>
  <c r="I214" i="1" s="1"/>
  <c r="E215" i="1"/>
  <c r="G215" i="1" s="1"/>
  <c r="I215" i="1" s="1"/>
  <c r="E216" i="1"/>
  <c r="G216" i="1" s="1"/>
  <c r="I216" i="1" s="1"/>
  <c r="E217" i="1"/>
  <c r="G217" i="1" s="1"/>
  <c r="I217" i="1" s="1"/>
  <c r="E218" i="1"/>
  <c r="G218" i="1" s="1"/>
  <c r="I218" i="1" s="1"/>
  <c r="E219" i="1"/>
  <c r="G219" i="1" s="1"/>
  <c r="I219" i="1" s="1"/>
  <c r="E220" i="1"/>
  <c r="G220" i="1" s="1"/>
  <c r="I220" i="1" s="1"/>
  <c r="E222" i="1"/>
  <c r="G222" i="1" s="1"/>
  <c r="I222" i="1" s="1"/>
  <c r="E223" i="1"/>
  <c r="G223" i="1"/>
  <c r="I223" i="1" s="1"/>
  <c r="E224" i="1"/>
  <c r="G224" i="1" s="1"/>
  <c r="I224" i="1" s="1"/>
  <c r="E225" i="1"/>
  <c r="G225" i="1" s="1"/>
  <c r="I225" i="1" s="1"/>
  <c r="E226" i="1"/>
  <c r="G226" i="1" s="1"/>
  <c r="I226" i="1" s="1"/>
  <c r="E227" i="1"/>
  <c r="G227" i="1" s="1"/>
  <c r="I227" i="1" s="1"/>
  <c r="E228" i="1"/>
  <c r="G228" i="1" s="1"/>
  <c r="I228" i="1" s="1"/>
  <c r="E229" i="1"/>
  <c r="E231" i="1"/>
  <c r="G231" i="1" s="1"/>
  <c r="I231" i="1" s="1"/>
  <c r="E232" i="1"/>
  <c r="G232" i="1" s="1"/>
  <c r="I232" i="1" s="1"/>
  <c r="E233" i="1"/>
  <c r="G233" i="1" s="1"/>
  <c r="I233" i="1" s="1"/>
  <c r="E234" i="1"/>
  <c r="G234" i="1" s="1"/>
  <c r="I234" i="1" s="1"/>
  <c r="E235" i="1"/>
  <c r="G235" i="1" s="1"/>
  <c r="I235" i="1" s="1"/>
  <c r="E236" i="1"/>
  <c r="G236" i="1" s="1"/>
  <c r="I236" i="1" s="1"/>
  <c r="E237" i="1"/>
  <c r="E238" i="1"/>
  <c r="G238" i="1" s="1"/>
  <c r="I238" i="1" s="1"/>
  <c r="E239" i="1"/>
  <c r="G239" i="1" s="1"/>
  <c r="I239" i="1" s="1"/>
  <c r="E240" i="1"/>
  <c r="G240" i="1" s="1"/>
  <c r="I240" i="1" s="1"/>
  <c r="E241" i="1"/>
  <c r="G241" i="1" s="1"/>
  <c r="I241" i="1" s="1"/>
  <c r="E242" i="1"/>
  <c r="G242" i="1" s="1"/>
  <c r="I242" i="1" s="1"/>
  <c r="E243" i="1"/>
  <c r="G243" i="1" s="1"/>
  <c r="I243" i="1" s="1"/>
  <c r="E245" i="1"/>
  <c r="E246" i="1"/>
  <c r="G246" i="1" s="1"/>
  <c r="I246" i="1" s="1"/>
  <c r="E247" i="1"/>
  <c r="G247" i="1" s="1"/>
  <c r="I247" i="1" s="1"/>
  <c r="E249" i="1"/>
  <c r="G249" i="1" s="1"/>
  <c r="I249" i="1" s="1"/>
  <c r="E250" i="1"/>
  <c r="G250" i="1"/>
  <c r="I250" i="1" s="1"/>
  <c r="E251" i="1"/>
  <c r="G251" i="1" s="1"/>
  <c r="I251" i="1" s="1"/>
  <c r="E252" i="1"/>
  <c r="G252" i="1" s="1"/>
  <c r="I252" i="1" s="1"/>
  <c r="E253" i="1"/>
  <c r="E254" i="1"/>
  <c r="G254" i="1" s="1"/>
  <c r="I254" i="1" s="1"/>
  <c r="E255" i="1"/>
  <c r="G255" i="1" s="1"/>
  <c r="I255" i="1" s="1"/>
  <c r="E256" i="1"/>
  <c r="G256" i="1" s="1"/>
  <c r="I256" i="1" s="1"/>
  <c r="E257" i="1"/>
  <c r="G257" i="1"/>
  <c r="I257" i="1" s="1"/>
  <c r="E258" i="1"/>
  <c r="G258" i="1" s="1"/>
  <c r="I258" i="1" s="1"/>
  <c r="E259" i="1"/>
  <c r="G259" i="1" s="1"/>
  <c r="I259" i="1" s="1"/>
  <c r="E260" i="1"/>
  <c r="G260" i="1" s="1"/>
  <c r="I260" i="1" s="1"/>
  <c r="E261" i="1"/>
  <c r="E262" i="1"/>
  <c r="G262" i="1" s="1"/>
  <c r="I262" i="1" s="1"/>
  <c r="E263" i="1"/>
  <c r="G263" i="1" s="1"/>
  <c r="I263" i="1" s="1"/>
  <c r="E264" i="1"/>
  <c r="G264" i="1" s="1"/>
  <c r="I264" i="1" s="1"/>
  <c r="E265" i="1"/>
  <c r="G265" i="1" s="1"/>
  <c r="I265" i="1" s="1"/>
  <c r="E266" i="1"/>
  <c r="G266" i="1"/>
  <c r="I266" i="1" s="1"/>
  <c r="E267" i="1"/>
  <c r="G267" i="1" s="1"/>
  <c r="I267" i="1" s="1"/>
  <c r="E268" i="1"/>
  <c r="G268" i="1" s="1"/>
  <c r="I268" i="1" s="1"/>
  <c r="E269" i="1"/>
  <c r="E270" i="1"/>
  <c r="G270" i="1" s="1"/>
  <c r="I270" i="1" s="1"/>
  <c r="E271" i="1"/>
  <c r="G271" i="1" s="1"/>
  <c r="I271" i="1" s="1"/>
  <c r="E272" i="1"/>
  <c r="G272" i="1" s="1"/>
  <c r="I272" i="1" s="1"/>
  <c r="E273" i="1"/>
  <c r="G273" i="1"/>
  <c r="I273" i="1" s="1"/>
  <c r="E275" i="1"/>
  <c r="G275" i="1" s="1"/>
  <c r="I275" i="1" s="1"/>
  <c r="E276" i="1"/>
  <c r="G276" i="1" s="1"/>
  <c r="I276" i="1" s="1"/>
  <c r="E277" i="1"/>
  <c r="E278" i="1"/>
  <c r="G278" i="1" s="1"/>
  <c r="I278" i="1" s="1"/>
  <c r="E279" i="1"/>
  <c r="G279" i="1" s="1"/>
  <c r="I279" i="1" s="1"/>
  <c r="E280" i="1"/>
  <c r="G280" i="1" s="1"/>
  <c r="I280" i="1" s="1"/>
  <c r="E281" i="1"/>
  <c r="G281" i="1" s="1"/>
  <c r="I281" i="1" s="1"/>
  <c r="E283" i="1"/>
  <c r="G283" i="1" s="1"/>
  <c r="I283" i="1" s="1"/>
  <c r="E284" i="1"/>
  <c r="G284" i="1"/>
  <c r="I284" i="1" s="1"/>
  <c r="E285" i="1"/>
  <c r="E287" i="1"/>
  <c r="G287" i="1" s="1"/>
  <c r="I287" i="1" s="1"/>
  <c r="E288" i="1"/>
  <c r="G288" i="1" s="1"/>
  <c r="I288" i="1" s="1"/>
  <c r="E289" i="1"/>
  <c r="G289" i="1" s="1"/>
  <c r="I289" i="1" s="1"/>
  <c r="E290" i="1"/>
  <c r="G290" i="1" s="1"/>
  <c r="I290" i="1" s="1"/>
  <c r="E291" i="1"/>
  <c r="G291" i="1" s="1"/>
  <c r="I291" i="1" s="1"/>
  <c r="E292" i="1"/>
  <c r="G292" i="1"/>
  <c r="I292" i="1" s="1"/>
  <c r="E293" i="1"/>
  <c r="E294" i="1"/>
  <c r="G294" i="1" s="1"/>
  <c r="I294" i="1" s="1"/>
  <c r="E295" i="1"/>
  <c r="G295" i="1" s="1"/>
  <c r="I295" i="1" s="1"/>
  <c r="E297" i="1"/>
  <c r="G297" i="1" s="1"/>
  <c r="I297" i="1" s="1"/>
  <c r="E298" i="1"/>
  <c r="G298" i="1" s="1"/>
  <c r="I298" i="1" s="1"/>
  <c r="E299" i="1"/>
  <c r="G299" i="1"/>
  <c r="I299" i="1" s="1"/>
  <c r="E300" i="1"/>
  <c r="G300" i="1"/>
  <c r="I300" i="1" s="1"/>
  <c r="E301" i="1"/>
  <c r="G301" i="1" s="1"/>
  <c r="I301" i="1" s="1"/>
  <c r="E302" i="1"/>
  <c r="G302" i="1" s="1"/>
  <c r="I302" i="1" s="1"/>
  <c r="E303" i="1"/>
  <c r="G303" i="1"/>
  <c r="I303" i="1" s="1"/>
  <c r="E304" i="1"/>
  <c r="G304" i="1" s="1"/>
  <c r="I304" i="1" s="1"/>
  <c r="E305" i="1"/>
  <c r="G305" i="1" s="1"/>
  <c r="I305" i="1" s="1"/>
  <c r="E306" i="1"/>
  <c r="G306" i="1" s="1"/>
  <c r="I306" i="1" s="1"/>
  <c r="E307" i="1"/>
  <c r="G307" i="1" s="1"/>
  <c r="I307" i="1" s="1"/>
  <c r="E308" i="1"/>
  <c r="G308" i="1" s="1"/>
  <c r="I308" i="1" s="1"/>
  <c r="E310" i="1"/>
  <c r="G310" i="1"/>
  <c r="I310" i="1" s="1"/>
  <c r="E311" i="1"/>
  <c r="E311" i="3" s="1"/>
  <c r="E312" i="1"/>
  <c r="G312" i="1" s="1"/>
  <c r="I312" i="1" s="1"/>
  <c r="E313" i="1"/>
  <c r="G313" i="1" s="1"/>
  <c r="I313" i="1" s="1"/>
  <c r="E314" i="1"/>
  <c r="G314" i="1" s="1"/>
  <c r="I314" i="1" s="1"/>
  <c r="E315" i="1"/>
  <c r="G315" i="1" s="1"/>
  <c r="I315" i="1" s="1"/>
  <c r="E317" i="1"/>
  <c r="G317" i="1" s="1"/>
  <c r="I317" i="1" s="1"/>
  <c r="E318" i="1"/>
  <c r="G318" i="1" s="1"/>
  <c r="I318" i="1" s="1"/>
  <c r="E319" i="1"/>
  <c r="G319" i="1" s="1"/>
  <c r="I319" i="1" s="1"/>
  <c r="E320" i="1"/>
  <c r="G320" i="1"/>
  <c r="I320" i="1" s="1"/>
  <c r="E321" i="1"/>
  <c r="G321" i="1" s="1"/>
  <c r="I321" i="1" s="1"/>
  <c r="E322" i="1"/>
  <c r="G322" i="1" s="1"/>
  <c r="I322" i="1" s="1"/>
  <c r="E323" i="1"/>
  <c r="G323" i="1" s="1"/>
  <c r="I323" i="1" s="1"/>
  <c r="E324" i="1"/>
  <c r="G324" i="1"/>
  <c r="I324" i="1" s="1"/>
  <c r="E325" i="1"/>
  <c r="E326" i="1"/>
  <c r="G326" i="1" s="1"/>
  <c r="I326" i="1" s="1"/>
  <c r="E327" i="1"/>
  <c r="G327" i="1" s="1"/>
  <c r="I327" i="1" s="1"/>
  <c r="E328" i="1"/>
  <c r="G328" i="1" s="1"/>
  <c r="I328" i="1" s="1"/>
  <c r="E329" i="1"/>
  <c r="E329" i="3" s="1"/>
  <c r="E330" i="1"/>
  <c r="G330" i="1" s="1"/>
  <c r="I330" i="1" s="1"/>
  <c r="E331" i="1"/>
  <c r="G331" i="1" s="1"/>
  <c r="I331" i="1" s="1"/>
  <c r="E332" i="1"/>
  <c r="G332" i="1" s="1"/>
  <c r="I332" i="1" s="1"/>
  <c r="E333" i="1"/>
  <c r="E334" i="1"/>
  <c r="G334" i="1" s="1"/>
  <c r="I334" i="1" s="1"/>
  <c r="E335" i="1"/>
  <c r="G335" i="1" s="1"/>
  <c r="I335" i="1" s="1"/>
  <c r="E337" i="1"/>
  <c r="E338" i="3" s="1"/>
  <c r="E338" i="1"/>
  <c r="G338" i="1" s="1"/>
  <c r="I338" i="1" s="1"/>
  <c r="E339" i="1"/>
  <c r="G339" i="1" s="1"/>
  <c r="I339" i="1" s="1"/>
  <c r="E341" i="1"/>
  <c r="G341" i="1" s="1"/>
  <c r="I341" i="1" s="1"/>
  <c r="E342" i="1"/>
  <c r="G342" i="1" s="1"/>
  <c r="I342" i="1" s="1"/>
  <c r="E343" i="1"/>
  <c r="G343" i="1" s="1"/>
  <c r="I343" i="1" s="1"/>
  <c r="E344" i="1"/>
  <c r="G344" i="1" s="1"/>
  <c r="I344" i="1" s="1"/>
  <c r="E345" i="1"/>
  <c r="G345" i="1" s="1"/>
  <c r="I345" i="1" s="1"/>
  <c r="E346" i="1"/>
  <c r="G346" i="1"/>
  <c r="I346" i="1" s="1"/>
  <c r="E347" i="1"/>
  <c r="E348" i="3" s="1"/>
  <c r="E348" i="1"/>
  <c r="G348" i="1" s="1"/>
  <c r="I348" i="1" s="1"/>
  <c r="E349" i="1"/>
  <c r="E350" i="1"/>
  <c r="G350" i="1" s="1"/>
  <c r="I350" i="1" s="1"/>
  <c r="E351" i="1"/>
  <c r="G351" i="1" s="1"/>
  <c r="I351" i="1" s="1"/>
  <c r="E352" i="1"/>
  <c r="G352" i="1" s="1"/>
  <c r="I352" i="1" s="1"/>
  <c r="E353" i="1"/>
  <c r="G353" i="1" s="1"/>
  <c r="I353" i="1" s="1"/>
  <c r="E355" i="1"/>
  <c r="E359" i="3" s="1"/>
  <c r="E356" i="1"/>
  <c r="G356" i="1" s="1"/>
  <c r="I356" i="1" s="1"/>
  <c r="E357" i="1"/>
  <c r="E358" i="1"/>
  <c r="G358" i="1" s="1"/>
  <c r="I358" i="1" s="1"/>
  <c r="E359" i="1"/>
  <c r="G359" i="1" s="1"/>
  <c r="I359" i="1" s="1"/>
  <c r="E360" i="1"/>
  <c r="G360" i="1" s="1"/>
  <c r="I360" i="1" s="1"/>
  <c r="E361" i="1"/>
  <c r="G361" i="1" s="1"/>
  <c r="I361" i="1" s="1"/>
  <c r="E362" i="1"/>
  <c r="G362" i="1" s="1"/>
  <c r="I362" i="1" s="1"/>
  <c r="E363" i="1"/>
  <c r="G363" i="1" s="1"/>
  <c r="I363" i="1" s="1"/>
  <c r="E364" i="1"/>
  <c r="G364" i="1" s="1"/>
  <c r="I364" i="1" s="1"/>
  <c r="E365" i="1"/>
  <c r="E366" i="1"/>
  <c r="G366" i="1" s="1"/>
  <c r="I366" i="1" s="1"/>
  <c r="E367" i="1"/>
  <c r="G367" i="1" s="1"/>
  <c r="I367" i="1" s="1"/>
  <c r="E368" i="1"/>
  <c r="G368" i="1" s="1"/>
  <c r="I368" i="1" s="1"/>
  <c r="E369" i="1"/>
  <c r="G369" i="1" s="1"/>
  <c r="I369" i="1" s="1"/>
  <c r="E371" i="1"/>
  <c r="G371" i="1" s="1"/>
  <c r="I371" i="1" s="1"/>
  <c r="E373" i="1"/>
  <c r="G373" i="1" s="1"/>
  <c r="I373" i="1" s="1"/>
  <c r="E374" i="1"/>
  <c r="G374" i="1" s="1"/>
  <c r="I374" i="1" s="1"/>
  <c r="E381" i="1"/>
  <c r="E383" i="1"/>
  <c r="G383" i="1" s="1"/>
  <c r="I383" i="1" s="1"/>
  <c r="E386" i="1"/>
  <c r="G386" i="1" s="1"/>
  <c r="I386" i="1" s="1"/>
  <c r="E387" i="1"/>
  <c r="G387" i="1" s="1"/>
  <c r="I387" i="1" s="1"/>
  <c r="E388" i="1"/>
  <c r="G388" i="1" s="1"/>
  <c r="I388" i="1" s="1"/>
  <c r="E389" i="1"/>
  <c r="E390" i="1"/>
  <c r="G390" i="1"/>
  <c r="I390" i="1" s="1"/>
  <c r="E391" i="1"/>
  <c r="G391" i="1" s="1"/>
  <c r="I391" i="1" s="1"/>
  <c r="E392" i="1"/>
  <c r="G392" i="1" s="1"/>
  <c r="I392" i="1" s="1"/>
  <c r="E393" i="1"/>
  <c r="G393" i="1" s="1"/>
  <c r="I393" i="1" s="1"/>
  <c r="E394" i="1"/>
  <c r="G394" i="1" s="1"/>
  <c r="I394" i="1" s="1"/>
  <c r="E396" i="1"/>
  <c r="G396" i="1" s="1"/>
  <c r="I396" i="1" s="1"/>
  <c r="E397" i="1"/>
  <c r="E398" i="1"/>
  <c r="G398" i="1" s="1"/>
  <c r="I398" i="1" s="1"/>
  <c r="E399" i="1"/>
  <c r="G399" i="1" s="1"/>
  <c r="I399" i="1" s="1"/>
  <c r="E400" i="1"/>
  <c r="G400" i="1" s="1"/>
  <c r="I400" i="1" s="1"/>
  <c r="E401" i="1"/>
  <c r="G401" i="1" s="1"/>
  <c r="I401" i="1" s="1"/>
  <c r="E402" i="1"/>
  <c r="G402" i="1" s="1"/>
  <c r="I402" i="1" s="1"/>
  <c r="E403" i="1"/>
  <c r="G403" i="1"/>
  <c r="I403" i="1" s="1"/>
  <c r="E404" i="1"/>
  <c r="G404" i="1" s="1"/>
  <c r="I404" i="1" s="1"/>
  <c r="E405" i="1"/>
  <c r="G405" i="1" s="1"/>
  <c r="I405" i="1" s="1"/>
  <c r="E406" i="1"/>
  <c r="G406" i="1" s="1"/>
  <c r="I406" i="1" s="1"/>
  <c r="E407" i="1"/>
  <c r="G407" i="1"/>
  <c r="I407" i="1" s="1"/>
  <c r="E408" i="1"/>
  <c r="G408" i="1" s="1"/>
  <c r="I408" i="1" s="1"/>
  <c r="E415" i="1"/>
  <c r="G415" i="1" s="1"/>
  <c r="I415" i="1" s="1"/>
  <c r="E417" i="1"/>
  <c r="G417" i="1" s="1"/>
  <c r="I417" i="1" s="1"/>
  <c r="E418" i="1"/>
  <c r="G418" i="1" s="1"/>
  <c r="I418" i="1" s="1"/>
  <c r="E419" i="1"/>
  <c r="G419" i="1" s="1"/>
  <c r="I419" i="1" s="1"/>
  <c r="E420" i="1"/>
  <c r="G420" i="1" s="1"/>
  <c r="I420" i="1" s="1"/>
  <c r="E421" i="1"/>
  <c r="E422" i="1"/>
  <c r="G422" i="1"/>
  <c r="I422" i="1" s="1"/>
  <c r="E423" i="1"/>
  <c r="G423" i="1" s="1"/>
  <c r="I423" i="1" s="1"/>
  <c r="E424" i="1"/>
  <c r="G424" i="1" s="1"/>
  <c r="I424" i="1" s="1"/>
  <c r="E425" i="1"/>
  <c r="G425" i="1" s="1"/>
  <c r="I425" i="1" s="1"/>
  <c r="E426" i="1"/>
  <c r="G426" i="1" s="1"/>
  <c r="I426" i="1" s="1"/>
  <c r="E437" i="1"/>
  <c r="E438" i="1"/>
  <c r="G438" i="1"/>
  <c r="I438" i="1" s="1"/>
  <c r="E439" i="1"/>
  <c r="G439" i="1" s="1"/>
  <c r="I439" i="1" s="1"/>
  <c r="E440" i="1"/>
  <c r="G440" i="1"/>
  <c r="I440" i="1" s="1"/>
  <c r="E441" i="1"/>
  <c r="G441" i="1" s="1"/>
  <c r="I441" i="1" s="1"/>
  <c r="E443" i="1"/>
  <c r="G443" i="1" s="1"/>
  <c r="I443" i="1" s="1"/>
  <c r="E444" i="1"/>
  <c r="G444" i="1" s="1"/>
  <c r="I444" i="1" s="1"/>
  <c r="E446" i="1"/>
  <c r="G446" i="1" s="1"/>
  <c r="I446" i="1" s="1"/>
  <c r="E447" i="1"/>
  <c r="G447" i="1" s="1"/>
  <c r="I447" i="1" s="1"/>
  <c r="E448" i="1"/>
  <c r="G448" i="1" s="1"/>
  <c r="I448" i="1" s="1"/>
  <c r="E449" i="1"/>
  <c r="G449" i="1" s="1"/>
  <c r="I449" i="1" s="1"/>
  <c r="E450" i="1"/>
  <c r="G450" i="1" s="1"/>
  <c r="I450" i="1" s="1"/>
  <c r="E458" i="1"/>
  <c r="G458" i="1" s="1"/>
  <c r="I458" i="1" s="1"/>
  <c r="E459" i="1"/>
  <c r="G459" i="1" s="1"/>
  <c r="I459" i="1" s="1"/>
  <c r="E462" i="1"/>
  <c r="G462" i="1" s="1"/>
  <c r="I462" i="1" s="1"/>
  <c r="E463" i="1"/>
  <c r="G463" i="1"/>
  <c r="I463" i="1" s="1"/>
  <c r="E464" i="1"/>
  <c r="G464" i="1" s="1"/>
  <c r="I464" i="1" s="1"/>
  <c r="E465" i="1"/>
  <c r="G465" i="1" s="1"/>
  <c r="I465" i="1" s="1"/>
  <c r="E466" i="1"/>
  <c r="G466" i="1" s="1"/>
  <c r="I466" i="1" s="1"/>
  <c r="E470" i="1"/>
  <c r="G470" i="1" s="1"/>
  <c r="I470" i="1" s="1"/>
  <c r="E474" i="1"/>
  <c r="G474" i="1" s="1"/>
  <c r="I474" i="1" s="1"/>
  <c r="G478" i="1"/>
  <c r="I478" i="1" s="1"/>
  <c r="I486" i="1"/>
  <c r="I500" i="1"/>
  <c r="I504" i="1"/>
  <c r="I505" i="1"/>
  <c r="I508" i="1"/>
  <c r="I515" i="1"/>
  <c r="I523" i="1"/>
  <c r="I524" i="1"/>
  <c r="I530" i="1"/>
  <c r="I531" i="1"/>
  <c r="I532" i="1"/>
  <c r="I535" i="1"/>
  <c r="I537" i="1"/>
  <c r="I542" i="1"/>
  <c r="I543" i="1"/>
  <c r="I544" i="1"/>
  <c r="I546" i="1"/>
  <c r="I547" i="1"/>
  <c r="I552" i="1"/>
  <c r="I556" i="1"/>
  <c r="I559" i="1"/>
  <c r="I562" i="1"/>
  <c r="I563" i="1"/>
  <c r="I567" i="1"/>
  <c r="I570" i="1"/>
  <c r="I583" i="1"/>
  <c r="I584" i="1"/>
  <c r="I620" i="1"/>
  <c r="I640" i="1"/>
  <c r="I649" i="1"/>
  <c r="I659" i="1"/>
  <c r="I696" i="1"/>
  <c r="P713" i="1"/>
  <c r="P711" i="1"/>
  <c r="P710" i="1"/>
  <c r="P704" i="1"/>
  <c r="P702" i="1"/>
  <c r="P697" i="1"/>
  <c r="P692" i="1"/>
  <c r="P688" i="1"/>
  <c r="P683" i="1"/>
  <c r="P664" i="1"/>
  <c r="P662" i="1"/>
  <c r="P659" i="1"/>
  <c r="P658" i="1"/>
  <c r="P653" i="1"/>
  <c r="P652" i="1"/>
  <c r="P649" i="1"/>
  <c r="P648" i="1"/>
  <c r="P645" i="1"/>
  <c r="P641" i="1"/>
  <c r="P640" i="1"/>
  <c r="P639" i="1"/>
  <c r="P638" i="1"/>
  <c r="P637" i="1"/>
  <c r="P634" i="1"/>
  <c r="P633" i="1"/>
  <c r="P631" i="1"/>
  <c r="P629" i="1"/>
  <c r="P627" i="1"/>
  <c r="P626" i="1"/>
  <c r="P623" i="1"/>
  <c r="P620" i="1"/>
  <c r="P617" i="1"/>
  <c r="P616" i="1"/>
  <c r="P615" i="1"/>
  <c r="P614" i="1"/>
  <c r="P613" i="1"/>
  <c r="P611" i="1"/>
  <c r="P608" i="1"/>
  <c r="P598" i="1"/>
  <c r="P597" i="1"/>
  <c r="P590" i="1"/>
  <c r="P587" i="1"/>
  <c r="P586" i="1"/>
  <c r="P584" i="1"/>
  <c r="P583" i="1"/>
  <c r="P582" i="1"/>
  <c r="P581" i="1"/>
  <c r="P580" i="1"/>
  <c r="P570" i="1"/>
  <c r="P567" i="1"/>
  <c r="P550" i="1"/>
  <c r="P127" i="1"/>
  <c r="P722" i="1"/>
  <c r="G695" i="3"/>
  <c r="C695" i="3"/>
  <c r="E695" i="3"/>
  <c r="G624" i="3"/>
  <c r="C624" i="3"/>
  <c r="E624" i="3"/>
  <c r="G623" i="3"/>
  <c r="C623" i="3"/>
  <c r="E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E618" i="3"/>
  <c r="G694" i="3"/>
  <c r="C694" i="3"/>
  <c r="E694" i="3"/>
  <c r="G617" i="3"/>
  <c r="C617" i="3"/>
  <c r="E617" i="3"/>
  <c r="G693" i="3"/>
  <c r="C693" i="3"/>
  <c r="E693" i="3"/>
  <c r="G692" i="3"/>
  <c r="C692" i="3"/>
  <c r="G616" i="3"/>
  <c r="C616" i="3"/>
  <c r="E616" i="3"/>
  <c r="G615" i="3"/>
  <c r="C615" i="3"/>
  <c r="E615" i="3"/>
  <c r="G614" i="3"/>
  <c r="C614" i="3"/>
  <c r="E614" i="3"/>
  <c r="G691" i="3"/>
  <c r="C691" i="3"/>
  <c r="E691" i="3"/>
  <c r="G613" i="3"/>
  <c r="C613" i="3"/>
  <c r="E613" i="3"/>
  <c r="G690" i="3"/>
  <c r="C690" i="3"/>
  <c r="E690" i="3"/>
  <c r="G612" i="3"/>
  <c r="C612" i="3"/>
  <c r="E612" i="3"/>
  <c r="G611" i="3"/>
  <c r="C611" i="3"/>
  <c r="E611" i="3"/>
  <c r="G610" i="3"/>
  <c r="C610" i="3"/>
  <c r="E610" i="3"/>
  <c r="G609" i="3"/>
  <c r="C609" i="3"/>
  <c r="G689" i="3"/>
  <c r="C689" i="3"/>
  <c r="E68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88" i="3"/>
  <c r="C688" i="3"/>
  <c r="G604" i="3"/>
  <c r="C604" i="3"/>
  <c r="E604" i="3"/>
  <c r="G687" i="3"/>
  <c r="C687" i="3"/>
  <c r="E687" i="3"/>
  <c r="G603" i="3"/>
  <c r="C603" i="3"/>
  <c r="E603" i="3"/>
  <c r="G686" i="3"/>
  <c r="C686" i="3"/>
  <c r="E686" i="3"/>
  <c r="G602" i="3"/>
  <c r="C602" i="3"/>
  <c r="E602" i="3"/>
  <c r="G601" i="3"/>
  <c r="C601" i="3"/>
  <c r="E601" i="3"/>
  <c r="G600" i="3"/>
  <c r="C600" i="3"/>
  <c r="E600" i="3"/>
  <c r="G599" i="3"/>
  <c r="C599" i="3"/>
  <c r="G598" i="3"/>
  <c r="C598" i="3"/>
  <c r="E598" i="3"/>
  <c r="G597" i="3"/>
  <c r="C597" i="3"/>
  <c r="E597" i="3"/>
  <c r="G596" i="3"/>
  <c r="C596" i="3"/>
  <c r="E596" i="3"/>
  <c r="G595" i="3"/>
  <c r="C595" i="3"/>
  <c r="E595" i="3"/>
  <c r="G594" i="3"/>
  <c r="C594" i="3"/>
  <c r="E594" i="3"/>
  <c r="G685" i="3"/>
  <c r="C685" i="3"/>
  <c r="E685" i="3"/>
  <c r="G684" i="3"/>
  <c r="C684" i="3"/>
  <c r="E684" i="3"/>
  <c r="G593" i="3"/>
  <c r="C593" i="3"/>
  <c r="G683" i="3"/>
  <c r="C683" i="3"/>
  <c r="E683" i="3"/>
  <c r="G682" i="3"/>
  <c r="C682" i="3"/>
  <c r="E682" i="3"/>
  <c r="G592" i="3"/>
  <c r="C592" i="3"/>
  <c r="E592" i="3"/>
  <c r="G681" i="3"/>
  <c r="C681" i="3"/>
  <c r="E681" i="3"/>
  <c r="G680" i="3"/>
  <c r="C680" i="3"/>
  <c r="E680" i="3"/>
  <c r="G591" i="3"/>
  <c r="C591" i="3"/>
  <c r="E591" i="3"/>
  <c r="G679" i="3"/>
  <c r="C679" i="3"/>
  <c r="E679" i="3"/>
  <c r="G678" i="3"/>
  <c r="C678" i="3"/>
  <c r="E678" i="3"/>
  <c r="G590" i="3"/>
  <c r="C590" i="3"/>
  <c r="E590" i="3"/>
  <c r="G677" i="3"/>
  <c r="C677" i="3"/>
  <c r="E677" i="3"/>
  <c r="G589" i="3"/>
  <c r="C589" i="3"/>
  <c r="E589" i="3"/>
  <c r="G588" i="3"/>
  <c r="C588" i="3"/>
  <c r="E588" i="3"/>
  <c r="G587" i="3"/>
  <c r="C587" i="3"/>
  <c r="E58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586" i="3"/>
  <c r="C586" i="3"/>
  <c r="E586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585" i="3"/>
  <c r="C585" i="3"/>
  <c r="E585" i="3"/>
  <c r="G667" i="3"/>
  <c r="C667" i="3"/>
  <c r="E667" i="3"/>
  <c r="G584" i="3"/>
  <c r="C584" i="3"/>
  <c r="E584" i="3"/>
  <c r="G666" i="3"/>
  <c r="C666" i="3"/>
  <c r="G665" i="3"/>
  <c r="C665" i="3"/>
  <c r="E665" i="3"/>
  <c r="G583" i="3"/>
  <c r="C583" i="3"/>
  <c r="E583" i="3"/>
  <c r="G582" i="3"/>
  <c r="C582" i="3"/>
  <c r="E582" i="3"/>
  <c r="G664" i="3"/>
  <c r="C664" i="3"/>
  <c r="E664" i="3"/>
  <c r="G581" i="3"/>
  <c r="C581" i="3"/>
  <c r="G580" i="3"/>
  <c r="C580" i="3"/>
  <c r="E580" i="3"/>
  <c r="G663" i="3"/>
  <c r="C663" i="3"/>
  <c r="E663" i="3"/>
  <c r="G579" i="3"/>
  <c r="C579" i="3"/>
  <c r="E579" i="3"/>
  <c r="G578" i="3"/>
  <c r="C578" i="3"/>
  <c r="E578" i="3"/>
  <c r="G662" i="3"/>
  <c r="C662" i="3"/>
  <c r="E662" i="3"/>
  <c r="G661" i="3"/>
  <c r="C661" i="3"/>
  <c r="E661" i="3"/>
  <c r="G660" i="3"/>
  <c r="C660" i="3"/>
  <c r="E660" i="3"/>
  <c r="G659" i="3"/>
  <c r="C659" i="3"/>
  <c r="G658" i="3"/>
  <c r="C658" i="3"/>
  <c r="E658" i="3"/>
  <c r="G577" i="3"/>
  <c r="C577" i="3"/>
  <c r="E577" i="3"/>
  <c r="G657" i="3"/>
  <c r="C657" i="3"/>
  <c r="E657" i="3"/>
  <c r="G576" i="3"/>
  <c r="C576" i="3"/>
  <c r="E576" i="3"/>
  <c r="G656" i="3"/>
  <c r="C656" i="3"/>
  <c r="E656" i="3"/>
  <c r="G655" i="3"/>
  <c r="C655" i="3"/>
  <c r="E655" i="3"/>
  <c r="G575" i="3"/>
  <c r="C575" i="3"/>
  <c r="E575" i="3"/>
  <c r="G574" i="3"/>
  <c r="C574" i="3"/>
  <c r="G573" i="3"/>
  <c r="C573" i="3"/>
  <c r="E573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567" i="3"/>
  <c r="C567" i="3"/>
  <c r="E567" i="3"/>
  <c r="G654" i="3"/>
  <c r="C654" i="3"/>
  <c r="G653" i="3"/>
  <c r="C653" i="3"/>
  <c r="E653" i="3"/>
  <c r="G566" i="3"/>
  <c r="C566" i="3"/>
  <c r="E566" i="3"/>
  <c r="G565" i="3"/>
  <c r="C565" i="3"/>
  <c r="E565" i="3"/>
  <c r="G564" i="3"/>
  <c r="C564" i="3"/>
  <c r="G652" i="3"/>
  <c r="C652" i="3"/>
  <c r="E652" i="3"/>
  <c r="G651" i="3"/>
  <c r="C651" i="3"/>
  <c r="E651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563" i="3"/>
  <c r="C563" i="3"/>
  <c r="G562" i="3"/>
  <c r="C562" i="3"/>
  <c r="E562" i="3"/>
  <c r="G561" i="3"/>
  <c r="C561" i="3"/>
  <c r="E561" i="3"/>
  <c r="G560" i="3"/>
  <c r="C560" i="3"/>
  <c r="E560" i="3"/>
  <c r="G644" i="3"/>
  <c r="C644" i="3"/>
  <c r="E644" i="3"/>
  <c r="G559" i="3"/>
  <c r="C559" i="3"/>
  <c r="E559" i="3"/>
  <c r="G558" i="3"/>
  <c r="C558" i="3"/>
  <c r="E558" i="3"/>
  <c r="G643" i="3"/>
  <c r="C643" i="3"/>
  <c r="E643" i="3"/>
  <c r="G557" i="3"/>
  <c r="C557" i="3"/>
  <c r="E557" i="3"/>
  <c r="G556" i="3"/>
  <c r="C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E544" i="3"/>
  <c r="G543" i="3"/>
  <c r="C543" i="3"/>
  <c r="E543" i="3"/>
  <c r="G642" i="3"/>
  <c r="C642" i="3"/>
  <c r="E642" i="3"/>
  <c r="G542" i="3"/>
  <c r="C542" i="3"/>
  <c r="E542" i="3"/>
  <c r="G541" i="3"/>
  <c r="C541" i="3"/>
  <c r="E541" i="3"/>
  <c r="G540" i="3"/>
  <c r="C540" i="3"/>
  <c r="E540" i="3"/>
  <c r="G539" i="3"/>
  <c r="C539" i="3"/>
  <c r="E539" i="3"/>
  <c r="G538" i="3"/>
  <c r="C538" i="3"/>
  <c r="E538" i="3"/>
  <c r="G537" i="3"/>
  <c r="C537" i="3"/>
  <c r="E537" i="3"/>
  <c r="G536" i="3"/>
  <c r="C536" i="3"/>
  <c r="E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G521" i="3"/>
  <c r="C521" i="3"/>
  <c r="E521" i="3"/>
  <c r="G520" i="3"/>
  <c r="C520" i="3"/>
  <c r="E520" i="3"/>
  <c r="G519" i="3"/>
  <c r="C519" i="3"/>
  <c r="G518" i="3"/>
  <c r="C518" i="3"/>
  <c r="E518" i="3"/>
  <c r="G517" i="3"/>
  <c r="C517" i="3"/>
  <c r="E517" i="3"/>
  <c r="G516" i="3"/>
  <c r="C516" i="3"/>
  <c r="E516" i="3"/>
  <c r="G515" i="3"/>
  <c r="C515" i="3"/>
  <c r="G514" i="3"/>
  <c r="C514" i="3"/>
  <c r="E514" i="3"/>
  <c r="G513" i="3"/>
  <c r="C513" i="3"/>
  <c r="E513" i="3"/>
  <c r="G641" i="3"/>
  <c r="C641" i="3"/>
  <c r="E641" i="3"/>
  <c r="G640" i="3"/>
  <c r="C640" i="3"/>
  <c r="E640" i="3"/>
  <c r="G512" i="3"/>
  <c r="C512" i="3"/>
  <c r="E512" i="3"/>
  <c r="G511" i="3"/>
  <c r="C511" i="3"/>
  <c r="E511" i="3"/>
  <c r="G510" i="3"/>
  <c r="C510" i="3"/>
  <c r="E510" i="3"/>
  <c r="G639" i="3"/>
  <c r="C639" i="3"/>
  <c r="E639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638" i="3"/>
  <c r="C638" i="3"/>
  <c r="E638" i="3"/>
  <c r="G505" i="3"/>
  <c r="C505" i="3"/>
  <c r="E505" i="3"/>
  <c r="G637" i="3"/>
  <c r="C637" i="3"/>
  <c r="E637" i="3"/>
  <c r="G504" i="3"/>
  <c r="C504" i="3"/>
  <c r="E504" i="3"/>
  <c r="G503" i="3"/>
  <c r="C503" i="3"/>
  <c r="E503" i="3"/>
  <c r="G502" i="3"/>
  <c r="C502" i="3"/>
  <c r="E502" i="3"/>
  <c r="G501" i="3"/>
  <c r="C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E496" i="3"/>
  <c r="G495" i="3"/>
  <c r="C495" i="3"/>
  <c r="E495" i="3"/>
  <c r="G494" i="3"/>
  <c r="C494" i="3"/>
  <c r="E494" i="3"/>
  <c r="G493" i="3"/>
  <c r="C493" i="3"/>
  <c r="E493" i="3"/>
  <c r="G636" i="3"/>
  <c r="C636" i="3"/>
  <c r="E636" i="3"/>
  <c r="G492" i="3"/>
  <c r="C492" i="3"/>
  <c r="E492" i="3"/>
  <c r="G491" i="3"/>
  <c r="C491" i="3"/>
  <c r="E491" i="3"/>
  <c r="G490" i="3"/>
  <c r="C490" i="3"/>
  <c r="E490" i="3"/>
  <c r="G489" i="3"/>
  <c r="C489" i="3"/>
  <c r="G488" i="3"/>
  <c r="C488" i="3"/>
  <c r="E488" i="3"/>
  <c r="G487" i="3"/>
  <c r="C487" i="3"/>
  <c r="E487" i="3"/>
  <c r="G635" i="3"/>
  <c r="C635" i="3"/>
  <c r="E635" i="3"/>
  <c r="G486" i="3"/>
  <c r="C486" i="3"/>
  <c r="E486" i="3"/>
  <c r="G485" i="3"/>
  <c r="C485" i="3"/>
  <c r="E485" i="3"/>
  <c r="G484" i="3"/>
  <c r="C484" i="3"/>
  <c r="E484" i="3"/>
  <c r="G483" i="3"/>
  <c r="C483" i="3"/>
  <c r="E483" i="3"/>
  <c r="G482" i="3"/>
  <c r="C482" i="3"/>
  <c r="E482" i="3"/>
  <c r="G634" i="3"/>
  <c r="C634" i="3"/>
  <c r="E634" i="3"/>
  <c r="G481" i="3"/>
  <c r="C481" i="3"/>
  <c r="E481" i="3"/>
  <c r="G633" i="3"/>
  <c r="C633" i="3"/>
  <c r="E633" i="3"/>
  <c r="G480" i="3"/>
  <c r="C480" i="3"/>
  <c r="E480" i="3"/>
  <c r="G479" i="3"/>
  <c r="C479" i="3"/>
  <c r="E479" i="3"/>
  <c r="G478" i="3"/>
  <c r="C478" i="3"/>
  <c r="E478" i="3"/>
  <c r="G477" i="3"/>
  <c r="C477" i="3"/>
  <c r="E477" i="3"/>
  <c r="G476" i="3"/>
  <c r="C476" i="3"/>
  <c r="E476" i="3"/>
  <c r="G475" i="3"/>
  <c r="C475" i="3"/>
  <c r="E475" i="3"/>
  <c r="G474" i="3"/>
  <c r="C474" i="3"/>
  <c r="E474" i="3"/>
  <c r="G473" i="3"/>
  <c r="C473" i="3"/>
  <c r="E473" i="3"/>
  <c r="G472" i="3"/>
  <c r="C472" i="3"/>
  <c r="E472" i="3"/>
  <c r="G471" i="3"/>
  <c r="C471" i="3"/>
  <c r="E471" i="3"/>
  <c r="G470" i="3"/>
  <c r="C470" i="3"/>
  <c r="E470" i="3"/>
  <c r="G469" i="3"/>
  <c r="C469" i="3"/>
  <c r="E469" i="3"/>
  <c r="G468" i="3"/>
  <c r="C468" i="3"/>
  <c r="E468" i="3"/>
  <c r="G467" i="3"/>
  <c r="C467" i="3"/>
  <c r="G466" i="3"/>
  <c r="C466" i="3"/>
  <c r="E466" i="3"/>
  <c r="G465" i="3"/>
  <c r="C465" i="3"/>
  <c r="E465" i="3"/>
  <c r="G464" i="3"/>
  <c r="C464" i="3"/>
  <c r="E464" i="3"/>
  <c r="G632" i="3"/>
  <c r="C632" i="3"/>
  <c r="E632" i="3"/>
  <c r="G463" i="3"/>
  <c r="C463" i="3"/>
  <c r="E463" i="3"/>
  <c r="G462" i="3"/>
  <c r="C462" i="3"/>
  <c r="E462" i="3"/>
  <c r="G461" i="3"/>
  <c r="C461" i="3"/>
  <c r="E461" i="3"/>
  <c r="G460" i="3"/>
  <c r="C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G454" i="3"/>
  <c r="C454" i="3"/>
  <c r="E454" i="3"/>
  <c r="G453" i="3"/>
  <c r="C453" i="3"/>
  <c r="E453" i="3"/>
  <c r="G452" i="3"/>
  <c r="C452" i="3"/>
  <c r="G631" i="3"/>
  <c r="C631" i="3"/>
  <c r="E631" i="3"/>
  <c r="G451" i="3"/>
  <c r="C451" i="3"/>
  <c r="E451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G445" i="3"/>
  <c r="C445" i="3"/>
  <c r="E445" i="3"/>
  <c r="G444" i="3"/>
  <c r="C444" i="3"/>
  <c r="E444" i="3"/>
  <c r="G443" i="3"/>
  <c r="C443" i="3"/>
  <c r="G442" i="3"/>
  <c r="C442" i="3"/>
  <c r="E442" i="3"/>
  <c r="G441" i="3"/>
  <c r="C441" i="3"/>
  <c r="E441" i="3"/>
  <c r="G440" i="3"/>
  <c r="C440" i="3"/>
  <c r="E440" i="3"/>
  <c r="G439" i="3"/>
  <c r="C439" i="3"/>
  <c r="E439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434" i="3"/>
  <c r="C434" i="3"/>
  <c r="E434" i="3"/>
  <c r="G433" i="3"/>
  <c r="C433" i="3"/>
  <c r="E433" i="3"/>
  <c r="G432" i="3"/>
  <c r="C432" i="3"/>
  <c r="E432" i="3"/>
  <c r="G431" i="3"/>
  <c r="C431" i="3"/>
  <c r="E431" i="3"/>
  <c r="G430" i="3"/>
  <c r="C430" i="3"/>
  <c r="E430" i="3"/>
  <c r="G429" i="3"/>
  <c r="C429" i="3"/>
  <c r="E429" i="3"/>
  <c r="G428" i="3"/>
  <c r="C428" i="3"/>
  <c r="E428" i="3"/>
  <c r="G427" i="3"/>
  <c r="C427" i="3"/>
  <c r="E427" i="3"/>
  <c r="G426" i="3"/>
  <c r="C426" i="3"/>
  <c r="E426" i="3"/>
  <c r="G630" i="3"/>
  <c r="C630" i="3"/>
  <c r="E630" i="3"/>
  <c r="G425" i="3"/>
  <c r="C425" i="3"/>
  <c r="G424" i="3"/>
  <c r="C424" i="3"/>
  <c r="E424" i="3"/>
  <c r="G423" i="3"/>
  <c r="C423" i="3"/>
  <c r="E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629" i="3"/>
  <c r="C629" i="3"/>
  <c r="E629" i="3"/>
  <c r="G628" i="3"/>
  <c r="C628" i="3"/>
  <c r="E628" i="3"/>
  <c r="G627" i="3"/>
  <c r="C627" i="3"/>
  <c r="E627" i="3"/>
  <c r="G626" i="3"/>
  <c r="C626" i="3"/>
  <c r="E626" i="3"/>
  <c r="G412" i="3"/>
  <c r="C412" i="3"/>
  <c r="E412" i="3"/>
  <c r="G411" i="3"/>
  <c r="C411" i="3"/>
  <c r="E411" i="3"/>
  <c r="G410" i="3"/>
  <c r="C410" i="3"/>
  <c r="E410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E372" i="1"/>
  <c r="G375" i="3"/>
  <c r="C375" i="3"/>
  <c r="G374" i="3"/>
  <c r="C374" i="3"/>
  <c r="E374" i="3"/>
  <c r="G373" i="3"/>
  <c r="C373" i="3"/>
  <c r="E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G347" i="3"/>
  <c r="C347" i="3"/>
  <c r="E347" i="3"/>
  <c r="G346" i="3"/>
  <c r="C346" i="3"/>
  <c r="E346" i="3"/>
  <c r="G345" i="3"/>
  <c r="C345" i="3"/>
  <c r="E345" i="3"/>
  <c r="G344" i="3"/>
  <c r="C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G337" i="3"/>
  <c r="C337" i="3"/>
  <c r="E337" i="3"/>
  <c r="G336" i="3"/>
  <c r="C336" i="3"/>
  <c r="E336" i="3"/>
  <c r="G335" i="3"/>
  <c r="C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E330" i="3"/>
  <c r="G329" i="3"/>
  <c r="C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G321" i="3"/>
  <c r="C321" i="3"/>
  <c r="E321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G313" i="3"/>
  <c r="C313" i="3"/>
  <c r="E313" i="3"/>
  <c r="G312" i="3"/>
  <c r="C312" i="3"/>
  <c r="E312" i="3"/>
  <c r="G311" i="3"/>
  <c r="C311" i="3"/>
  <c r="G310" i="3"/>
  <c r="C310" i="3"/>
  <c r="E310" i="3"/>
  <c r="G309" i="3"/>
  <c r="C309" i="3"/>
  <c r="E309" i="3"/>
  <c r="G308" i="3"/>
  <c r="C308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282" i="3"/>
  <c r="C282" i="3"/>
  <c r="E282" i="1"/>
  <c r="E282" i="3" s="1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G262" i="3"/>
  <c r="C262" i="3"/>
  <c r="E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G234" i="3"/>
  <c r="C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G223" i="3"/>
  <c r="C223" i="3"/>
  <c r="G222" i="3"/>
  <c r="C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208" i="1"/>
  <c r="G194" i="3"/>
  <c r="C194" i="3"/>
  <c r="G193" i="3"/>
  <c r="C193" i="3"/>
  <c r="E193" i="3"/>
  <c r="G192" i="3"/>
  <c r="C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G175" i="3"/>
  <c r="C175" i="3"/>
  <c r="G174" i="3"/>
  <c r="C174" i="3"/>
  <c r="E174" i="3"/>
  <c r="G173" i="3"/>
  <c r="C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E176" i="1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64" i="1"/>
  <c r="E155" i="3" s="1"/>
  <c r="G154" i="3"/>
  <c r="C154" i="3"/>
  <c r="E163" i="1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57" i="1"/>
  <c r="E148" i="3" s="1"/>
  <c r="G147" i="3"/>
  <c r="C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34" i="1"/>
  <c r="E124" i="3" s="1"/>
  <c r="G123" i="3"/>
  <c r="C123" i="3"/>
  <c r="E123" i="3"/>
  <c r="G122" i="3"/>
  <c r="C122" i="3"/>
  <c r="E122" i="3"/>
  <c r="G121" i="3"/>
  <c r="C121" i="3"/>
  <c r="G120" i="3"/>
  <c r="C120" i="3"/>
  <c r="G119" i="3"/>
  <c r="C119" i="3"/>
  <c r="E119" i="3"/>
  <c r="G625" i="3"/>
  <c r="C625" i="3"/>
  <c r="E625" i="3"/>
  <c r="G118" i="3"/>
  <c r="C118" i="3"/>
  <c r="E118" i="3"/>
  <c r="G117" i="3"/>
  <c r="C117" i="3"/>
  <c r="E117" i="3"/>
  <c r="G116" i="3"/>
  <c r="C116" i="3"/>
  <c r="E116" i="3"/>
  <c r="G115" i="3"/>
  <c r="C115" i="3"/>
  <c r="E123" i="1"/>
  <c r="E115" i="3" s="1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104" i="1"/>
  <c r="E96" i="3" s="1"/>
  <c r="G95" i="3"/>
  <c r="C95" i="3"/>
  <c r="E95" i="3"/>
  <c r="G94" i="3"/>
  <c r="C94" i="3"/>
  <c r="E94" i="3"/>
  <c r="G93" i="3"/>
  <c r="C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92" i="1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G78" i="3"/>
  <c r="C78" i="3"/>
  <c r="E78" i="3"/>
  <c r="G77" i="3"/>
  <c r="C77" i="3"/>
  <c r="E84" i="1"/>
  <c r="G84" i="1" s="1"/>
  <c r="J84" i="1" s="1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76" i="1"/>
  <c r="G76" i="1" s="1"/>
  <c r="I76" i="1" s="1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G13" i="3"/>
  <c r="C13" i="3"/>
  <c r="E13" i="3"/>
  <c r="G12" i="3"/>
  <c r="C12" i="3"/>
  <c r="E12" i="3"/>
  <c r="G11" i="3"/>
  <c r="C11" i="3"/>
  <c r="E11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630" i="3"/>
  <c r="H630" i="3"/>
  <c r="B630" i="3"/>
  <c r="D630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631" i="3"/>
  <c r="H631" i="3"/>
  <c r="B631" i="3"/>
  <c r="D63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632" i="3"/>
  <c r="H632" i="3"/>
  <c r="B632" i="3"/>
  <c r="D632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633" i="3"/>
  <c r="H633" i="3"/>
  <c r="B633" i="3"/>
  <c r="D633" i="3"/>
  <c r="A481" i="3"/>
  <c r="H481" i="3"/>
  <c r="B481" i="3"/>
  <c r="D481" i="3"/>
  <c r="A634" i="3"/>
  <c r="H634" i="3"/>
  <c r="B634" i="3"/>
  <c r="D634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635" i="3"/>
  <c r="H635" i="3"/>
  <c r="B635" i="3"/>
  <c r="D635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636" i="3"/>
  <c r="H636" i="3"/>
  <c r="B636" i="3"/>
  <c r="D636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637" i="3"/>
  <c r="H637" i="3"/>
  <c r="B637" i="3"/>
  <c r="D637" i="3"/>
  <c r="A505" i="3"/>
  <c r="H505" i="3"/>
  <c r="B505" i="3"/>
  <c r="D505" i="3"/>
  <c r="A638" i="3"/>
  <c r="H638" i="3"/>
  <c r="B638" i="3"/>
  <c r="D638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639" i="3"/>
  <c r="H639" i="3"/>
  <c r="B639" i="3"/>
  <c r="D63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640" i="3"/>
  <c r="H640" i="3"/>
  <c r="B640" i="3"/>
  <c r="D640" i="3"/>
  <c r="A641" i="3"/>
  <c r="H641" i="3"/>
  <c r="B641" i="3"/>
  <c r="D641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642" i="3"/>
  <c r="H642" i="3"/>
  <c r="B642" i="3"/>
  <c r="D6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643" i="3"/>
  <c r="H643" i="3"/>
  <c r="B643" i="3"/>
  <c r="D643" i="3"/>
  <c r="A558" i="3"/>
  <c r="H558" i="3"/>
  <c r="B558" i="3"/>
  <c r="D558" i="3"/>
  <c r="A559" i="3"/>
  <c r="H559" i="3"/>
  <c r="B559" i="3"/>
  <c r="D559" i="3"/>
  <c r="A644" i="3"/>
  <c r="H644" i="3"/>
  <c r="B644" i="3"/>
  <c r="D644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652" i="3"/>
  <c r="H652" i="3"/>
  <c r="B652" i="3"/>
  <c r="D652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653" i="3"/>
  <c r="H653" i="3"/>
  <c r="B653" i="3"/>
  <c r="D653" i="3"/>
  <c r="A654" i="3"/>
  <c r="H654" i="3"/>
  <c r="B654" i="3"/>
  <c r="D654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655" i="3"/>
  <c r="H655" i="3"/>
  <c r="B655" i="3"/>
  <c r="D655" i="3"/>
  <c r="A656" i="3"/>
  <c r="H656" i="3"/>
  <c r="B656" i="3"/>
  <c r="D656" i="3"/>
  <c r="A576" i="3"/>
  <c r="H576" i="3"/>
  <c r="B576" i="3"/>
  <c r="D576" i="3"/>
  <c r="A657" i="3"/>
  <c r="H657" i="3"/>
  <c r="B657" i="3"/>
  <c r="D657" i="3"/>
  <c r="A577" i="3"/>
  <c r="H577" i="3"/>
  <c r="B577" i="3"/>
  <c r="D57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578" i="3"/>
  <c r="H578" i="3"/>
  <c r="B578" i="3"/>
  <c r="D578" i="3"/>
  <c r="A579" i="3"/>
  <c r="H579" i="3"/>
  <c r="B579" i="3"/>
  <c r="D579" i="3"/>
  <c r="A663" i="3"/>
  <c r="H663" i="3"/>
  <c r="B663" i="3"/>
  <c r="D663" i="3"/>
  <c r="A580" i="3"/>
  <c r="H580" i="3"/>
  <c r="B580" i="3"/>
  <c r="D580" i="3"/>
  <c r="A581" i="3"/>
  <c r="H581" i="3"/>
  <c r="B581" i="3"/>
  <c r="D581" i="3"/>
  <c r="A664" i="3"/>
  <c r="H664" i="3"/>
  <c r="B664" i="3"/>
  <c r="D664" i="3"/>
  <c r="A582" i="3"/>
  <c r="H582" i="3"/>
  <c r="B582" i="3"/>
  <c r="D582" i="3"/>
  <c r="A583" i="3"/>
  <c r="H583" i="3"/>
  <c r="B583" i="3"/>
  <c r="D583" i="3"/>
  <c r="A665" i="3"/>
  <c r="H665" i="3"/>
  <c r="B665" i="3"/>
  <c r="D665" i="3"/>
  <c r="A666" i="3"/>
  <c r="H666" i="3"/>
  <c r="B666" i="3"/>
  <c r="D666" i="3"/>
  <c r="A584" i="3"/>
  <c r="H584" i="3"/>
  <c r="B584" i="3"/>
  <c r="D584" i="3"/>
  <c r="A667" i="3"/>
  <c r="H667" i="3"/>
  <c r="B667" i="3"/>
  <c r="D667" i="3"/>
  <c r="A585" i="3"/>
  <c r="H585" i="3"/>
  <c r="B585" i="3"/>
  <c r="D585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586" i="3"/>
  <c r="H586" i="3"/>
  <c r="B586" i="3"/>
  <c r="D586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677" i="3"/>
  <c r="H677" i="3"/>
  <c r="B677" i="3"/>
  <c r="D677" i="3"/>
  <c r="A590" i="3"/>
  <c r="H590" i="3"/>
  <c r="B590" i="3"/>
  <c r="D590" i="3"/>
  <c r="A678" i="3"/>
  <c r="H678" i="3"/>
  <c r="B678" i="3"/>
  <c r="D678" i="3"/>
  <c r="A679" i="3"/>
  <c r="H679" i="3"/>
  <c r="B679" i="3"/>
  <c r="D679" i="3"/>
  <c r="A591" i="3"/>
  <c r="H591" i="3"/>
  <c r="B591" i="3"/>
  <c r="D591" i="3"/>
  <c r="A680" i="3"/>
  <c r="H680" i="3"/>
  <c r="B680" i="3"/>
  <c r="D680" i="3"/>
  <c r="A681" i="3"/>
  <c r="H681" i="3"/>
  <c r="B681" i="3"/>
  <c r="D681" i="3"/>
  <c r="A592" i="3"/>
  <c r="H592" i="3"/>
  <c r="B592" i="3"/>
  <c r="D592" i="3"/>
  <c r="A682" i="3"/>
  <c r="H682" i="3"/>
  <c r="B682" i="3"/>
  <c r="D682" i="3"/>
  <c r="A683" i="3"/>
  <c r="H683" i="3"/>
  <c r="B683" i="3"/>
  <c r="D683" i="3"/>
  <c r="A593" i="3"/>
  <c r="H593" i="3"/>
  <c r="B593" i="3"/>
  <c r="D593" i="3"/>
  <c r="A684" i="3"/>
  <c r="H684" i="3"/>
  <c r="B684" i="3"/>
  <c r="D684" i="3"/>
  <c r="A685" i="3"/>
  <c r="H685" i="3"/>
  <c r="B685" i="3"/>
  <c r="D685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86" i="3"/>
  <c r="H686" i="3"/>
  <c r="B686" i="3"/>
  <c r="D686" i="3"/>
  <c r="A603" i="3"/>
  <c r="H603" i="3"/>
  <c r="B603" i="3"/>
  <c r="D603" i="3"/>
  <c r="A687" i="3"/>
  <c r="H687" i="3"/>
  <c r="B687" i="3"/>
  <c r="D687" i="3"/>
  <c r="A604" i="3"/>
  <c r="H604" i="3"/>
  <c r="B604" i="3"/>
  <c r="D604" i="3"/>
  <c r="A688" i="3"/>
  <c r="H688" i="3"/>
  <c r="B688" i="3"/>
  <c r="D688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89" i="3"/>
  <c r="H689" i="3"/>
  <c r="B689" i="3"/>
  <c r="D689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90" i="3"/>
  <c r="H690" i="3"/>
  <c r="B690" i="3"/>
  <c r="D690" i="3"/>
  <c r="A613" i="3"/>
  <c r="H613" i="3"/>
  <c r="B613" i="3"/>
  <c r="D613" i="3"/>
  <c r="A691" i="3"/>
  <c r="H691" i="3"/>
  <c r="B691" i="3"/>
  <c r="D691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92" i="3"/>
  <c r="H692" i="3"/>
  <c r="B692" i="3"/>
  <c r="D692" i="3"/>
  <c r="A693" i="3"/>
  <c r="H693" i="3"/>
  <c r="B693" i="3"/>
  <c r="D693" i="3"/>
  <c r="A617" i="3"/>
  <c r="H617" i="3"/>
  <c r="B617" i="3"/>
  <c r="D617" i="3"/>
  <c r="A694" i="3"/>
  <c r="H694" i="3"/>
  <c r="B694" i="3"/>
  <c r="D694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95" i="3"/>
  <c r="H695" i="3"/>
  <c r="B695" i="3"/>
  <c r="D695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625" i="3"/>
  <c r="B625" i="3"/>
  <c r="D625" i="3"/>
  <c r="A625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F82" i="3"/>
  <c r="D82" i="3"/>
  <c r="A82" i="3"/>
  <c r="H81" i="3"/>
  <c r="B81" i="3"/>
  <c r="F81" i="3"/>
  <c r="D81" i="3"/>
  <c r="A81" i="3"/>
  <c r="H80" i="3"/>
  <c r="B80" i="3"/>
  <c r="F80" i="3"/>
  <c r="D80" i="3"/>
  <c r="A80" i="3"/>
  <c r="H79" i="3"/>
  <c r="F79" i="3"/>
  <c r="D79" i="3"/>
  <c r="B79" i="3"/>
  <c r="A79" i="3"/>
  <c r="H78" i="3"/>
  <c r="B78" i="3"/>
  <c r="F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P720" i="1"/>
  <c r="G372" i="1"/>
  <c r="I372" i="1" s="1"/>
  <c r="G282" i="1"/>
  <c r="I282" i="1" s="1"/>
  <c r="P719" i="1"/>
  <c r="P712" i="1"/>
  <c r="P718" i="1"/>
  <c r="P721" i="1"/>
  <c r="P707" i="1"/>
  <c r="P709" i="1"/>
  <c r="P714" i="1"/>
  <c r="P715" i="1"/>
  <c r="P716" i="1"/>
  <c r="P717" i="1"/>
  <c r="P695" i="1"/>
  <c r="P665" i="1"/>
  <c r="P693" i="1"/>
  <c r="P699" i="1"/>
  <c r="P701" i="1"/>
  <c r="P705" i="1"/>
  <c r="P706" i="1"/>
  <c r="P708" i="1"/>
  <c r="P675" i="1"/>
  <c r="P676" i="1"/>
  <c r="P681" i="1"/>
  <c r="P677" i="1"/>
  <c r="P682" i="1"/>
  <c r="P684" i="1"/>
  <c r="P694" i="1"/>
  <c r="P696" i="1"/>
  <c r="E172" i="1"/>
  <c r="U172" i="1"/>
  <c r="E133" i="1"/>
  <c r="U92" i="1"/>
  <c r="E428" i="1"/>
  <c r="U428" i="1" s="1"/>
  <c r="P428" i="1"/>
  <c r="P431" i="1"/>
  <c r="P432" i="1"/>
  <c r="P433" i="1"/>
  <c r="P442" i="1"/>
  <c r="P457" i="1"/>
  <c r="P172" i="1"/>
  <c r="P467" i="1"/>
  <c r="P468" i="1"/>
  <c r="P469" i="1"/>
  <c r="P481" i="1"/>
  <c r="P482" i="1"/>
  <c r="P483" i="1"/>
  <c r="P484" i="1"/>
  <c r="P487" i="1"/>
  <c r="P488" i="1"/>
  <c r="P489" i="1"/>
  <c r="P490" i="1"/>
  <c r="P492" i="1"/>
  <c r="P496" i="1"/>
  <c r="P497" i="1"/>
  <c r="P498" i="1"/>
  <c r="P510" i="1"/>
  <c r="P511" i="1"/>
  <c r="P516" i="1"/>
  <c r="P517" i="1"/>
  <c r="P689" i="1"/>
  <c r="P700" i="1"/>
  <c r="P703" i="1"/>
  <c r="E174" i="1"/>
  <c r="E309" i="1"/>
  <c r="C17" i="1"/>
  <c r="P698" i="1"/>
  <c r="P660" i="1"/>
  <c r="P678" i="1"/>
  <c r="P679" i="1"/>
  <c r="P680" i="1"/>
  <c r="P585" i="1"/>
  <c r="P588" i="1"/>
  <c r="P589" i="1"/>
  <c r="P591" i="1"/>
  <c r="P612" i="1"/>
  <c r="P618" i="1"/>
  <c r="P630" i="1"/>
  <c r="P632" i="1"/>
  <c r="P635" i="1"/>
  <c r="P650" i="1"/>
  <c r="P595" i="1"/>
  <c r="P651" i="1"/>
  <c r="P656" i="1"/>
  <c r="P657" i="1"/>
  <c r="P661" i="1"/>
  <c r="P666" i="1"/>
  <c r="P667" i="1"/>
  <c r="P668" i="1"/>
  <c r="P673" i="1"/>
  <c r="P674" i="1"/>
  <c r="P672" i="1"/>
  <c r="P685" i="1"/>
  <c r="P686" i="1"/>
  <c r="P687" i="1"/>
  <c r="P663" i="1"/>
  <c r="P671" i="1"/>
  <c r="P690" i="1"/>
  <c r="P691" i="1"/>
  <c r="P669" i="1"/>
  <c r="P670" i="1"/>
  <c r="P646" i="1"/>
  <c r="P654" i="1"/>
  <c r="P647" i="1"/>
  <c r="P655" i="1"/>
  <c r="P636" i="1"/>
  <c r="P621" i="1"/>
  <c r="P622" i="1"/>
  <c r="P624" i="1"/>
  <c r="P619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6" i="1"/>
  <c r="P87" i="1"/>
  <c r="P90" i="1"/>
  <c r="P93" i="1"/>
  <c r="P95" i="1"/>
  <c r="P102" i="1"/>
  <c r="P116" i="1"/>
  <c r="P120" i="1"/>
  <c r="P130" i="1"/>
  <c r="P190" i="1"/>
  <c r="P216" i="1"/>
  <c r="P217" i="1"/>
  <c r="P218" i="1"/>
  <c r="P219" i="1"/>
  <c r="P220" i="1"/>
  <c r="P221" i="1"/>
  <c r="P222" i="1"/>
  <c r="P223" i="1"/>
  <c r="P225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8" i="1"/>
  <c r="P249" i="1"/>
  <c r="P254" i="1"/>
  <c r="P255" i="1"/>
  <c r="P256" i="1"/>
  <c r="P257" i="1"/>
  <c r="P258" i="1"/>
  <c r="P259" i="1"/>
  <c r="P260" i="1"/>
  <c r="P261" i="1"/>
  <c r="P262" i="1"/>
  <c r="P263" i="1"/>
  <c r="P265" i="1"/>
  <c r="P266" i="1"/>
  <c r="P267" i="1"/>
  <c r="P268" i="1"/>
  <c r="P269" i="1"/>
  <c r="P271" i="1"/>
  <c r="P272" i="1"/>
  <c r="P273" i="1"/>
  <c r="P274" i="1"/>
  <c r="P275" i="1"/>
  <c r="P276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3" i="1"/>
  <c r="P295" i="1"/>
  <c r="P296" i="1"/>
  <c r="P297" i="1"/>
  <c r="P298" i="1"/>
  <c r="P299" i="1"/>
  <c r="P300" i="1"/>
  <c r="P301" i="1"/>
  <c r="P302" i="1"/>
  <c r="P304" i="1"/>
  <c r="P305" i="1"/>
  <c r="P310" i="1"/>
  <c r="P311" i="1"/>
  <c r="P312" i="1"/>
  <c r="P314" i="1"/>
  <c r="P315" i="1"/>
  <c r="P316" i="1"/>
  <c r="P317" i="1"/>
  <c r="P318" i="1"/>
  <c r="P319" i="1"/>
  <c r="P320" i="1"/>
  <c r="P321" i="1"/>
  <c r="P322" i="1"/>
  <c r="P324" i="1"/>
  <c r="P326" i="1"/>
  <c r="P327" i="1"/>
  <c r="P329" i="1"/>
  <c r="P330" i="1"/>
  <c r="P331" i="1"/>
  <c r="P332" i="1"/>
  <c r="P333" i="1"/>
  <c r="P334" i="1"/>
  <c r="P336" i="1"/>
  <c r="P337" i="1"/>
  <c r="P339" i="1"/>
  <c r="P340" i="1"/>
  <c r="P342" i="1"/>
  <c r="P343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4" i="1"/>
  <c r="P376" i="1"/>
  <c r="P378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1" i="1"/>
  <c r="P402" i="1"/>
  <c r="P403" i="1"/>
  <c r="P404" i="1"/>
  <c r="P406" i="1"/>
  <c r="P407" i="1"/>
  <c r="P408" i="1"/>
  <c r="P416" i="1"/>
  <c r="P417" i="1"/>
  <c r="P418" i="1"/>
  <c r="P420" i="1"/>
  <c r="P421" i="1"/>
  <c r="P422" i="1"/>
  <c r="P424" i="1"/>
  <c r="P425" i="1"/>
  <c r="P426" i="1"/>
  <c r="P430" i="1"/>
  <c r="P434" i="1"/>
  <c r="P436" i="1"/>
  <c r="P437" i="1"/>
  <c r="P438" i="1"/>
  <c r="P439" i="1"/>
  <c r="P440" i="1"/>
  <c r="P441" i="1"/>
  <c r="P443" i="1"/>
  <c r="P445" i="1"/>
  <c r="P446" i="1"/>
  <c r="P447" i="1"/>
  <c r="P449" i="1"/>
  <c r="P450" i="1"/>
  <c r="P458" i="1"/>
  <c r="P459" i="1"/>
  <c r="P460" i="1"/>
  <c r="P461" i="1"/>
  <c r="P462" i="1"/>
  <c r="P463" i="1"/>
  <c r="P464" i="1"/>
  <c r="P465" i="1"/>
  <c r="P466" i="1"/>
  <c r="P470" i="1"/>
  <c r="P471" i="1"/>
  <c r="P472" i="1"/>
  <c r="P474" i="1"/>
  <c r="P479" i="1"/>
  <c r="P486" i="1"/>
  <c r="P491" i="1"/>
  <c r="P493" i="1"/>
  <c r="P494" i="1"/>
  <c r="P495" i="1"/>
  <c r="P501" i="1"/>
  <c r="I503" i="1"/>
  <c r="P503" i="1"/>
  <c r="P504" i="1"/>
  <c r="P505" i="1"/>
  <c r="P506" i="1"/>
  <c r="P507" i="1"/>
  <c r="P508" i="1"/>
  <c r="P509" i="1"/>
  <c r="P512" i="1"/>
  <c r="P514" i="1"/>
  <c r="P515" i="1"/>
  <c r="P520" i="1"/>
  <c r="P522" i="1"/>
  <c r="P523" i="1"/>
  <c r="P524" i="1"/>
  <c r="P525" i="1"/>
  <c r="P526" i="1"/>
  <c r="P527" i="1"/>
  <c r="P528" i="1"/>
  <c r="P530" i="1"/>
  <c r="P533" i="1"/>
  <c r="P536" i="1"/>
  <c r="P537" i="1"/>
  <c r="P538" i="1"/>
  <c r="P539" i="1"/>
  <c r="P540" i="1"/>
  <c r="P542" i="1"/>
  <c r="P543" i="1"/>
  <c r="P546" i="1"/>
  <c r="P548" i="1"/>
  <c r="P549" i="1"/>
  <c r="P552" i="1"/>
  <c r="P554" i="1"/>
  <c r="P555" i="1"/>
  <c r="P560" i="1"/>
  <c r="P561" i="1"/>
  <c r="P564" i="1"/>
  <c r="P565" i="1"/>
  <c r="P566" i="1"/>
  <c r="P568" i="1"/>
  <c r="P569" i="1"/>
  <c r="P571" i="1"/>
  <c r="P592" i="1"/>
  <c r="P594" i="1"/>
  <c r="P628" i="1"/>
  <c r="P21" i="1"/>
  <c r="P477" i="1"/>
  <c r="P476" i="1"/>
  <c r="P475" i="1"/>
  <c r="P625" i="1"/>
  <c r="P644" i="1"/>
  <c r="P643" i="1"/>
  <c r="P642" i="1"/>
  <c r="P609" i="1"/>
  <c r="P605" i="1"/>
  <c r="P579" i="1"/>
  <c r="P413" i="1"/>
  <c r="P411" i="1"/>
  <c r="P414" i="1"/>
  <c r="P409" i="1"/>
  <c r="P412" i="1"/>
  <c r="P410" i="1"/>
  <c r="P379" i="1"/>
  <c r="P375" i="1"/>
  <c r="P309" i="1"/>
  <c r="P377" i="1"/>
  <c r="P427" i="1"/>
  <c r="P429" i="1"/>
  <c r="P435" i="1"/>
  <c r="P541" i="1"/>
  <c r="P551" i="1"/>
  <c r="P513" i="1"/>
  <c r="P480" i="1"/>
  <c r="P451" i="1"/>
  <c r="P452" i="1"/>
  <c r="P453" i="1"/>
  <c r="P454" i="1"/>
  <c r="P455" i="1"/>
  <c r="P456" i="1"/>
  <c r="P578" i="1"/>
  <c r="P574" i="1"/>
  <c r="P576" i="1"/>
  <c r="P577" i="1"/>
  <c r="P573" i="1"/>
  <c r="P575" i="1"/>
  <c r="P593" i="1"/>
  <c r="P596" i="1"/>
  <c r="P601" i="1"/>
  <c r="P604" i="1"/>
  <c r="P606" i="1"/>
  <c r="P599" i="1"/>
  <c r="P600" i="1"/>
  <c r="P602" i="1"/>
  <c r="P603" i="1"/>
  <c r="P607" i="1"/>
  <c r="P610" i="1"/>
  <c r="P518" i="1"/>
  <c r="P521" i="1"/>
  <c r="P519" i="1"/>
  <c r="P194" i="1"/>
  <c r="P195" i="1"/>
  <c r="P133" i="1"/>
  <c r="P175" i="1"/>
  <c r="P92" i="1"/>
  <c r="P103" i="1"/>
  <c r="P108" i="1"/>
  <c r="P110" i="1"/>
  <c r="P112" i="1"/>
  <c r="P118" i="1"/>
  <c r="P119" i="1"/>
  <c r="P122" i="1"/>
  <c r="P124" i="1"/>
  <c r="P125" i="1"/>
  <c r="P128" i="1"/>
  <c r="P129" i="1"/>
  <c r="P132" i="1"/>
  <c r="P134" i="1"/>
  <c r="P138" i="1"/>
  <c r="P140" i="1"/>
  <c r="P141" i="1"/>
  <c r="P142" i="1"/>
  <c r="P144" i="1"/>
  <c r="P156" i="1"/>
  <c r="P157" i="1"/>
  <c r="P158" i="1"/>
  <c r="P159" i="1"/>
  <c r="P160" i="1"/>
  <c r="P161" i="1"/>
  <c r="P165" i="1"/>
  <c r="P167" i="1"/>
  <c r="P168" i="1"/>
  <c r="P170" i="1"/>
  <c r="P171" i="1"/>
  <c r="P174" i="1"/>
  <c r="P176" i="1"/>
  <c r="P177" i="1"/>
  <c r="P182" i="1"/>
  <c r="P185" i="1"/>
  <c r="P189" i="1"/>
  <c r="P191" i="1"/>
  <c r="P192" i="1"/>
  <c r="P196" i="1"/>
  <c r="P197" i="1"/>
  <c r="P198" i="1"/>
  <c r="P199" i="1"/>
  <c r="P200" i="1"/>
  <c r="P201" i="1"/>
  <c r="P205" i="1"/>
  <c r="P202" i="1"/>
  <c r="P203" i="1"/>
  <c r="P204" i="1"/>
  <c r="P206" i="1"/>
  <c r="P208" i="1"/>
  <c r="P209" i="1"/>
  <c r="P210" i="1"/>
  <c r="P211" i="1"/>
  <c r="P215" i="1"/>
  <c r="P88" i="1"/>
  <c r="P91" i="1"/>
  <c r="P96" i="1"/>
  <c r="P97" i="1"/>
  <c r="P98" i="1"/>
  <c r="P99" i="1"/>
  <c r="P100" i="1"/>
  <c r="P101" i="1"/>
  <c r="P104" i="1"/>
  <c r="P109" i="1"/>
  <c r="P111" i="1"/>
  <c r="P113" i="1"/>
  <c r="P114" i="1"/>
  <c r="P115" i="1"/>
  <c r="P123" i="1"/>
  <c r="P135" i="1"/>
  <c r="P136" i="1"/>
  <c r="P145" i="1"/>
  <c r="P146" i="1"/>
  <c r="P147" i="1"/>
  <c r="P148" i="1"/>
  <c r="P149" i="1"/>
  <c r="P150" i="1"/>
  <c r="P151" i="1"/>
  <c r="P152" i="1"/>
  <c r="P153" i="1"/>
  <c r="P154" i="1"/>
  <c r="P155" i="1"/>
  <c r="P163" i="1"/>
  <c r="P164" i="1"/>
  <c r="P179" i="1"/>
  <c r="P180" i="1"/>
  <c r="P184" i="1"/>
  <c r="P186" i="1"/>
  <c r="P187" i="1"/>
  <c r="P188" i="1"/>
  <c r="P212" i="1"/>
  <c r="P213" i="1"/>
  <c r="P214" i="1"/>
  <c r="P169" i="1"/>
  <c r="P183" i="1"/>
  <c r="P207" i="1"/>
  <c r="P94" i="1"/>
  <c r="P485" i="1"/>
  <c r="P499" i="1"/>
  <c r="P500" i="1"/>
  <c r="P502" i="1"/>
  <c r="P529" i="1"/>
  <c r="P531" i="1"/>
  <c r="P532" i="1"/>
  <c r="P534" i="1"/>
  <c r="P535" i="1"/>
  <c r="P544" i="1"/>
  <c r="P545" i="1"/>
  <c r="P547" i="1"/>
  <c r="P553" i="1"/>
  <c r="P556" i="1"/>
  <c r="P557" i="1"/>
  <c r="P558" i="1"/>
  <c r="P559" i="1"/>
  <c r="P562" i="1"/>
  <c r="P563" i="1"/>
  <c r="P89" i="1"/>
  <c r="P478" i="1"/>
  <c r="P473" i="1"/>
  <c r="P448" i="1"/>
  <c r="P444" i="1"/>
  <c r="P423" i="1"/>
  <c r="P419" i="1"/>
  <c r="P415" i="1"/>
  <c r="P405" i="1"/>
  <c r="P400" i="1"/>
  <c r="P373" i="1"/>
  <c r="P344" i="1"/>
  <c r="P341" i="1"/>
  <c r="P338" i="1"/>
  <c r="P335" i="1"/>
  <c r="P328" i="1"/>
  <c r="P325" i="1"/>
  <c r="P323" i="1"/>
  <c r="P313" i="1"/>
  <c r="P308" i="1"/>
  <c r="P307" i="1"/>
  <c r="P306" i="1"/>
  <c r="P303" i="1"/>
  <c r="P294" i="1"/>
  <c r="P292" i="1"/>
  <c r="P277" i="1"/>
  <c r="P270" i="1"/>
  <c r="P264" i="1"/>
  <c r="P253" i="1"/>
  <c r="P252" i="1"/>
  <c r="P251" i="1"/>
  <c r="P250" i="1"/>
  <c r="P247" i="1"/>
  <c r="P226" i="1"/>
  <c r="P224" i="1"/>
  <c r="P193" i="1"/>
  <c r="P181" i="1"/>
  <c r="P178" i="1"/>
  <c r="P173" i="1"/>
  <c r="P166" i="1"/>
  <c r="P162" i="1"/>
  <c r="P143" i="1"/>
  <c r="P139" i="1"/>
  <c r="P137" i="1"/>
  <c r="P131" i="1"/>
  <c r="P126" i="1"/>
  <c r="P121" i="1"/>
  <c r="P117" i="1"/>
  <c r="P107" i="1"/>
  <c r="P106" i="1"/>
  <c r="P105" i="1"/>
  <c r="P85" i="1"/>
  <c r="P572" i="1"/>
  <c r="E84" i="3"/>
  <c r="E195" i="3"/>
  <c r="G184" i="1"/>
  <c r="I184" i="1" s="1"/>
  <c r="E173" i="3"/>
  <c r="E69" i="3"/>
  <c r="G397" i="1" l="1"/>
  <c r="I397" i="1" s="1"/>
  <c r="G389" i="1"/>
  <c r="I389" i="1" s="1"/>
  <c r="G205" i="1"/>
  <c r="I205" i="1" s="1"/>
  <c r="G197" i="1"/>
  <c r="I197" i="1" s="1"/>
  <c r="G69" i="1"/>
  <c r="I69" i="1" s="1"/>
  <c r="G37" i="1"/>
  <c r="I37" i="1" s="1"/>
  <c r="G445" i="1"/>
  <c r="I445" i="1" s="1"/>
  <c r="G709" i="1"/>
  <c r="K709" i="1" s="1"/>
  <c r="G629" i="1"/>
  <c r="K629" i="1" s="1"/>
  <c r="G589" i="1"/>
  <c r="K589" i="1" s="1"/>
  <c r="G533" i="1"/>
  <c r="I533" i="1" s="1"/>
  <c r="G525" i="1"/>
  <c r="I525" i="1" s="1"/>
  <c r="G517" i="1"/>
  <c r="J517" i="1" s="1"/>
  <c r="G285" i="1"/>
  <c r="I285" i="1" s="1"/>
  <c r="G277" i="1"/>
  <c r="I277" i="1" s="1"/>
  <c r="G269" i="1"/>
  <c r="I269" i="1" s="1"/>
  <c r="G229" i="1"/>
  <c r="I229" i="1" s="1"/>
  <c r="G213" i="1"/>
  <c r="I213" i="1" s="1"/>
  <c r="G149" i="1"/>
  <c r="I149" i="1" s="1"/>
  <c r="G509" i="1"/>
  <c r="I509" i="1" s="1"/>
  <c r="G501" i="1"/>
  <c r="I501" i="1" s="1"/>
  <c r="G741" i="1"/>
  <c r="K741" i="1" s="1"/>
  <c r="G261" i="1"/>
  <c r="I261" i="1" s="1"/>
  <c r="G237" i="1"/>
  <c r="I237" i="1" s="1"/>
  <c r="G181" i="1"/>
  <c r="I181" i="1" s="1"/>
  <c r="G173" i="1"/>
  <c r="I173" i="1" s="1"/>
  <c r="G165" i="1"/>
  <c r="I165" i="1" s="1"/>
  <c r="G29" i="1"/>
  <c r="I29" i="1" s="1"/>
  <c r="G429" i="1"/>
  <c r="J429" i="1" s="1"/>
  <c r="G701" i="1"/>
  <c r="K701" i="1" s="1"/>
  <c r="G621" i="1"/>
  <c r="K621" i="1" s="1"/>
  <c r="G613" i="1"/>
  <c r="K613" i="1" s="1"/>
  <c r="G605" i="1"/>
  <c r="K605" i="1" s="1"/>
  <c r="G597" i="1"/>
  <c r="I597" i="1" s="1"/>
  <c r="G493" i="1"/>
  <c r="I493" i="1" s="1"/>
  <c r="G725" i="1"/>
  <c r="K725" i="1" s="1"/>
  <c r="G749" i="1"/>
  <c r="K749" i="1" s="1"/>
  <c r="G767" i="1"/>
  <c r="K767" i="1" s="1"/>
  <c r="G253" i="1"/>
  <c r="I253" i="1" s="1"/>
  <c r="G245" i="1"/>
  <c r="I245" i="1" s="1"/>
  <c r="G117" i="1"/>
  <c r="I117" i="1" s="1"/>
  <c r="G581" i="1"/>
  <c r="I581" i="1" s="1"/>
  <c r="G485" i="1"/>
  <c r="I485" i="1" s="1"/>
  <c r="U133" i="1"/>
  <c r="G189" i="1"/>
  <c r="I189" i="1" s="1"/>
  <c r="G85" i="1"/>
  <c r="G693" i="1"/>
  <c r="K693" i="1" s="1"/>
  <c r="G573" i="1"/>
  <c r="J573" i="1" s="1"/>
  <c r="G565" i="1"/>
  <c r="J565" i="1" s="1"/>
  <c r="G770" i="1"/>
  <c r="K770" i="1" s="1"/>
  <c r="G421" i="1"/>
  <c r="I421" i="1" s="1"/>
  <c r="G381" i="1"/>
  <c r="I381" i="1" s="1"/>
  <c r="G365" i="1"/>
  <c r="I365" i="1" s="1"/>
  <c r="G333" i="1"/>
  <c r="I333" i="1" s="1"/>
  <c r="G325" i="1"/>
  <c r="I325" i="1" s="1"/>
  <c r="G101" i="1"/>
  <c r="I101" i="1" s="1"/>
  <c r="G557" i="1"/>
  <c r="I557" i="1" s="1"/>
  <c r="G437" i="1"/>
  <c r="I437" i="1" s="1"/>
  <c r="G77" i="1"/>
  <c r="I77" i="1" s="1"/>
  <c r="G461" i="1"/>
  <c r="I461" i="1" s="1"/>
  <c r="G413" i="1"/>
  <c r="J413" i="1" s="1"/>
  <c r="G549" i="1"/>
  <c r="I549" i="1" s="1"/>
  <c r="G765" i="1"/>
  <c r="K765" i="1" s="1"/>
  <c r="F15" i="1"/>
  <c r="E14" i="3"/>
  <c r="E154" i="3"/>
  <c r="E175" i="3"/>
  <c r="E207" i="3"/>
  <c r="E223" i="3"/>
  <c r="E263" i="3"/>
  <c r="E367" i="3"/>
  <c r="E375" i="3"/>
  <c r="E388" i="3"/>
  <c r="E234" i="3"/>
  <c r="E556" i="3"/>
  <c r="E666" i="3"/>
  <c r="E692" i="3"/>
  <c r="E36" i="3"/>
  <c r="E147" i="3"/>
  <c r="E452" i="3"/>
  <c r="E460" i="3"/>
  <c r="E467" i="3"/>
  <c r="E551" i="3"/>
  <c r="E654" i="3"/>
  <c r="E574" i="3"/>
  <c r="E659" i="3"/>
  <c r="E581" i="3"/>
  <c r="E593" i="3"/>
  <c r="E599" i="3"/>
  <c r="E688" i="3"/>
  <c r="E25" i="3"/>
  <c r="E49" i="3"/>
  <c r="E120" i="3"/>
  <c r="E194" i="3"/>
  <c r="E31" i="3"/>
  <c r="E55" i="3"/>
  <c r="E79" i="3"/>
  <c r="E176" i="3"/>
  <c r="E184" i="3"/>
  <c r="E192" i="3"/>
  <c r="E200" i="3"/>
  <c r="E224" i="3"/>
  <c r="E335" i="3"/>
  <c r="E425" i="3"/>
  <c r="E455" i="3"/>
  <c r="U123" i="1"/>
  <c r="E121" i="3"/>
  <c r="E235" i="3"/>
  <c r="E443" i="3"/>
  <c r="E501" i="3"/>
  <c r="E534" i="3"/>
  <c r="E563" i="3"/>
  <c r="E93" i="3"/>
  <c r="E214" i="3"/>
  <c r="E222" i="3"/>
  <c r="E270" i="3"/>
  <c r="E308" i="3"/>
  <c r="E322" i="3"/>
  <c r="E344" i="3"/>
  <c r="E446" i="3"/>
  <c r="E489" i="3"/>
  <c r="E515" i="3"/>
  <c r="E529" i="3"/>
  <c r="U104" i="1"/>
  <c r="E609" i="3"/>
  <c r="U157" i="1"/>
  <c r="G355" i="1"/>
  <c r="I355" i="1" s="1"/>
  <c r="G347" i="1"/>
  <c r="I347" i="1" s="1"/>
  <c r="G337" i="1"/>
  <c r="I337" i="1" s="1"/>
  <c r="G329" i="1"/>
  <c r="I329" i="1" s="1"/>
  <c r="G311" i="1"/>
  <c r="I311" i="1" s="1"/>
  <c r="G526" i="1"/>
  <c r="E77" i="3"/>
  <c r="E297" i="3"/>
  <c r="U134" i="1"/>
  <c r="E277" i="3"/>
  <c r="E314" i="3"/>
  <c r="E564" i="3"/>
  <c r="E522" i="3"/>
  <c r="C12" i="1"/>
  <c r="C11" i="1"/>
  <c r="J85" i="1" l="1"/>
  <c r="H85" i="1"/>
  <c r="N771" i="1"/>
  <c r="N770" i="1"/>
  <c r="N769" i="1"/>
  <c r="N772" i="1"/>
  <c r="N768" i="1"/>
  <c r="N756" i="1"/>
  <c r="N766" i="1"/>
  <c r="N765" i="1"/>
  <c r="N764" i="1"/>
  <c r="N767" i="1"/>
  <c r="N745" i="1"/>
  <c r="N500" i="1"/>
  <c r="N525" i="1"/>
  <c r="N725" i="1"/>
  <c r="N507" i="1"/>
  <c r="N563" i="1"/>
  <c r="N632" i="1"/>
  <c r="N682" i="1"/>
  <c r="N619" i="1"/>
  <c r="N696" i="1"/>
  <c r="N705" i="1"/>
  <c r="N494" i="1"/>
  <c r="N677" i="1"/>
  <c r="N572" i="1"/>
  <c r="N620" i="1"/>
  <c r="N681" i="1"/>
  <c r="N544" i="1"/>
  <c r="N752" i="1"/>
  <c r="N515" i="1"/>
  <c r="N535" i="1"/>
  <c r="N657" i="1"/>
  <c r="N672" i="1"/>
  <c r="N751" i="1"/>
  <c r="N687" i="1"/>
  <c r="N483" i="1"/>
  <c r="N760" i="1"/>
  <c r="N640" i="1"/>
  <c r="N665" i="1"/>
  <c r="N735" i="1"/>
  <c r="N481" i="1"/>
  <c r="N564" i="1"/>
  <c r="N479" i="1"/>
  <c r="N539" i="1"/>
  <c r="N692" i="1"/>
  <c r="N707" i="1"/>
  <c r="N726" i="1"/>
  <c r="N762" i="1"/>
  <c r="N553" i="1"/>
  <c r="N683" i="1"/>
  <c r="N546" i="1"/>
  <c r="N626" i="1"/>
  <c r="N519" i="1"/>
  <c r="N716" i="1"/>
  <c r="N662" i="1"/>
  <c r="N537" i="1"/>
  <c r="N574" i="1"/>
  <c r="N661" i="1"/>
  <c r="N578" i="1"/>
  <c r="N579" i="1"/>
  <c r="N645" i="1"/>
  <c r="N540" i="1"/>
  <c r="N602" i="1"/>
  <c r="N730" i="1"/>
  <c r="N498" i="1"/>
  <c r="N660" i="1"/>
  <c r="N628" i="1"/>
  <c r="N554" i="1"/>
  <c r="N689" i="1"/>
  <c r="N754" i="1"/>
  <c r="N711" i="1"/>
  <c r="N502" i="1"/>
  <c r="N591" i="1"/>
  <c r="N625" i="1"/>
  <c r="N674" i="1"/>
  <c r="N655" i="1"/>
  <c r="N664" i="1"/>
  <c r="N585" i="1"/>
  <c r="N598" i="1"/>
  <c r="N504" i="1"/>
  <c r="N649" i="1"/>
  <c r="N634" i="1"/>
  <c r="N710" i="1"/>
  <c r="N635" i="1"/>
  <c r="N759" i="1"/>
  <c r="N615" i="1"/>
  <c r="N668" i="1"/>
  <c r="N568" i="1"/>
  <c r="N549" i="1"/>
  <c r="N522" i="1"/>
  <c r="N534" i="1"/>
  <c r="N691" i="1"/>
  <c r="N731" i="1"/>
  <c r="N741" i="1"/>
  <c r="N697" i="1"/>
  <c r="N600" i="1"/>
  <c r="N599" i="1"/>
  <c r="N575" i="1"/>
  <c r="N642" i="1"/>
  <c r="N586" i="1"/>
  <c r="N491" i="1"/>
  <c r="N650" i="1"/>
  <c r="N589" i="1"/>
  <c r="N617" i="1"/>
  <c r="N736" i="1"/>
  <c r="N496" i="1"/>
  <c r="N739" i="1"/>
  <c r="N512" i="1"/>
  <c r="N531" i="1"/>
  <c r="N580" i="1"/>
  <c r="N688" i="1"/>
  <c r="N666" i="1"/>
  <c r="N583" i="1"/>
  <c r="N604" i="1"/>
  <c r="N647" i="1"/>
  <c r="N651" i="1"/>
  <c r="N561" i="1"/>
  <c r="N490" i="1"/>
  <c r="N593" i="1"/>
  <c r="N622" i="1"/>
  <c r="N588" i="1"/>
  <c r="N526" i="1"/>
  <c r="N712" i="1"/>
  <c r="N648" i="1"/>
  <c r="N590" i="1"/>
  <c r="N659" i="1"/>
  <c r="N706" i="1"/>
  <c r="N755" i="1"/>
  <c r="N518" i="1"/>
  <c r="N601" i="1"/>
  <c r="N637" i="1"/>
  <c r="N675" i="1"/>
  <c r="N740" i="1"/>
  <c r="N690" i="1"/>
  <c r="N486" i="1"/>
  <c r="N608" i="1"/>
  <c r="N594" i="1"/>
  <c r="N727" i="1"/>
  <c r="N658" i="1"/>
  <c r="N562" i="1"/>
  <c r="N492" i="1"/>
  <c r="N728" i="1"/>
  <c r="N557" i="1"/>
  <c r="N743" i="1"/>
  <c r="N630" i="1"/>
  <c r="N606" i="1"/>
  <c r="N536" i="1"/>
  <c r="N497" i="1"/>
  <c r="N704" i="1"/>
  <c r="N652" i="1"/>
  <c r="N737" i="1"/>
  <c r="N680" i="1"/>
  <c r="N721" i="1"/>
  <c r="N623" i="1"/>
  <c r="N523" i="1"/>
  <c r="N551" i="1"/>
  <c r="N510" i="1"/>
  <c r="N587" i="1"/>
  <c r="N543" i="1"/>
  <c r="N529" i="1"/>
  <c r="N646" i="1"/>
  <c r="N576" i="1"/>
  <c r="N547" i="1"/>
  <c r="N679" i="1"/>
  <c r="N477" i="1"/>
  <c r="N639" i="1"/>
  <c r="N495" i="1"/>
  <c r="N566" i="1"/>
  <c r="N694" i="1"/>
  <c r="N669" i="1"/>
  <c r="N633" i="1"/>
  <c r="N684" i="1"/>
  <c r="N482" i="1"/>
  <c r="N703" i="1"/>
  <c r="N638" i="1"/>
  <c r="N527" i="1"/>
  <c r="N671" i="1"/>
  <c r="N702" i="1"/>
  <c r="N505" i="1"/>
  <c r="N718" i="1"/>
  <c r="N592" i="1"/>
  <c r="N653" i="1"/>
  <c r="N556" i="1"/>
  <c r="N621" i="1"/>
  <c r="N753" i="1"/>
  <c r="N569" i="1"/>
  <c r="N524" i="1"/>
  <c r="N744" i="1"/>
  <c r="N700" i="1"/>
  <c r="N532" i="1"/>
  <c r="N636" i="1"/>
  <c r="N516" i="1"/>
  <c r="N582" i="1"/>
  <c r="N722" i="1"/>
  <c r="N708" i="1"/>
  <c r="N678" i="1"/>
  <c r="N757" i="1"/>
  <c r="N656" i="1"/>
  <c r="N729" i="1"/>
  <c r="C15" i="1"/>
  <c r="N493" i="1"/>
  <c r="N597" i="1"/>
  <c r="N733" i="1"/>
  <c r="N528" i="1"/>
  <c r="N670" i="1"/>
  <c r="N555" i="1"/>
  <c r="N488" i="1"/>
  <c r="N545" i="1"/>
  <c r="N521" i="1"/>
  <c r="N508" i="1"/>
  <c r="N709" i="1"/>
  <c r="N719" i="1"/>
  <c r="N480" i="1"/>
  <c r="N538" i="1"/>
  <c r="N559" i="1"/>
  <c r="N663" i="1"/>
  <c r="N609" i="1"/>
  <c r="N676" i="1"/>
  <c r="N715" i="1"/>
  <c r="N484" i="1"/>
  <c r="N699" i="1"/>
  <c r="N747" i="1"/>
  <c r="N548" i="1"/>
  <c r="N478" i="1"/>
  <c r="N720" i="1"/>
  <c r="N644" i="1"/>
  <c r="N713" i="1"/>
  <c r="N717" i="1"/>
  <c r="N603" i="1"/>
  <c r="N533" i="1"/>
  <c r="N624" i="1"/>
  <c r="N701" i="1"/>
  <c r="N629" i="1"/>
  <c r="N614" i="1"/>
  <c r="N616" i="1"/>
  <c r="N693" i="1"/>
  <c r="N506" i="1"/>
  <c r="N520" i="1"/>
  <c r="N611" i="1"/>
  <c r="N758" i="1"/>
  <c r="N584" i="1"/>
  <c r="N631" i="1"/>
  <c r="N742" i="1"/>
  <c r="N643" i="1"/>
  <c r="N573" i="1"/>
  <c r="N503" i="1"/>
  <c r="N612" i="1"/>
  <c r="N748" i="1"/>
  <c r="N567" i="1"/>
  <c r="N509" i="1"/>
  <c r="N610" i="1"/>
  <c r="N530" i="1"/>
  <c r="N695" i="1"/>
  <c r="N627" i="1"/>
  <c r="N476" i="1"/>
  <c r="N550" i="1"/>
  <c r="N654" i="1"/>
  <c r="N761" i="1"/>
  <c r="N749" i="1"/>
  <c r="N738" i="1"/>
  <c r="N541" i="1"/>
  <c r="N577" i="1"/>
  <c r="N607" i="1"/>
  <c r="N746" i="1"/>
  <c r="N732" i="1"/>
  <c r="N501" i="1"/>
  <c r="N514" i="1"/>
  <c r="N513" i="1"/>
  <c r="N487" i="1"/>
  <c r="N685" i="1"/>
  <c r="N734" i="1"/>
  <c r="N724" i="1"/>
  <c r="N570" i="1"/>
  <c r="N489" i="1"/>
  <c r="N595" i="1"/>
  <c r="N565" i="1"/>
  <c r="N613" i="1"/>
  <c r="N698" i="1"/>
  <c r="N499" i="1"/>
  <c r="N517" i="1"/>
  <c r="N571" i="1"/>
  <c r="N750" i="1"/>
  <c r="N581" i="1"/>
  <c r="N641" i="1"/>
  <c r="N485" i="1"/>
  <c r="N618" i="1"/>
  <c r="N714" i="1"/>
  <c r="N558" i="1"/>
  <c r="N511" i="1"/>
  <c r="N723" i="1"/>
  <c r="N673" i="1"/>
  <c r="N605" i="1"/>
  <c r="N552" i="1"/>
  <c r="N596" i="1"/>
  <c r="N763" i="1"/>
  <c r="N667" i="1"/>
  <c r="N560" i="1"/>
  <c r="N686" i="1"/>
  <c r="N542" i="1"/>
  <c r="C16" i="1"/>
  <c r="D18" i="1" s="1"/>
  <c r="J52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<sst xmlns="http://schemas.openxmlformats.org/spreadsheetml/2006/main" count="7861" uniqueCount="2334">
  <si>
    <t>2444819.497 </t>
  </si>
  <si>
    <t> 02.08.1981 23:55 </t>
  </si>
  <si>
    <t> J.Markovic </t>
  </si>
  <si>
    <t>2444819.498 </t>
  </si>
  <si>
    <t> 02.08.1981 23:57 </t>
  </si>
  <si>
    <t> K.Dolak </t>
  </si>
  <si>
    <t> T.Graf </t>
  </si>
  <si>
    <t> J.Vana </t>
  </si>
  <si>
    <t>2444821.381 </t>
  </si>
  <si>
    <t> 04.08.1981 21:08 </t>
  </si>
  <si>
    <t>2444821.383 </t>
  </si>
  <si>
    <t> 04.08.1981 21:11 </t>
  </si>
  <si>
    <t>2444821.387 </t>
  </si>
  <si>
    <t> 04.08.1981 21:17 </t>
  </si>
  <si>
    <t>2444821.388 </t>
  </si>
  <si>
    <t> 04.08.1981 21:18 </t>
  </si>
  <si>
    <t> P.Kanuk </t>
  </si>
  <si>
    <t>2444821.390 </t>
  </si>
  <si>
    <t> 04.08.1981 21:21 </t>
  </si>
  <si>
    <t> J.Sochorova </t>
  </si>
  <si>
    <t>2444821.391 </t>
  </si>
  <si>
    <t> 04.08.1981 21:23 </t>
  </si>
  <si>
    <t> J.Pleinerova </t>
  </si>
  <si>
    <t>2444821.394 </t>
  </si>
  <si>
    <t> 04.08.1981 21:27 </t>
  </si>
  <si>
    <t>2444832.753 </t>
  </si>
  <si>
    <t> 16.08.1981 06:04 </t>
  </si>
  <si>
    <t>2444838.430 </t>
  </si>
  <si>
    <t> 21.08.1981 22:19 </t>
  </si>
  <si>
    <t>2444845.365 </t>
  </si>
  <si>
    <t> 28.08.1981 20:45 </t>
  </si>
  <si>
    <t>2444849.794 </t>
  </si>
  <si>
    <t> 02.09.1981 07:03 </t>
  </si>
  <si>
    <t>2444851.686 </t>
  </si>
  <si>
    <t> 04.09.1981 04:27 </t>
  </si>
  <si>
    <t> D.Williams </t>
  </si>
  <si>
    <t>2444875.668 </t>
  </si>
  <si>
    <t> 28.09.1981 04:01 </t>
  </si>
  <si>
    <t>2444880.715 </t>
  </si>
  <si>
    <t> 03.10.1981 05:09 </t>
  </si>
  <si>
    <t>2444886.396 </t>
  </si>
  <si>
    <t> 08.10.1981 21:30 </t>
  </si>
  <si>
    <t> BBS 57 </t>
  </si>
  <si>
    <t>2444905.329 </t>
  </si>
  <si>
    <t> 27.10.1981 19:53 </t>
  </si>
  <si>
    <t>2444912.269 </t>
  </si>
  <si>
    <t> 03.11.1981 18:27 </t>
  </si>
  <si>
    <t>2444917.313 </t>
  </si>
  <si>
    <t> 08.11.1981 19:30 </t>
  </si>
  <si>
    <t>2444917.324 </t>
  </si>
  <si>
    <t> 08.11.1981 19:46 </t>
  </si>
  <si>
    <t>2444929.298 </t>
  </si>
  <si>
    <t> 20.11.1981 19:09 </t>
  </si>
  <si>
    <t>2444929.313 </t>
  </si>
  <si>
    <t> 20.11.1981 19:30 </t>
  </si>
  <si>
    <t>2444965.287 </t>
  </si>
  <si>
    <t> 26.12.1981 18:53 </t>
  </si>
  <si>
    <t> BBS 58 </t>
  </si>
  <si>
    <t>2445077.626 </t>
  </si>
  <si>
    <t> 18.04.1982 03:01 </t>
  </si>
  <si>
    <t> BBS 60 </t>
  </si>
  <si>
    <t>2445158.414 </t>
  </si>
  <si>
    <t> 07.07.1982 21:56 </t>
  </si>
  <si>
    <t> BBS 61 </t>
  </si>
  <si>
    <t>2445171.675 </t>
  </si>
  <si>
    <t> 21.07.1982 04:12 </t>
  </si>
  <si>
    <t>2445194.381 </t>
  </si>
  <si>
    <t> 12.08.1982 21:08 </t>
  </si>
  <si>
    <t> A.Slatinsky </t>
  </si>
  <si>
    <t>2445194.384 </t>
  </si>
  <si>
    <t> 12.08.1982 21:12 </t>
  </si>
  <si>
    <t>2445194.396 </t>
  </si>
  <si>
    <t> 12.08.1982 21:30 </t>
  </si>
  <si>
    <t>2445204.488 </t>
  </si>
  <si>
    <t> 22.08.1982 23:42 </t>
  </si>
  <si>
    <t> N.Machkova </t>
  </si>
  <si>
    <t>2445225.318 </t>
  </si>
  <si>
    <t> 12.09.1982 19:37 </t>
  </si>
  <si>
    <t> BBS 62 </t>
  </si>
  <si>
    <t>2445267.609 </t>
  </si>
  <si>
    <t> 25.10.1982 02:36 </t>
  </si>
  <si>
    <t>2445278.328 </t>
  </si>
  <si>
    <t> 04.11.1982 19:52 </t>
  </si>
  <si>
    <t> BBS 64 </t>
  </si>
  <si>
    <t>2445309.249 </t>
  </si>
  <si>
    <t> 05.12.1982 17:58 </t>
  </si>
  <si>
    <t>2445333.233 </t>
  </si>
  <si>
    <t> 29.12.1982 17:35 </t>
  </si>
  <si>
    <t> -0.000 </t>
  </si>
  <si>
    <t>2445531.420 </t>
  </si>
  <si>
    <t> 15.07.1983 22:04 </t>
  </si>
  <si>
    <t> M.Zejda </t>
  </si>
  <si>
    <t>2445531.424 </t>
  </si>
  <si>
    <t> 15.07.1983 22:10 </t>
  </si>
  <si>
    <t> BBS 67 </t>
  </si>
  <si>
    <t>2445543.405 </t>
  </si>
  <si>
    <t> 27.07.1983 21:43 </t>
  </si>
  <si>
    <t>2445549.721 </t>
  </si>
  <si>
    <t> 03.08.1983 05:18 </t>
  </si>
  <si>
    <t>2445553.511 </t>
  </si>
  <si>
    <t> 07.08.1983 00:15 </t>
  </si>
  <si>
    <t>2445553.514 </t>
  </si>
  <si>
    <t> 07.08.1983 00:20 </t>
  </si>
  <si>
    <t> R.Pliska </t>
  </si>
  <si>
    <t>2445553.515 </t>
  </si>
  <si>
    <t> 07.08.1983 00:21 </t>
  </si>
  <si>
    <t> P.Fiser </t>
  </si>
  <si>
    <t> P.Svoboda </t>
  </si>
  <si>
    <t>2445555.399 </t>
  </si>
  <si>
    <t> 08.08.1983 21:34 </t>
  </si>
  <si>
    <t>2445555.400 </t>
  </si>
  <si>
    <t> 08.08.1983 21:36 </t>
  </si>
  <si>
    <t>2445555.401 </t>
  </si>
  <si>
    <t> 08.08.1983 21:37 </t>
  </si>
  <si>
    <t> BBS 68 </t>
  </si>
  <si>
    <t>2445555.404 </t>
  </si>
  <si>
    <t> 08.08.1983 21:41 </t>
  </si>
  <si>
    <t>2445555.408 </t>
  </si>
  <si>
    <t> 08.08.1983 21:47 </t>
  </si>
  <si>
    <t> V.Bulant </t>
  </si>
  <si>
    <t>2445555.410 </t>
  </si>
  <si>
    <t> 08.08.1983 21:50 </t>
  </si>
  <si>
    <t>2445565.507 </t>
  </si>
  <si>
    <t> 19.08.1983 00:10 </t>
  </si>
  <si>
    <t>2445567.399 </t>
  </si>
  <si>
    <t> 20.08.1983 21:34 </t>
  </si>
  <si>
    <t>2445572.448 </t>
  </si>
  <si>
    <t> 25.08.1983 22:45 </t>
  </si>
  <si>
    <t>2445577.489 </t>
  </si>
  <si>
    <t> 30.08.1983 23:44 </t>
  </si>
  <si>
    <t> P.Kvackay </t>
  </si>
  <si>
    <t>2445577.495 </t>
  </si>
  <si>
    <t> 30.08.1983 23:52 </t>
  </si>
  <si>
    <t>2445578.767 </t>
  </si>
  <si>
    <t> 01.09.1983 06:24 </t>
  </si>
  <si>
    <t> 0.020 </t>
  </si>
  <si>
    <t>2445579.384 </t>
  </si>
  <si>
    <t> 01.09.1983 21:12 </t>
  </si>
  <si>
    <t>2445602.741 </t>
  </si>
  <si>
    <t> 25.09.1983 05:47 </t>
  </si>
  <si>
    <t>2445610.295 </t>
  </si>
  <si>
    <t> 02.10.1983 19:04 </t>
  </si>
  <si>
    <t> -0.009 </t>
  </si>
  <si>
    <t> BBS 69 </t>
  </si>
  <si>
    <t>2445615.360 </t>
  </si>
  <si>
    <t> 07.10.1983 20:38 </t>
  </si>
  <si>
    <t> P.Lutcha </t>
  </si>
  <si>
    <t>2445615.362 </t>
  </si>
  <si>
    <t> 07.10.1983 20:41 </t>
  </si>
  <si>
    <t> R.Siegl </t>
  </si>
  <si>
    <t>2445634.305 </t>
  </si>
  <si>
    <t> 26.10.1983 19:19 </t>
  </si>
  <si>
    <t>2445818.593 </t>
  </si>
  <si>
    <t> 28.04.1984 02:13 </t>
  </si>
  <si>
    <t> BBS 71 </t>
  </si>
  <si>
    <t>2445868.455 </t>
  </si>
  <si>
    <t> 16.06.1984 22:55 </t>
  </si>
  <si>
    <t> BBS 72 </t>
  </si>
  <si>
    <t>2445892.433 </t>
  </si>
  <si>
    <t> 10.07.1984 22:23 </t>
  </si>
  <si>
    <t> BBS 73 </t>
  </si>
  <si>
    <t>2445892.436 </t>
  </si>
  <si>
    <t> 10.07.1984 22:27 </t>
  </si>
  <si>
    <t>2445900.642 </t>
  </si>
  <si>
    <t> 19.07.1984 03:24 </t>
  </si>
  <si>
    <t>2445935.361 </t>
  </si>
  <si>
    <t> 22.08.1984 20:39 </t>
  </si>
  <si>
    <t>2445940.401 </t>
  </si>
  <si>
    <t> 27.08.1984 21:37 </t>
  </si>
  <si>
    <t> M.Lenz </t>
  </si>
  <si>
    <t> BRNO 27 </t>
  </si>
  <si>
    <t>2445941.673 </t>
  </si>
  <si>
    <t> 29.08.1984 04:09 </t>
  </si>
  <si>
    <t> S.Cook </t>
  </si>
  <si>
    <t>2445944.822 </t>
  </si>
  <si>
    <t> 01.09.1984 07:43 </t>
  </si>
  <si>
    <t> P.Atwood </t>
  </si>
  <si>
    <t>2445960.608 </t>
  </si>
  <si>
    <t> 17.09.1984 02:35 </t>
  </si>
  <si>
    <t>2446007.291 </t>
  </si>
  <si>
    <t> 02.11.1984 18:59 </t>
  </si>
  <si>
    <t> BBS 74 </t>
  </si>
  <si>
    <t>2446007.324 </t>
  </si>
  <si>
    <t> 02.11.1984 19:46 </t>
  </si>
  <si>
    <t> 0.032 </t>
  </si>
  <si>
    <t>2446019.295 </t>
  </si>
  <si>
    <t> 14.11.1984 19:04 </t>
  </si>
  <si>
    <t> J.Safar </t>
  </si>
  <si>
    <t>2446235.782 </t>
  </si>
  <si>
    <t> 19.06.1985 06:46 </t>
  </si>
  <si>
    <t>2446253.452 </t>
  </si>
  <si>
    <t> 06.07.1985 22:50 </t>
  </si>
  <si>
    <t> T.Cervinka </t>
  </si>
  <si>
    <t>2446253.454 </t>
  </si>
  <si>
    <t> 06.07.1985 22:53 </t>
  </si>
  <si>
    <t> M.Berka </t>
  </si>
  <si>
    <t>2446260.390 </t>
  </si>
  <si>
    <t> 13.07.1985 21:21 </t>
  </si>
  <si>
    <t> BBS 77 </t>
  </si>
  <si>
    <t>2446265.441 </t>
  </si>
  <si>
    <t> 18.07.1985 22:35 </t>
  </si>
  <si>
    <t>2446265.444 </t>
  </si>
  <si>
    <t> 18.07.1985 22:39 </t>
  </si>
  <si>
    <t> V.Slachta </t>
  </si>
  <si>
    <t>2446265.445 </t>
  </si>
  <si>
    <t> 18.07.1985 22:40 </t>
  </si>
  <si>
    <t>2446265.449 </t>
  </si>
  <si>
    <t> 18.07.1985 22:46 </t>
  </si>
  <si>
    <t> A.Stuhl </t>
  </si>
  <si>
    <t>2446265.452 </t>
  </si>
  <si>
    <t> 18.07.1985 22:50 </t>
  </si>
  <si>
    <t> 0.024 </t>
  </si>
  <si>
    <t> P.Krivanek </t>
  </si>
  <si>
    <t>2446270.486 </t>
  </si>
  <si>
    <t> 23.07.1985 23:39 </t>
  </si>
  <si>
    <t>2446278.695 </t>
  </si>
  <si>
    <t> 01.08.1985 04:40 </t>
  </si>
  <si>
    <t>2446282.483 </t>
  </si>
  <si>
    <t> 04.08.1985 23:35 </t>
  </si>
  <si>
    <t>2446288.803 </t>
  </si>
  <si>
    <t> 11.08.1985 07:16 </t>
  </si>
  <si>
    <t> 0.023 </t>
  </si>
  <si>
    <t>2446289.422 </t>
  </si>
  <si>
    <t> 11.08.1985 22:07 </t>
  </si>
  <si>
    <t>2446289.435 </t>
  </si>
  <si>
    <t> 11.08.1985 22:26 </t>
  </si>
  <si>
    <t> L.Sedlak </t>
  </si>
  <si>
    <t>2446290.683 </t>
  </si>
  <si>
    <t> 13.08.1985 04:23 </t>
  </si>
  <si>
    <t>2446294.457 </t>
  </si>
  <si>
    <t> 16.08.1985 22:58 </t>
  </si>
  <si>
    <t> P.Stastka </t>
  </si>
  <si>
    <t>2446294.463 </t>
  </si>
  <si>
    <t> 16.08.1985 23:06 </t>
  </si>
  <si>
    <t> R.Zsiros </t>
  </si>
  <si>
    <t>2446294.466 </t>
  </si>
  <si>
    <t> 16.08.1985 23:11 </t>
  </si>
  <si>
    <t> L.Kalab </t>
  </si>
  <si>
    <t>2446299.507 </t>
  </si>
  <si>
    <t> 22.08.1985 00:10 </t>
  </si>
  <si>
    <t>2446299.509 </t>
  </si>
  <si>
    <t> 22.08.1985 00:12 </t>
  </si>
  <si>
    <t>2446308.351 </t>
  </si>
  <si>
    <t> 30.08.1985 20:25 </t>
  </si>
  <si>
    <t> BBS 78 </t>
  </si>
  <si>
    <t>2446309.622 </t>
  </si>
  <si>
    <t> 01.09.1985 02:55 </t>
  </si>
  <si>
    <t>2446320.350 </t>
  </si>
  <si>
    <t> 11.09.1985 20:24 </t>
  </si>
  <si>
    <t>2446320.358 </t>
  </si>
  <si>
    <t> 11.09.1985 20:35 </t>
  </si>
  <si>
    <t>2446321.614 </t>
  </si>
  <si>
    <t> 13.09.1985 02:44 </t>
  </si>
  <si>
    <t>2446327.289 </t>
  </si>
  <si>
    <t> 18.09.1985 18:56 </t>
  </si>
  <si>
    <t>2446332.348 </t>
  </si>
  <si>
    <t> 23.09.1985 20:21 </t>
  </si>
  <si>
    <t>2446345.597 </t>
  </si>
  <si>
    <t> 07.10.1985 02:19 </t>
  </si>
  <si>
    <t>2446356.337 </t>
  </si>
  <si>
    <t> 17.10.1985 20:05 </t>
  </si>
  <si>
    <t>2446373.362 </t>
  </si>
  <si>
    <t> 03.11.1985 20:41 </t>
  </si>
  <si>
    <t> D.Hanzl </t>
  </si>
  <si>
    <t>2446560.821 </t>
  </si>
  <si>
    <t> 10.05.1986 07:42 </t>
  </si>
  <si>
    <t>2446609.419 </t>
  </si>
  <si>
    <t> 27.06.1986 22:03 </t>
  </si>
  <si>
    <t> BBS 80 </t>
  </si>
  <si>
    <t>2446614.457 </t>
  </si>
  <si>
    <t> 02.07.1986 22:58 </t>
  </si>
  <si>
    <t> K.Pospisil </t>
  </si>
  <si>
    <t> BRNO 28 </t>
  </si>
  <si>
    <t>2446614.462 </t>
  </si>
  <si>
    <t> 02.07.1986 23:05 </t>
  </si>
  <si>
    <t> P.Znojilova </t>
  </si>
  <si>
    <t>2446614.466 </t>
  </si>
  <si>
    <t> 02.07.1986 23:11 </t>
  </si>
  <si>
    <t> A.Kokes </t>
  </si>
  <si>
    <t>2446614.469 </t>
  </si>
  <si>
    <t> 02.07.1986 23:15 </t>
  </si>
  <si>
    <t> J.Csipes </t>
  </si>
  <si>
    <t>2446614.476 </t>
  </si>
  <si>
    <t> 02.07.1986 23:25 </t>
  </si>
  <si>
    <t> 0.027 </t>
  </si>
  <si>
    <t> M.Danes </t>
  </si>
  <si>
    <t>IBVS 6209</t>
  </si>
  <si>
    <t>OEJV 0179</t>
  </si>
  <si>
    <t>2446619.507 </t>
  </si>
  <si>
    <t> 08.07.1986 00:10 </t>
  </si>
  <si>
    <t> E.Liska </t>
  </si>
  <si>
    <t>2446619.508 </t>
  </si>
  <si>
    <t> 08.07.1986 00:11 </t>
  </si>
  <si>
    <t> R.Vystavel </t>
  </si>
  <si>
    <t>2446619.509 </t>
  </si>
  <si>
    <t> 08.07.1986 00:12 </t>
  </si>
  <si>
    <t>2446619.510 </t>
  </si>
  <si>
    <t> 08.07.1986 00:14 </t>
  </si>
  <si>
    <t> J.Vavrincova </t>
  </si>
  <si>
    <t>2446619.512 </t>
  </si>
  <si>
    <t> 08.07.1986 00:17 </t>
  </si>
  <si>
    <t>2446619.515 </t>
  </si>
  <si>
    <t> 08.07.1986 00:21 </t>
  </si>
  <si>
    <t>2446619.524 </t>
  </si>
  <si>
    <t> 08.07.1986 00:34 </t>
  </si>
  <si>
    <t> 0.026 </t>
  </si>
  <si>
    <t>2446619.525 </t>
  </si>
  <si>
    <t> 08.07.1986 00:36 </t>
  </si>
  <si>
    <t>2446626.456 </t>
  </si>
  <si>
    <t> 14.07.1986 22:56 </t>
  </si>
  <si>
    <t>2446626.462 </t>
  </si>
  <si>
    <t> 14.07.1986 23:05 </t>
  </si>
  <si>
    <t>2446643.515 </t>
  </si>
  <si>
    <t> 01.08.1986 00:21 </t>
  </si>
  <si>
    <t> 0.033 </t>
  </si>
  <si>
    <t> J.Isles </t>
  </si>
  <si>
    <t> VSSC 67.8 </t>
  </si>
  <si>
    <t>2446645.381 </t>
  </si>
  <si>
    <t> 02.08.1986 21:08 </t>
  </si>
  <si>
    <t>2446645.392 </t>
  </si>
  <si>
    <t> 02.08.1986 21:24 </t>
  </si>
  <si>
    <t>2446645.393 </t>
  </si>
  <si>
    <t> 02.08.1986 21:25 </t>
  </si>
  <si>
    <t> BBS 81 </t>
  </si>
  <si>
    <t>2446657.391 </t>
  </si>
  <si>
    <t> 14.08.1986 21:23 </t>
  </si>
  <si>
    <t> M.Kohl </t>
  </si>
  <si>
    <t>2446669.378 </t>
  </si>
  <si>
    <t> 26.08.1986 21:04 </t>
  </si>
  <si>
    <t> S.Lupac </t>
  </si>
  <si>
    <t>2446705.352 </t>
  </si>
  <si>
    <t> 01.10.1986 20:26 </t>
  </si>
  <si>
    <t>2446705.356 </t>
  </si>
  <si>
    <t> 01.10.1986 20:32 </t>
  </si>
  <si>
    <t> 0.022 </t>
  </si>
  <si>
    <t>2446753.318 </t>
  </si>
  <si>
    <t> 18.11.1986 19:37 </t>
  </si>
  <si>
    <t> BBS 82 </t>
  </si>
  <si>
    <t>2446760.260 </t>
  </si>
  <si>
    <t> 25.11.1986 18:14 </t>
  </si>
  <si>
    <t>2446767.198 </t>
  </si>
  <si>
    <t> 02.12.1986 16:45 </t>
  </si>
  <si>
    <t> E.Blättler </t>
  </si>
  <si>
    <t>2446767.200 </t>
  </si>
  <si>
    <t> 02.12.1986 16:48 </t>
  </si>
  <si>
    <t>2446979.908 </t>
  </si>
  <si>
    <t> 03.07.1987 09:47 </t>
  </si>
  <si>
    <t> 0.028 </t>
  </si>
  <si>
    <t>2446987.465 </t>
  </si>
  <si>
    <t> 10.07.1987 23:09 </t>
  </si>
  <si>
    <t> F.Hroch </t>
  </si>
  <si>
    <t> BRNO 30 </t>
  </si>
  <si>
    <t>2446987.4748 </t>
  </si>
  <si>
    <t> 10.07.1987 23:23 </t>
  </si>
  <si>
    <t> 0.0212 </t>
  </si>
  <si>
    <t> A.Dapergolas et al </t>
  </si>
  <si>
    <t>IBVS 3322 </t>
  </si>
  <si>
    <t>2446993.4690 </t>
  </si>
  <si>
    <t> 16.07.1987 23:15 </t>
  </si>
  <si>
    <t> 0.0196 </t>
  </si>
  <si>
    <t>2446999.460 </t>
  </si>
  <si>
    <t> 22.07.1987 23:02 </t>
  </si>
  <si>
    <t> M.Kundrat </t>
  </si>
  <si>
    <t>2446999.461 </t>
  </si>
  <si>
    <t> 22.07.1987 23:03 </t>
  </si>
  <si>
    <t>2446999.4656 </t>
  </si>
  <si>
    <t> 22.07.1987 23:10 </t>
  </si>
  <si>
    <t> 0.0204 </t>
  </si>
  <si>
    <t>2446999.469 </t>
  </si>
  <si>
    <t> 22.07.1987 23:15 </t>
  </si>
  <si>
    <t> T.Cerny </t>
  </si>
  <si>
    <t>2447054.370 </t>
  </si>
  <si>
    <t> 15.09.1987 20:52 </t>
  </si>
  <si>
    <t> BBS 86 </t>
  </si>
  <si>
    <t>2447061.320 </t>
  </si>
  <si>
    <t> 22.09.1987 19:40 </t>
  </si>
  <si>
    <t>2447069.521 </t>
  </si>
  <si>
    <t> 01.10.1987 00:30 </t>
  </si>
  <si>
    <t> BBS 87 </t>
  </si>
  <si>
    <t>2447157.249 </t>
  </si>
  <si>
    <t> 27.12.1987 17:58 </t>
  </si>
  <si>
    <t>2447326.397 </t>
  </si>
  <si>
    <t> 13.06.1988 21:31 </t>
  </si>
  <si>
    <t> BBS 88 </t>
  </si>
  <si>
    <t>2447353.527 </t>
  </si>
  <si>
    <t> 11.07.1988 00:38 </t>
  </si>
  <si>
    <t>2447355.428 </t>
  </si>
  <si>
    <t> 12.07.1988 22:16 </t>
  </si>
  <si>
    <t> P.Ptacek </t>
  </si>
  <si>
    <t>2447360.476 </t>
  </si>
  <si>
    <t> 17.07.1988 23:25 </t>
  </si>
  <si>
    <t> G.Mavrofridis </t>
  </si>
  <si>
    <t> BBS 89 </t>
  </si>
  <si>
    <t>2447362.378 </t>
  </si>
  <si>
    <t> 19.07.1988 21:04 </t>
  </si>
  <si>
    <t>2447374.363 </t>
  </si>
  <si>
    <t> 31.07.1988 20:42 </t>
  </si>
  <si>
    <t>2447379.422 </t>
  </si>
  <si>
    <t> 05.08.1988 22:07 </t>
  </si>
  <si>
    <t> 0.030 </t>
  </si>
  <si>
    <t>2447384.460 </t>
  </si>
  <si>
    <t> 10.08.1988 23:02 </t>
  </si>
  <si>
    <t>2447384.464 </t>
  </si>
  <si>
    <t> 10.08.1988 23:08 </t>
  </si>
  <si>
    <t> V.Babic </t>
  </si>
  <si>
    <t>2447391.404 </t>
  </si>
  <si>
    <t> 17.08.1988 21:41 </t>
  </si>
  <si>
    <t> O.Beck </t>
  </si>
  <si>
    <t>2447391.405 </t>
  </si>
  <si>
    <t> 17.08.1988 21:43 </t>
  </si>
  <si>
    <t> A.Dedoch </t>
  </si>
  <si>
    <t>2447391.413 </t>
  </si>
  <si>
    <t> 17.08.1988 21:54 </t>
  </si>
  <si>
    <t> 0.029 </t>
  </si>
  <si>
    <t>2447450.731 </t>
  </si>
  <si>
    <t> 16.10.1988 05:32 </t>
  </si>
  <si>
    <t>2447456.419 </t>
  </si>
  <si>
    <t> 21.10.1988 22:03 </t>
  </si>
  <si>
    <t> BBS 90 </t>
  </si>
  <si>
    <t>2447477.247 </t>
  </si>
  <si>
    <t> 11.11.1988 17:55 </t>
  </si>
  <si>
    <t>2447530.258 </t>
  </si>
  <si>
    <t> 03.01.1989 18:11 </t>
  </si>
  <si>
    <t> BBS 91 </t>
  </si>
  <si>
    <t>2447692.461 </t>
  </si>
  <si>
    <t> 14.06.1989 23:03 </t>
  </si>
  <si>
    <t> BBS 92 </t>
  </si>
  <si>
    <t>2447715.817 </t>
  </si>
  <si>
    <t> 08.07.1989 07:36 </t>
  </si>
  <si>
    <t>2447716.423 </t>
  </si>
  <si>
    <t> 08.07.1989 22:09 </t>
  </si>
  <si>
    <t> J.Fedorisin </t>
  </si>
  <si>
    <t>2447716.431 </t>
  </si>
  <si>
    <t> 08.07.1989 22:20 </t>
  </si>
  <si>
    <t> M.Curhova </t>
  </si>
  <si>
    <t> P.Jevin </t>
  </si>
  <si>
    <t> S.Parimucha </t>
  </si>
  <si>
    <t> I.Vaskanin </t>
  </si>
  <si>
    <t>2447728.437 </t>
  </si>
  <si>
    <t> 20.07.1989 22:29 </t>
  </si>
  <si>
    <t>2447733.4866 </t>
  </si>
  <si>
    <t> 25.07.1989 23:40 </t>
  </si>
  <si>
    <t> 0.0244 </t>
  </si>
  <si>
    <t>IBVS 3380 </t>
  </si>
  <si>
    <t>2447734.4333 </t>
  </si>
  <si>
    <t> 26.07.1989 22:23 </t>
  </si>
  <si>
    <t>2447735.3800 </t>
  </si>
  <si>
    <t> 27.07.1989 21:07 </t>
  </si>
  <si>
    <t>2447738.5354 </t>
  </si>
  <si>
    <t> 31.07.1989 00:50 </t>
  </si>
  <si>
    <t> 0.0240 </t>
  </si>
  <si>
    <t>2447739.4826 </t>
  </si>
  <si>
    <t> 31.07.1989 23:34 </t>
  </si>
  <si>
    <t> 0.0245 </t>
  </si>
  <si>
    <t>2447744.851 </t>
  </si>
  <si>
    <t> 06.08.1989 08:25 </t>
  </si>
  <si>
    <t>2447745.473 </t>
  </si>
  <si>
    <t> 06.08.1989 23:21 </t>
  </si>
  <si>
    <t> V.Simon </t>
  </si>
  <si>
    <t>2447745.476 </t>
  </si>
  <si>
    <t> 06.08.1989 23:25 </t>
  </si>
  <si>
    <t> A.Lakostik </t>
  </si>
  <si>
    <t>2447745.481 </t>
  </si>
  <si>
    <t> 06.08.1989 23:32 </t>
  </si>
  <si>
    <t> M.Vrastak </t>
  </si>
  <si>
    <t>2447799.754 </t>
  </si>
  <si>
    <t> 30.09.1989 06:05 </t>
  </si>
  <si>
    <t>2447812.392 </t>
  </si>
  <si>
    <t> 12.10.1989 21:24 </t>
  </si>
  <si>
    <t> 0.037 </t>
  </si>
  <si>
    <t> BBS 93 </t>
  </si>
  <si>
    <t>2447896.328 </t>
  </si>
  <si>
    <t> 04.01.1990 19:52 </t>
  </si>
  <si>
    <t> 0.031 </t>
  </si>
  <si>
    <t> BBS 94 </t>
  </si>
  <si>
    <t>2448041.486 </t>
  </si>
  <si>
    <t> 29.05.1990 23:39 </t>
  </si>
  <si>
    <t> BBS 95 </t>
  </si>
  <si>
    <t>2448054.744 </t>
  </si>
  <si>
    <t> 12.06.1990 05:51 </t>
  </si>
  <si>
    <t> M.Potter </t>
  </si>
  <si>
    <t>2448084.409 </t>
  </si>
  <si>
    <t> 11.07.1990 21:48 </t>
  </si>
  <si>
    <t> BBS 96 </t>
  </si>
  <si>
    <t>2448087.552 </t>
  </si>
  <si>
    <t> 15.07.1990 01:14 </t>
  </si>
  <si>
    <t> BRNO 31 </t>
  </si>
  <si>
    <t>2448089.428 </t>
  </si>
  <si>
    <t> 16.07.1990 22:16 </t>
  </si>
  <si>
    <t>2448089.4532 </t>
  </si>
  <si>
    <t> 16.07.1990 22:52 </t>
  </si>
  <si>
    <t> 0.0275 </t>
  </si>
  <si>
    <t> Dapergolas et al. </t>
  </si>
  <si>
    <t>IBVS 3609 </t>
  </si>
  <si>
    <t>2448093.5560 </t>
  </si>
  <si>
    <t> 21.07.1990 01:20 </t>
  </si>
  <si>
    <t> 0.0278 </t>
  </si>
  <si>
    <t>2448096.3961 </t>
  </si>
  <si>
    <t> 23.07.1990 21:30 </t>
  </si>
  <si>
    <t>2448097.3429 </t>
  </si>
  <si>
    <t> 24.07.1990 20:13 </t>
  </si>
  <si>
    <t> 0.0279 </t>
  </si>
  <si>
    <t>2448101.4458 </t>
  </si>
  <si>
    <t> 28.07.1990 22:41 </t>
  </si>
  <si>
    <t> 0.0284 </t>
  </si>
  <si>
    <t> F.Agerer </t>
  </si>
  <si>
    <t>BAVM 59 </t>
  </si>
  <si>
    <t>2448106.494 </t>
  </si>
  <si>
    <t> 02.08.1990 23:51 </t>
  </si>
  <si>
    <t>2448120.367 </t>
  </si>
  <si>
    <t> 16.08.1990 20:48 </t>
  </si>
  <si>
    <t>RHN 2021</t>
  </si>
  <si>
    <t> D.Jedinak </t>
  </si>
  <si>
    <t>2448120.371 </t>
  </si>
  <si>
    <t> 16.08.1990 20:54 </t>
  </si>
  <si>
    <t> T.Nejeschleba </t>
  </si>
  <si>
    <t>2448120.394 </t>
  </si>
  <si>
    <t> 16.08.1990 21:27 </t>
  </si>
  <si>
    <t> 0.042 </t>
  </si>
  <si>
    <t> R.Schertler </t>
  </si>
  <si>
    <t>2448123.542 </t>
  </si>
  <si>
    <t> 20.08.1990 01:00 </t>
  </si>
  <si>
    <t> 0.035 </t>
  </si>
  <si>
    <t> F.Vohla </t>
  </si>
  <si>
    <t>2448124.4821 </t>
  </si>
  <si>
    <t> 20.08.1990 23:34 </t>
  </si>
  <si>
    <t> 0.0280 </t>
  </si>
  <si>
    <t>2448132.368 </t>
  </si>
  <si>
    <t> 28.08.1990 20:49 </t>
  </si>
  <si>
    <t> 0.025 </t>
  </si>
  <si>
    <t>2448133.635 </t>
  </si>
  <si>
    <t> 30.08.1990 03:14 </t>
  </si>
  <si>
    <t>2448144.360 </t>
  </si>
  <si>
    <t> 09.09.1990 20:38 </t>
  </si>
  <si>
    <t>2448175.284 </t>
  </si>
  <si>
    <t> 10.10.1990 18:48 </t>
  </si>
  <si>
    <t>2448202.424 </t>
  </si>
  <si>
    <t> 06.11.1990 22:10 </t>
  </si>
  <si>
    <t> BBS 97 </t>
  </si>
  <si>
    <t>2448210.629 </t>
  </si>
  <si>
    <t> 15.11.1990 03:05 </t>
  </si>
  <si>
    <t>2448433.428 </t>
  </si>
  <si>
    <t> 25.06.1991 22:16 </t>
  </si>
  <si>
    <t> BBS 98 </t>
  </si>
  <si>
    <t>2448438.474 </t>
  </si>
  <si>
    <t> 30.06.1991 23:22 </t>
  </si>
  <si>
    <t>2448455.5163 </t>
  </si>
  <si>
    <t> 18.07.1991 00:23 </t>
  </si>
  <si>
    <t> 0.0288 </t>
  </si>
  <si>
    <t>G</t>
  </si>
  <si>
    <t>IBVS 3719 </t>
  </si>
  <si>
    <t>2448457.4097 </t>
  </si>
  <si>
    <t> 19.07.1991 21:49 </t>
  </si>
  <si>
    <t> 0.0287 </t>
  </si>
  <si>
    <t>2448457.4099 </t>
  </si>
  <si>
    <t> 19.07.1991 21:50 </t>
  </si>
  <si>
    <t> 0.0289 </t>
  </si>
  <si>
    <t>2448458.3560 </t>
  </si>
  <si>
    <t> 20.07.1991 20:32 </t>
  </si>
  <si>
    <t> 0.0283 </t>
  </si>
  <si>
    <t>2448458.3563 </t>
  </si>
  <si>
    <t> 20.07.1991 20:33 </t>
  </si>
  <si>
    <t> 0.0286 </t>
  </si>
  <si>
    <t>2448463.4048 </t>
  </si>
  <si>
    <t> 25.07.1991 21:42 </t>
  </si>
  <si>
    <t>2448464.3527 </t>
  </si>
  <si>
    <t> 26.07.1991 20:27 </t>
  </si>
  <si>
    <t> 0.0292 </t>
  </si>
  <si>
    <t>2448464.3528 </t>
  </si>
  <si>
    <t> 26.07.1991 20:28 </t>
  </si>
  <si>
    <t> 0.0293 </t>
  </si>
  <si>
    <t>2448479.484 </t>
  </si>
  <si>
    <t> 10.08.1991 23:36 </t>
  </si>
  <si>
    <t> J.Sojka </t>
  </si>
  <si>
    <t>2448481.397 </t>
  </si>
  <si>
    <t> 12.08.1991 21:31 </t>
  </si>
  <si>
    <t>2448505.380 </t>
  </si>
  <si>
    <t> 05.09.1991 21:07 </t>
  </si>
  <si>
    <t> BBS 99 </t>
  </si>
  <si>
    <t>2448510.410 </t>
  </si>
  <si>
    <t> 10.09.1991 21:50 </t>
  </si>
  <si>
    <t>2448546.403 </t>
  </si>
  <si>
    <t> 16.10.1991 21:40 </t>
  </si>
  <si>
    <t>2448620.248 </t>
  </si>
  <si>
    <t> 29.12.1991 17:57 </t>
  </si>
  <si>
    <t> BBS 100 </t>
  </si>
  <si>
    <t>2448625.302 </t>
  </si>
  <si>
    <t> 03.01.1992 19:14 </t>
  </si>
  <si>
    <t> 0.038 </t>
  </si>
  <si>
    <t> P.Stepan </t>
  </si>
  <si>
    <t>2448789.388 </t>
  </si>
  <si>
    <t> 15.06.1992 21:18 </t>
  </si>
  <si>
    <t> BBS 101 </t>
  </si>
  <si>
    <t>2448823.487 </t>
  </si>
  <si>
    <t> 19.07.1992 23:41 </t>
  </si>
  <si>
    <t> 0.044 </t>
  </si>
  <si>
    <t>2448825.3666 </t>
  </si>
  <si>
    <t> 21.07.1992 20:47 </t>
  </si>
  <si>
    <t> 0.0304 </t>
  </si>
  <si>
    <t>IBVS 4051 </t>
  </si>
  <si>
    <t>2448825.3669 </t>
  </si>
  <si>
    <t> 21.07.1992 20:48 </t>
  </si>
  <si>
    <t> 0.0307 </t>
  </si>
  <si>
    <t>2448828.5222 </t>
  </si>
  <si>
    <t> 25.07.1992 00:31 </t>
  </si>
  <si>
    <t> 0.0303 </t>
  </si>
  <si>
    <t>2448828.5223 </t>
  </si>
  <si>
    <t> 25.07.1992 00:32 </t>
  </si>
  <si>
    <t>2448830.423 </t>
  </si>
  <si>
    <t> 26.07.1992 22:09 </t>
  </si>
  <si>
    <t>2448831.3629 </t>
  </si>
  <si>
    <t> 27.07.1992 20:42 </t>
  </si>
  <si>
    <t> 0.0309 </t>
  </si>
  <si>
    <t>2448831.3632 </t>
  </si>
  <si>
    <t> 27.07.1992 20:43 </t>
  </si>
  <si>
    <t> 0.0312 </t>
  </si>
  <si>
    <t>2448831.680 </t>
  </si>
  <si>
    <t> 28.07.1992 04:19 </t>
  </si>
  <si>
    <t>2448833.558 </t>
  </si>
  <si>
    <t> 30.07.1992 01:23 </t>
  </si>
  <si>
    <t>2448840.5135 </t>
  </si>
  <si>
    <t> 06.08.1992 00:19 </t>
  </si>
  <si>
    <t> 0.0300 </t>
  </si>
  <si>
    <t> Z.Paragi </t>
  </si>
  <si>
    <t>IBVS 4340 </t>
  </si>
  <si>
    <t>2448840.5139 </t>
  </si>
  <si>
    <t> 06.08.1992 00:20 </t>
  </si>
  <si>
    <t>2448840.5153 </t>
  </si>
  <si>
    <t> 06.08.1992 00:22 </t>
  </si>
  <si>
    <t> 0.0318 </t>
  </si>
  <si>
    <t>U</t>
  </si>
  <si>
    <t>2448855.668 </t>
  </si>
  <si>
    <t> 21.08.1992 04:01 </t>
  </si>
  <si>
    <t>2448871.439 </t>
  </si>
  <si>
    <t> 05.09.1992 22:32 </t>
  </si>
  <si>
    <t> BBS 102 </t>
  </si>
  <si>
    <t>2448895.4236 </t>
  </si>
  <si>
    <t> 29.09.1992 22:09 </t>
  </si>
  <si>
    <t> 0.0308 </t>
  </si>
  <si>
    <t>2448896.3709 </t>
  </si>
  <si>
    <t> 30.09.1992 20:54 </t>
  </si>
  <si>
    <t> 0.0314 </t>
  </si>
  <si>
    <t>2448896.3711 </t>
  </si>
  <si>
    <t> 0.0316 </t>
  </si>
  <si>
    <t>2448922.575 </t>
  </si>
  <si>
    <t> 27.10.1992 01:48 </t>
  </si>
  <si>
    <t> 0.043 </t>
  </si>
  <si>
    <t> AOEB 5 </t>
  </si>
  <si>
    <t>2449167.452 </t>
  </si>
  <si>
    <t> 28.06.1993 22:50 </t>
  </si>
  <si>
    <t> BBS 104 </t>
  </si>
  <si>
    <t>2449184.4873 </t>
  </si>
  <si>
    <t> 15.07.1993 23:41 </t>
  </si>
  <si>
    <t> 0.0319 </t>
  </si>
  <si>
    <t>2449184.4875 </t>
  </si>
  <si>
    <t> 15.07.1993 23:42 </t>
  </si>
  <si>
    <t> 0.0321 </t>
  </si>
  <si>
    <t>2449185.4321 </t>
  </si>
  <si>
    <t> 16.07.1993 22:22 </t>
  </si>
  <si>
    <t>2449185.4324 </t>
  </si>
  <si>
    <t>2449186.3808 </t>
  </si>
  <si>
    <t> 17.07.1993 21:08 </t>
  </si>
  <si>
    <t> 0.0320 </t>
  </si>
  <si>
    <t>2449189.5366 </t>
  </si>
  <si>
    <t> 21.07.1993 00:52 </t>
  </si>
  <si>
    <t>2449191.4298 </t>
  </si>
  <si>
    <t> 22.07.1993 22:18 </t>
  </si>
  <si>
    <t>2449191.4299 </t>
  </si>
  <si>
    <t> 22.07.1993 22:19 </t>
  </si>
  <si>
    <t>2449198.378 </t>
  </si>
  <si>
    <t> 29.07.1993 21:04 </t>
  </si>
  <si>
    <t>2449213.496 </t>
  </si>
  <si>
    <t> 13.08.1993 23:54 </t>
  </si>
  <si>
    <t> R.Galia </t>
  </si>
  <si>
    <t>2449220.470 </t>
  </si>
  <si>
    <t> 20.08.1993 23:16 </t>
  </si>
  <si>
    <t> 0.040 </t>
  </si>
  <si>
    <t> BBS 105 </t>
  </si>
  <si>
    <t>2449224.5631 </t>
  </si>
  <si>
    <t> 25.08.1993 01:30 </t>
  </si>
  <si>
    <t>2449225.5114 </t>
  </si>
  <si>
    <t> 26.08.1993 00:16 </t>
  </si>
  <si>
    <t>2449225.5115 </t>
  </si>
  <si>
    <t>2449235.613 </t>
  </si>
  <si>
    <t> 05.09.1993 02:42 </t>
  </si>
  <si>
    <t>2449247.595 </t>
  </si>
  <si>
    <t> 17.09.1993 02:16 </t>
  </si>
  <si>
    <t>2449251.388 </t>
  </si>
  <si>
    <t> 20.09.1993 21:18 </t>
  </si>
  <si>
    <t>2449252.640 </t>
  </si>
  <si>
    <t> 22.09.1993 03:21 </t>
  </si>
  <si>
    <t>2449535.400 </t>
  </si>
  <si>
    <t> 01.07.1994 21:36 </t>
  </si>
  <si>
    <t> BBS 107 </t>
  </si>
  <si>
    <t>2449545.481 </t>
  </si>
  <si>
    <t> 11.07.1994 23:32 </t>
  </si>
  <si>
    <t> J.Kovarik </t>
  </si>
  <si>
    <t>2449564.442 </t>
  </si>
  <si>
    <t> 30.07.1994 22:36 </t>
  </si>
  <si>
    <t>2449569.467 </t>
  </si>
  <si>
    <t> 04.08.1994 23:12 </t>
  </si>
  <si>
    <t> Mi.Kolarik </t>
  </si>
  <si>
    <t>2449569.468 </t>
  </si>
  <si>
    <t> 04.08.1994 23:13 </t>
  </si>
  <si>
    <t> J.Vasatko </t>
  </si>
  <si>
    <t>2449569.482 </t>
  </si>
  <si>
    <t> 04.08.1994 23:34 </t>
  </si>
  <si>
    <t> Ma.Kolarik </t>
  </si>
  <si>
    <t>2449569.483 </t>
  </si>
  <si>
    <t> 04.08.1994 23:35 </t>
  </si>
  <si>
    <t> H.Vaculikova </t>
  </si>
  <si>
    <t>2449569.4836 </t>
  </si>
  <si>
    <t> 04.08.1994 23:36 </t>
  </si>
  <si>
    <t> 0.0322 </t>
  </si>
  <si>
    <t> A.Dapergolas et </t>
  </si>
  <si>
    <t>IBVS 5011 </t>
  </si>
  <si>
    <t>2449569.4837 </t>
  </si>
  <si>
    <t> 0.0323 </t>
  </si>
  <si>
    <t>2449570.4323 </t>
  </si>
  <si>
    <t> 05.08.1994 22:22 </t>
  </si>
  <si>
    <t> 0.0342 </t>
  </si>
  <si>
    <t>2449570.4324 </t>
  </si>
  <si>
    <t> 0.0343 </t>
  </si>
  <si>
    <t>2449574.5322 </t>
  </si>
  <si>
    <t> 10.08.1994 00:46 </t>
  </si>
  <si>
    <t> 0.0317 </t>
  </si>
  <si>
    <t>BAVM 80 </t>
  </si>
  <si>
    <t>2449574.5343 </t>
  </si>
  <si>
    <t> 10.08.1994 00:49 </t>
  </si>
  <si>
    <t> 0.0338 </t>
  </si>
  <si>
    <t>B;V</t>
  </si>
  <si>
    <t>2449576.436 </t>
  </si>
  <si>
    <t> 11.08.1994 22:27 </t>
  </si>
  <si>
    <t> T.Hynek </t>
  </si>
  <si>
    <t>2449577.3740 </t>
  </si>
  <si>
    <t> 12.08.1994 20:58 </t>
  </si>
  <si>
    <t> 0.0333 </t>
  </si>
  <si>
    <t>2449577.3742 </t>
  </si>
  <si>
    <t> 0.0335 </t>
  </si>
  <si>
    <t>2449578.3197 </t>
  </si>
  <si>
    <t> 13.08.1994 19:40 </t>
  </si>
  <si>
    <t>2449578.3199 </t>
  </si>
  <si>
    <t> 0.0325 </t>
  </si>
  <si>
    <t>2449579.5821 </t>
  </si>
  <si>
    <t> 15.08.1994 01:58 </t>
  </si>
  <si>
    <t>2449581.4758 </t>
  </si>
  <si>
    <t> 16.08.1994 23:25 </t>
  </si>
  <si>
    <t> 0.0327 </t>
  </si>
  <si>
    <t>2449600.413 </t>
  </si>
  <si>
    <t> 04.09.1994 21:54 </t>
  </si>
  <si>
    <t> 0.036 </t>
  </si>
  <si>
    <t>2449631.339 </t>
  </si>
  <si>
    <t> 05.10.1994 20:08 </t>
  </si>
  <si>
    <t> BBS 108 </t>
  </si>
  <si>
    <t>2449896.419 </t>
  </si>
  <si>
    <t> 27.06.1995 22:03 </t>
  </si>
  <si>
    <t> BBS 109 </t>
  </si>
  <si>
    <t>2449920.400 </t>
  </si>
  <si>
    <t> 21.07.1995 21:36 </t>
  </si>
  <si>
    <t> 0.034 </t>
  </si>
  <si>
    <t> BBS 110 </t>
  </si>
  <si>
    <t>2449923.5394 </t>
  </si>
  <si>
    <t> 25.07.1995 00:56 </t>
  </si>
  <si>
    <t> 0.0179 </t>
  </si>
  <si>
    <t> A.Kratochvil </t>
  </si>
  <si>
    <t> BRNO 32 </t>
  </si>
  <si>
    <t>2449925.4491 </t>
  </si>
  <si>
    <t> 26.07.1995 22:46 </t>
  </si>
  <si>
    <t>2449930.4812 </t>
  </si>
  <si>
    <t> 31.07.1995 23:32 </t>
  </si>
  <si>
    <t> 0.0172 </t>
  </si>
  <si>
    <t> S.Gojdic </t>
  </si>
  <si>
    <t>2449976.580 </t>
  </si>
  <si>
    <t> 16.09.1995 01:55 </t>
  </si>
  <si>
    <t> J.McKenna </t>
  </si>
  <si>
    <t>2449979.095 </t>
  </si>
  <si>
    <t> 18.09.1995 14:16 </t>
  </si>
  <si>
    <t> Y.Sekino </t>
  </si>
  <si>
    <t>VSB 47 </t>
  </si>
  <si>
    <t>2449988.576 </t>
  </si>
  <si>
    <t> 28.09.1995 01:49 </t>
  </si>
  <si>
    <t> 0.047 </t>
  </si>
  <si>
    <t>2449993.613 </t>
  </si>
  <si>
    <t> 03.10.1995 02:42 </t>
  </si>
  <si>
    <t>2449999.302 </t>
  </si>
  <si>
    <t> 08.10.1995 19:14 </t>
  </si>
  <si>
    <t>2450000.558 </t>
  </si>
  <si>
    <t> 10.10.1995 01:23 </t>
  </si>
  <si>
    <t>2450000.567 </t>
  </si>
  <si>
    <t> 10.10.1995 01:36 </t>
  </si>
  <si>
    <t> 0.046 </t>
  </si>
  <si>
    <t>2450040.322 </t>
  </si>
  <si>
    <t> 18.11.1995 19:43 </t>
  </si>
  <si>
    <t> 0.039 </t>
  </si>
  <si>
    <t> BBS 111 </t>
  </si>
  <si>
    <t>2450281.423 </t>
  </si>
  <si>
    <t> 16.07.1996 22:09 </t>
  </si>
  <si>
    <t> 0.045 </t>
  </si>
  <si>
    <t> BBS 112 </t>
  </si>
  <si>
    <t>2450281.4245 </t>
  </si>
  <si>
    <t> 16.07.1996 22:11 </t>
  </si>
  <si>
    <t> 0.0461 </t>
  </si>
  <si>
    <t> K.Koss </t>
  </si>
  <si>
    <t>2450281.4335 </t>
  </si>
  <si>
    <t> 16.07.1996 22:24 </t>
  </si>
  <si>
    <t> 0.0551 </t>
  </si>
  <si>
    <t> J.Cechal </t>
  </si>
  <si>
    <t>2450281.4356 </t>
  </si>
  <si>
    <t> 16.07.1996 22:27 </t>
  </si>
  <si>
    <t> 0.0572 </t>
  </si>
  <si>
    <t> M.Netolicky </t>
  </si>
  <si>
    <t>2450316.4416 </t>
  </si>
  <si>
    <t> 20.08.1996 22:35 </t>
  </si>
  <si>
    <t> 0.0348 </t>
  </si>
  <si>
    <t>BAVM 102 </t>
  </si>
  <si>
    <t>2450334.431 </t>
  </si>
  <si>
    <t> 07.09.1996 22:20 </t>
  </si>
  <si>
    <t> BBS 113 </t>
  </si>
  <si>
    <t>2450360.307 </t>
  </si>
  <si>
    <t> 03.10.1996 19:22 </t>
  </si>
  <si>
    <t>2450376.725 </t>
  </si>
  <si>
    <t> 20.10.1996 05:24 </t>
  </si>
  <si>
    <t>2450402.599 </t>
  </si>
  <si>
    <t> 15.11.1996 02:22 </t>
  </si>
  <si>
    <t> 0.041 </t>
  </si>
  <si>
    <t>2450642.428 </t>
  </si>
  <si>
    <t> 12.07.1997 22:16 </t>
  </si>
  <si>
    <t> BBS 115 </t>
  </si>
  <si>
    <t>2450655.683 </t>
  </si>
  <si>
    <t> 26.07.1997 04:23 </t>
  </si>
  <si>
    <t>2450671.464 </t>
  </si>
  <si>
    <t> 10.08.1997 23:08 </t>
  </si>
  <si>
    <t> BBS 116 </t>
  </si>
  <si>
    <t>2450671.467 </t>
  </si>
  <si>
    <t> 10.08.1997 23:12 </t>
  </si>
  <si>
    <t>2450702.3862 </t>
  </si>
  <si>
    <t> 10.09.1997 21:16 </t>
  </si>
  <si>
    <t> 0.0367 </t>
  </si>
  <si>
    <t>BAVM 111 </t>
  </si>
  <si>
    <t>2450702.388 </t>
  </si>
  <si>
    <t> 10.09.1997 21:18 </t>
  </si>
  <si>
    <t>2450705.546 </t>
  </si>
  <si>
    <t> 14.09.1997 01:06 </t>
  </si>
  <si>
    <t> G.Chaple </t>
  </si>
  <si>
    <t>2450731.426 </t>
  </si>
  <si>
    <t> 09.10.1997 22:13 </t>
  </si>
  <si>
    <t>2450755.399 </t>
  </si>
  <si>
    <t> 02.11.1997 21:34 </t>
  </si>
  <si>
    <t>2450770.557 </t>
  </si>
  <si>
    <t> 18.11.1997 01:22 </t>
  </si>
  <si>
    <t>2450985.777 </t>
  </si>
  <si>
    <t> 21.06.1998 06:38 </t>
  </si>
  <si>
    <t> R.Hill </t>
  </si>
  <si>
    <t>2451004.710 </t>
  </si>
  <si>
    <t> 10.07.1998 05:02 </t>
  </si>
  <si>
    <t> R.Berg </t>
  </si>
  <si>
    <t>2451023.644 </t>
  </si>
  <si>
    <t> 29.07.1998 03:27 </t>
  </si>
  <si>
    <t> C.Stephan </t>
  </si>
  <si>
    <t>2451044.4662 </t>
  </si>
  <si>
    <t> 18.08.1998 23:11 </t>
  </si>
  <si>
    <t> 0.0383 </t>
  </si>
  <si>
    <t> M.Rottenborn </t>
  </si>
  <si>
    <t>2451044.4676 </t>
  </si>
  <si>
    <t> 18.08.1998 23:13 </t>
  </si>
  <si>
    <t> 0.0397 </t>
  </si>
  <si>
    <t> M.Vetrovcova </t>
  </si>
  <si>
    <t>2451095.595 </t>
  </si>
  <si>
    <t> 09.10.1998 02:16 </t>
  </si>
  <si>
    <t>2451100.644 </t>
  </si>
  <si>
    <t> 14.10.1998 03:27 </t>
  </si>
  <si>
    <t>2451364.4538 </t>
  </si>
  <si>
    <t> 04.07.1999 22:53 </t>
  </si>
  <si>
    <t> 0.0374 </t>
  </si>
  <si>
    <t> M.Martikan </t>
  </si>
  <si>
    <t>2451364.4594 </t>
  </si>
  <si>
    <t> 04.07.1999 23:01 </t>
  </si>
  <si>
    <t> 0.0430 </t>
  </si>
  <si>
    <t> L.Brat </t>
  </si>
  <si>
    <t>2451364.4615 </t>
  </si>
  <si>
    <t> 04.07.1999 23:04 </t>
  </si>
  <si>
    <t> 0.0451 </t>
  </si>
  <si>
    <t> P.Sobotka </t>
  </si>
  <si>
    <t>2451370.775 </t>
  </si>
  <si>
    <t> 11.07.1999 06:36 </t>
  </si>
  <si>
    <t> AOEB 8 </t>
  </si>
  <si>
    <t>2451381.5066 </t>
  </si>
  <si>
    <t> 22.07.1999 00:09 </t>
  </si>
  <si>
    <t> 0.0494 </t>
  </si>
  <si>
    <t>2451395.3868 </t>
  </si>
  <si>
    <t> 04.08.1999 21:16 </t>
  </si>
  <si>
    <t> 0.0445 </t>
  </si>
  <si>
    <t> M.Brhel </t>
  </si>
  <si>
    <t>2451432.621 </t>
  </si>
  <si>
    <t> 11.09.1999 02:54 </t>
  </si>
  <si>
    <t>2451436.4188 </t>
  </si>
  <si>
    <t> 14.09.1999 22:03 </t>
  </si>
  <si>
    <t> 0.0523 </t>
  </si>
  <si>
    <t>2451442.7187 </t>
  </si>
  <si>
    <t> 21.09.1999 05:14 </t>
  </si>
  <si>
    <t> 0.0408 </t>
  </si>
  <si>
    <t> R.H.Nelson </t>
  </si>
  <si>
    <t>IBVS 4840 </t>
  </si>
  <si>
    <t>2451732.4132 </t>
  </si>
  <si>
    <t> 06.07.2000 21:55 </t>
  </si>
  <si>
    <t> 0.0416 </t>
  </si>
  <si>
    <t> B.Albayrak </t>
  </si>
  <si>
    <t>IBVS 4941 </t>
  </si>
  <si>
    <t>2451773.4380 </t>
  </si>
  <si>
    <t> 16.08.2000 22:30 </t>
  </si>
  <si>
    <t> 0.0422 </t>
  </si>
  <si>
    <t>BAVM 152 </t>
  </si>
  <si>
    <t>2451784.802 </t>
  </si>
  <si>
    <t> 28.08.2000 07:14 </t>
  </si>
  <si>
    <t>2451812.576 </t>
  </si>
  <si>
    <t> 25.09.2000 01:49 </t>
  </si>
  <si>
    <t>2451836.560 </t>
  </si>
  <si>
    <t> 19.10.2000 01:26 </t>
  </si>
  <si>
    <t> 0.050 </t>
  </si>
  <si>
    <t>2451853.593 </t>
  </si>
  <si>
    <t> 05.11.2000 02:13 </t>
  </si>
  <si>
    <t>2452110.469 </t>
  </si>
  <si>
    <t> 19.07.2001 23:15 </t>
  </si>
  <si>
    <t> D.Dereník </t>
  </si>
  <si>
    <t>OEJV 0074 </t>
  </si>
  <si>
    <t>2452110.473 </t>
  </si>
  <si>
    <t> 19.07.2001 23:21 </t>
  </si>
  <si>
    <t> 0.048 </t>
  </si>
  <si>
    <t> T.Gerboc </t>
  </si>
  <si>
    <t> F.Sura </t>
  </si>
  <si>
    <t>2452122.461 </t>
  </si>
  <si>
    <t> 31.07.2001 23:03 </t>
  </si>
  <si>
    <t> D.Motl </t>
  </si>
  <si>
    <t>2452124.3590 </t>
  </si>
  <si>
    <t> 02.08.2001 20:36 </t>
  </si>
  <si>
    <t> 0.0488 </t>
  </si>
  <si>
    <t> L.Baldinelli </t>
  </si>
  <si>
    <t> BBS 127 </t>
  </si>
  <si>
    <t>2452129.4026 </t>
  </si>
  <si>
    <t> 07.08.2001 21:39 </t>
  </si>
  <si>
    <t> 0.0433 </t>
  </si>
  <si>
    <t> Baldinelli&amp;Maitan </t>
  </si>
  <si>
    <t>IBVS 5220/PRIV </t>
  </si>
  <si>
    <t>2452196.3029 </t>
  </si>
  <si>
    <t> 13.10.2001 19:16 </t>
  </si>
  <si>
    <t> 0.0427 </t>
  </si>
  <si>
    <t> Albayrak&amp;Cetintas </t>
  </si>
  <si>
    <t>IBVS 5300 </t>
  </si>
  <si>
    <t>2452221.557 </t>
  </si>
  <si>
    <t> 08.11.2001 01:22 </t>
  </si>
  <si>
    <t> 0.051 </t>
  </si>
  <si>
    <t>2452240.4848 </t>
  </si>
  <si>
    <t> 26.11.2001 23:38 </t>
  </si>
  <si>
    <t> 0.0447 </t>
  </si>
  <si>
    <t>C </t>
  </si>
  <si>
    <t>ns</t>
  </si>
  <si>
    <t> S.Dvorak </t>
  </si>
  <si>
    <t>2452459.4916 </t>
  </si>
  <si>
    <t> 03.07.2002 23:47 </t>
  </si>
  <si>
    <t> 0.0456 </t>
  </si>
  <si>
    <t> Derman&amp;Kalci </t>
  </si>
  <si>
    <t>IBVS 5439 </t>
  </si>
  <si>
    <t>2452473.3772 </t>
  </si>
  <si>
    <t> 17.07.2002 21:03 </t>
  </si>
  <si>
    <t>2452490.4190 </t>
  </si>
  <si>
    <t> 03.08.2002 22:03 </t>
  </si>
  <si>
    <t> 0.0471 </t>
  </si>
  <si>
    <t> T.Pribulla et al. </t>
  </si>
  <si>
    <t>IBVS 5341 </t>
  </si>
  <si>
    <t>2452495.4671 </t>
  </si>
  <si>
    <t> 08.08.2002 23:12 </t>
  </si>
  <si>
    <t> 0.0460 </t>
  </si>
  <si>
    <t>2452496.4114 </t>
  </si>
  <si>
    <t> 09.08.2002 21:52 </t>
  </si>
  <si>
    <t> 0.0436 </t>
  </si>
  <si>
    <t>2452497.3603 </t>
  </si>
  <si>
    <t> 10.08.2002 20:38 </t>
  </si>
  <si>
    <t> 0.0458 </t>
  </si>
  <si>
    <t> T.Tanriverdi et al. </t>
  </si>
  <si>
    <t>IBVS 5407 </t>
  </si>
  <si>
    <t>2452497.3607 </t>
  </si>
  <si>
    <t> 10.08.2002 20:39 </t>
  </si>
  <si>
    <t> 0.0462 </t>
  </si>
  <si>
    <t> Sarounova &amp; Wolf </t>
  </si>
  <si>
    <t>IBVS 5594 </t>
  </si>
  <si>
    <t>2452498.3099 </t>
  </si>
  <si>
    <t> 11.08.2002 19:26 </t>
  </si>
  <si>
    <t> 0.0487 </t>
  </si>
  <si>
    <t>2452501.4657 </t>
  </si>
  <si>
    <t> 14.08.2002 23:10 </t>
  </si>
  <si>
    <t>2452502.4108 </t>
  </si>
  <si>
    <t> 15.08.2002 21:51 </t>
  </si>
  <si>
    <t> 0.0472 </t>
  </si>
  <si>
    <t> Baldinelli &amp; Maitan </t>
  </si>
  <si>
    <t>2452512.5126 </t>
  </si>
  <si>
    <t> 26.08.2002 00:18 </t>
  </si>
  <si>
    <t> 0.0507 </t>
  </si>
  <si>
    <t>2452515.3479 </t>
  </si>
  <si>
    <t> 28.08.2002 20:20 </t>
  </si>
  <si>
    <t> 0.0459 </t>
  </si>
  <si>
    <t>2452522.6065 </t>
  </si>
  <si>
    <t> 05.09.2002 02:33 </t>
  </si>
  <si>
    <t> 0.0464 </t>
  </si>
  <si>
    <t>2452526.39881 </t>
  </si>
  <si>
    <t> 08.09.2002 21:34 </t>
  </si>
  <si>
    <t> 0.05183 </t>
  </si>
  <si>
    <t>o</t>
  </si>
  <si>
    <t> R.Ehrenberger </t>
  </si>
  <si>
    <t>2452563.6311 </t>
  </si>
  <si>
    <t> 16.10.2002 03:08 </t>
  </si>
  <si>
    <t> 0.0468 </t>
  </si>
  <si>
    <t> L.Casady et al. </t>
  </si>
  <si>
    <t>2452563.6327 </t>
  </si>
  <si>
    <t> 16.10.2002 03:11 </t>
  </si>
  <si>
    <t> 0.0484 </t>
  </si>
  <si>
    <t> M.Nicholas </t>
  </si>
  <si>
    <t>2452566.7871 </t>
  </si>
  <si>
    <t> 19.10.2002 06:53 </t>
  </si>
  <si>
    <t>2452589.5082 </t>
  </si>
  <si>
    <t> 11.11.2002 00:11 </t>
  </si>
  <si>
    <t>2452785.7927 </t>
  </si>
  <si>
    <t> 26.05.2003 07:01 </t>
  </si>
  <si>
    <t>2452798.41550 </t>
  </si>
  <si>
    <t> 07.06.2003 21:58 </t>
  </si>
  <si>
    <t> 0.04675 </t>
  </si>
  <si>
    <t>2452810.4076 </t>
  </si>
  <si>
    <t> 19.06.2003 21:46 </t>
  </si>
  <si>
    <t> L.Kotková &amp; M.Wolf </t>
  </si>
  <si>
    <t>IBVS 5676 </t>
  </si>
  <si>
    <t>2452833.761 </t>
  </si>
  <si>
    <t> 13.07.2003 06:15 </t>
  </si>
  <si>
    <t> AOEB 11 </t>
  </si>
  <si>
    <t>2452863.4241 </t>
  </si>
  <si>
    <t> 11.08.2003 22:10 </t>
  </si>
  <si>
    <t> 0.0478 </t>
  </si>
  <si>
    <t>IBVS 5668 </t>
  </si>
  <si>
    <t>2452864.3716 </t>
  </si>
  <si>
    <t> 12.08.2003 20:55 </t>
  </si>
  <si>
    <t> 0.0486 </t>
  </si>
  <si>
    <t>2452883.630 </t>
  </si>
  <si>
    <t> 01.09.2003 03:07 </t>
  </si>
  <si>
    <t> 0.057 </t>
  </si>
  <si>
    <t>2452898.4514 </t>
  </si>
  <si>
    <t> 15.09.2003 22:50 </t>
  </si>
  <si>
    <t>2452930.3272 </t>
  </si>
  <si>
    <t> 17.10.2003 19:51 </t>
  </si>
  <si>
    <t> 0.0500 </t>
  </si>
  <si>
    <t> M.Dietrich </t>
  </si>
  <si>
    <t>BAVM 172 </t>
  </si>
  <si>
    <t>2452931.5884 </t>
  </si>
  <si>
    <t> 19.10.2003 02:07 </t>
  </si>
  <si>
    <t> 0.0489 </t>
  </si>
  <si>
    <t>2452931.592 </t>
  </si>
  <si>
    <t> 19.10.2003 02:12 </t>
  </si>
  <si>
    <t> 0.052 </t>
  </si>
  <si>
    <t>2452963.1454 </t>
  </si>
  <si>
    <t> 19.11.2003 15:29 </t>
  </si>
  <si>
    <t> T.Krajci </t>
  </si>
  <si>
    <t>IBVS 5592 </t>
  </si>
  <si>
    <t>2452986.4968 </t>
  </si>
  <si>
    <t> 12.12.2003 23:55 </t>
  </si>
  <si>
    <t> 0.0480 </t>
  </si>
  <si>
    <t>2453183.41590 </t>
  </si>
  <si>
    <t> 26.06.2004 21:58 </t>
  </si>
  <si>
    <t> 0.05114 </t>
  </si>
  <si>
    <t>2453224.443 </t>
  </si>
  <si>
    <t> 06.08.2004 22:37 </t>
  </si>
  <si>
    <t> 0.054 </t>
  </si>
  <si>
    <t> M.Machon </t>
  </si>
  <si>
    <t>2453232.6435 </t>
  </si>
  <si>
    <t> 15.08.2004 03:26 </t>
  </si>
  <si>
    <t> 0.0497 </t>
  </si>
  <si>
    <t> H.Gerner </t>
  </si>
  <si>
    <t>2453253.490 </t>
  </si>
  <si>
    <t> 04.09.2004 23:45 </t>
  </si>
  <si>
    <t> 0.069 </t>
  </si>
  <si>
    <t>2453255.3664 </t>
  </si>
  <si>
    <t> 06.09.2004 20:47 </t>
  </si>
  <si>
    <t> 0.0516 </t>
  </si>
  <si>
    <t> M. Zejda et al. </t>
  </si>
  <si>
    <t>IBVS 5741 </t>
  </si>
  <si>
    <t>2453267.3572 </t>
  </si>
  <si>
    <t> 18.09.2004 20:34 </t>
  </si>
  <si>
    <t> F.Walter </t>
  </si>
  <si>
    <t>BAVM 173 </t>
  </si>
  <si>
    <t>2453275.562 </t>
  </si>
  <si>
    <t> 27.09.2004 01:29 </t>
  </si>
  <si>
    <t>2453302.700 </t>
  </si>
  <si>
    <t> 24.10.2004 04:48 </t>
  </si>
  <si>
    <t>2453315.955 </t>
  </si>
  <si>
    <t> 06.11.2004 10:55 </t>
  </si>
  <si>
    <t> Hirosawa </t>
  </si>
  <si>
    <t>VSB 43 </t>
  </si>
  <si>
    <t>2453321.636 </t>
  </si>
  <si>
    <t> 12.11.2004 03:15 </t>
  </si>
  <si>
    <t>2453335.5224 </t>
  </si>
  <si>
    <t> 26.11.2004 00:32 </t>
  </si>
  <si>
    <t> 0.0527 </t>
  </si>
  <si>
    <t>2453529.9148 </t>
  </si>
  <si>
    <t> 08.06.2005 09:57 </t>
  </si>
  <si>
    <t> 0.0536 </t>
  </si>
  <si>
    <t>R</t>
  </si>
  <si>
    <t> J.M.Cook et al. </t>
  </si>
  <si>
    <t>IBVS 5636 </t>
  </si>
  <si>
    <t>2453548.8489 </t>
  </si>
  <si>
    <t> 27.06.2005 08:22 </t>
  </si>
  <si>
    <t> 0.0535 </t>
  </si>
  <si>
    <t>2453555.7921 </t>
  </si>
  <si>
    <t> 04.07.2005 07:00 </t>
  </si>
  <si>
    <t> 0.0542 </t>
  </si>
  <si>
    <t>2453567.1525 </t>
  </si>
  <si>
    <t> 15.07.2005 15:39 </t>
  </si>
  <si>
    <t> 0.0540 </t>
  </si>
  <si>
    <t> Nakajima </t>
  </si>
  <si>
    <t>VSB 44 </t>
  </si>
  <si>
    <t>2453568.4154 </t>
  </si>
  <si>
    <t> 16.07.2005 21:58 </t>
  </si>
  <si>
    <t> 0.0546 </t>
  </si>
  <si>
    <t> H.V. Senavci et al. </t>
  </si>
  <si>
    <t>IBVS 5754 </t>
  </si>
  <si>
    <t>2453581.6689 </t>
  </si>
  <si>
    <t> 30.07.2005 04:03 </t>
  </si>
  <si>
    <t>2453591.768 </t>
  </si>
  <si>
    <t> 09.08.2005 06:25 </t>
  </si>
  <si>
    <t> 0.055 </t>
  </si>
  <si>
    <t>2453611.33083 </t>
  </si>
  <si>
    <t> 28.08.2005 19:56 </t>
  </si>
  <si>
    <t> 0.05247 </t>
  </si>
  <si>
    <t>2453624.5844 </t>
  </si>
  <si>
    <t> 11.09.2005 02:01 </t>
  </si>
  <si>
    <t> 0.0521 </t>
  </si>
  <si>
    <t>2453887.7697 </t>
  </si>
  <si>
    <t> 01.06.2006 06:28 </t>
  </si>
  <si>
    <t> V.Petriew </t>
  </si>
  <si>
    <t> AOEB 12 </t>
  </si>
  <si>
    <t>2453977.3963 </t>
  </si>
  <si>
    <t> 29.08.2006 21:30 </t>
  </si>
  <si>
    <t> 0.0562 </t>
  </si>
  <si>
    <t>2454062.5999 </t>
  </si>
  <si>
    <t> 23.11.2006 02:23 </t>
  </si>
  <si>
    <t> 0.0557 </t>
  </si>
  <si>
    <t>2454241.8460 </t>
  </si>
  <si>
    <t> 21.05.2007 08:18 </t>
  </si>
  <si>
    <t> 0.0578 </t>
  </si>
  <si>
    <t> J.Bialozynski </t>
  </si>
  <si>
    <t>2454260.4664 </t>
  </si>
  <si>
    <t> 08.06.2007 23:11 </t>
  </si>
  <si>
    <t> 0.0595 </t>
  </si>
  <si>
    <t> S.Parimucha et al. </t>
  </si>
  <si>
    <t>IBVS 5898 </t>
  </si>
  <si>
    <t>2454338.4117 </t>
  </si>
  <si>
    <t> 25.08.2007 21:52 </t>
  </si>
  <si>
    <t> 0.0589 </t>
  </si>
  <si>
    <t>-I</t>
  </si>
  <si>
    <t>BAVM 193 </t>
  </si>
  <si>
    <t>2454388.2699 </t>
  </si>
  <si>
    <t> 14.10.2007 18:28 </t>
  </si>
  <si>
    <t>23708</t>
  </si>
  <si>
    <t> 0.0570 </t>
  </si>
  <si>
    <t>2454394.5826 </t>
  </si>
  <si>
    <t> 21.10.2007 01:58 </t>
  </si>
  <si>
    <t>23718</t>
  </si>
  <si>
    <t> 0.0583 </t>
  </si>
  <si>
    <t>JAAVSO 36(2);171 </t>
  </si>
  <si>
    <t>2454621.7967 </t>
  </si>
  <si>
    <t> 04.06.2008 07:07 </t>
  </si>
  <si>
    <t>24078</t>
  </si>
  <si>
    <t> 0.0616 </t>
  </si>
  <si>
    <t>JAAVSO 36(2);186 </t>
  </si>
  <si>
    <t>2454638.8373 </t>
  </si>
  <si>
    <t> 21.06.2008 08:05 </t>
  </si>
  <si>
    <t>24105</t>
  </si>
  <si>
    <t> 0.0614 </t>
  </si>
  <si>
    <t> E.Wiley </t>
  </si>
  <si>
    <t>2454652.722 </t>
  </si>
  <si>
    <t> 05.07.2008 05:19 </t>
  </si>
  <si>
    <t>24127</t>
  </si>
  <si>
    <t> 0.061 </t>
  </si>
  <si>
    <t> JAAVSO 37;44 </t>
  </si>
  <si>
    <t>2454657.4548 </t>
  </si>
  <si>
    <t> 09.07.2008 22:54 </t>
  </si>
  <si>
    <t>24134.5</t>
  </si>
  <si>
    <t> 0.0602 </t>
  </si>
  <si>
    <t>2454658.4020 </t>
  </si>
  <si>
    <t> 10.07.2008 21:38 </t>
  </si>
  <si>
    <t>24136</t>
  </si>
  <si>
    <t> 0.0607 </t>
  </si>
  <si>
    <t>2454675.4442 </t>
  </si>
  <si>
    <t> 27.07.2008 22:39 </t>
  </si>
  <si>
    <t>24163</t>
  </si>
  <si>
    <t> 0.0621 </t>
  </si>
  <si>
    <t>2454676.7052 </t>
  </si>
  <si>
    <t> 29.07.2008 04:55 </t>
  </si>
  <si>
    <t>24165</t>
  </si>
  <si>
    <t> 0.0608 </t>
  </si>
  <si>
    <t> K.Menzies </t>
  </si>
  <si>
    <t>2454681.7568 </t>
  </si>
  <si>
    <t> 03.08.2008 06:09 </t>
  </si>
  <si>
    <t>24173</t>
  </si>
  <si>
    <t> 0.0633 </t>
  </si>
  <si>
    <t>2454684.5900 </t>
  </si>
  <si>
    <t> 06.08.2008 02:09 </t>
  </si>
  <si>
    <t>24177.5</t>
  </si>
  <si>
    <t> 0.0564 </t>
  </si>
  <si>
    <t> P.Frank </t>
  </si>
  <si>
    <t>BAVM 203 </t>
  </si>
  <si>
    <t>2454688.6983 </t>
  </si>
  <si>
    <t> 10.08.2008 04:45 </t>
  </si>
  <si>
    <t>24184</t>
  </si>
  <si>
    <t> 0.0623 </t>
  </si>
  <si>
    <t>2454706.3689 </t>
  </si>
  <si>
    <t> 27.08.2008 20:51 </t>
  </si>
  <si>
    <t>24212</t>
  </si>
  <si>
    <t> 0.0609 </t>
  </si>
  <si>
    <t>2454709.5243 </t>
  </si>
  <si>
    <t> 31.08.2008 00:34 </t>
  </si>
  <si>
    <t>24217</t>
  </si>
  <si>
    <t> 0.0606 </t>
  </si>
  <si>
    <t>-U;-I</t>
  </si>
  <si>
    <t> M.&amp; K.Rätz </t>
  </si>
  <si>
    <t>BAVM 209 </t>
  </si>
  <si>
    <t>2454737.2942 </t>
  </si>
  <si>
    <t> 27.09.2008 19:03 </t>
  </si>
  <si>
    <t> 0.0603 </t>
  </si>
  <si>
    <t>2454989.7525 </t>
  </si>
  <si>
    <t> 07.06.2009 06:03 </t>
  </si>
  <si>
    <t> 0.0622 </t>
  </si>
  <si>
    <t> JAAVSO 38;85 </t>
  </si>
  <si>
    <t>2454996.6956 </t>
  </si>
  <si>
    <t> 14.06.2009 04:41 </t>
  </si>
  <si>
    <t> 0.0627 </t>
  </si>
  <si>
    <t> N.Simmons </t>
  </si>
  <si>
    <t> JAAVSO 38;120 </t>
  </si>
  <si>
    <t>2455030.46189 </t>
  </si>
  <si>
    <t> 17.07.2009 23:05 </t>
  </si>
  <si>
    <t> 0.06299 </t>
  </si>
  <si>
    <t> M.Mašek </t>
  </si>
  <si>
    <t>OEJV 0160 </t>
  </si>
  <si>
    <t>2455044.6620 </t>
  </si>
  <si>
    <t> 01.08.2009 03:53 </t>
  </si>
  <si>
    <t> 0.0624 </t>
  </si>
  <si>
    <t> JAAVSO 39;177 </t>
  </si>
  <si>
    <t>2455068.3322 </t>
  </si>
  <si>
    <t> 24.08.2009 19:58 </t>
  </si>
  <si>
    <t> 0.0648 </t>
  </si>
  <si>
    <t>BAVM 212 </t>
  </si>
  <si>
    <t>2455105.2521 </t>
  </si>
  <si>
    <t> 30.09.2009 18:03 </t>
  </si>
  <si>
    <t>24844</t>
  </si>
  <si>
    <t> 0.0630 </t>
  </si>
  <si>
    <t> N.Erkan et al. </t>
  </si>
  <si>
    <t>IBVS 5924 </t>
  </si>
  <si>
    <t>2455338.7760 </t>
  </si>
  <si>
    <t> 22.05.2010 06:37 </t>
  </si>
  <si>
    <t>25214</t>
  </si>
  <si>
    <t> 0.0647 </t>
  </si>
  <si>
    <t> JAAVSO 39;94 </t>
  </si>
  <si>
    <t>2455380.4305 </t>
  </si>
  <si>
    <t> 02.07.2010 22:19 </t>
  </si>
  <si>
    <t>25280</t>
  </si>
  <si>
    <t> 0.0639 </t>
  </si>
  <si>
    <t>IBVS 5980 </t>
  </si>
  <si>
    <t>2455381.6923 </t>
  </si>
  <si>
    <t> 04.07.2010 04:36 </t>
  </si>
  <si>
    <t>25282</t>
  </si>
  <si>
    <t> 0.0634 </t>
  </si>
  <si>
    <t>2455415.1441 </t>
  </si>
  <si>
    <t> 06.08.2010 15:27 </t>
  </si>
  <si>
    <t>25335</t>
  </si>
  <si>
    <t> H.Itoh </t>
  </si>
  <si>
    <t>VSB 51 </t>
  </si>
  <si>
    <t>2455420.5079 </t>
  </si>
  <si>
    <t> 12.08.2010 00:11 </t>
  </si>
  <si>
    <t>25343.5</t>
  </si>
  <si>
    <t>2455425.2424 </t>
  </si>
  <si>
    <t> 16.08.2010 17:49 </t>
  </si>
  <si>
    <t>25351</t>
  </si>
  <si>
    <t>cG</t>
  </si>
  <si>
    <t> K.Hirosawa </t>
  </si>
  <si>
    <t>2455436.6029 </t>
  </si>
  <si>
    <t> 28.08.2010 02:28 </t>
  </si>
  <si>
    <t>25369</t>
  </si>
  <si>
    <t>2455759.7491 </t>
  </si>
  <si>
    <t> 17.07.2011 05:58 </t>
  </si>
  <si>
    <t>25881</t>
  </si>
  <si>
    <t> 0.0668 </t>
  </si>
  <si>
    <t> JAAVSO 40;975 </t>
  </si>
  <si>
    <t>2455785.6255 </t>
  </si>
  <si>
    <t> 12.08.2011 03:00 </t>
  </si>
  <si>
    <t>25922</t>
  </si>
  <si>
    <t> 0.0664 </t>
  </si>
  <si>
    <t>2455837.3774 </t>
  </si>
  <si>
    <t> 02.10.2011 21:03 </t>
  </si>
  <si>
    <t>26004</t>
  </si>
  <si>
    <t>BAVM 225 </t>
  </si>
  <si>
    <t>2455856.3151 </t>
  </si>
  <si>
    <t> 21.10.2011 19:33 </t>
  </si>
  <si>
    <t>26034</t>
  </si>
  <si>
    <t> 0.0682 </t>
  </si>
  <si>
    <t>2456101.51576 </t>
  </si>
  <si>
    <t> 23.06.2012 00:22 </t>
  </si>
  <si>
    <t>26422.5</t>
  </si>
  <si>
    <t> 0.07059 </t>
  </si>
  <si>
    <t> R.Uhlar </t>
  </si>
  <si>
    <t>IBVS 6114 </t>
  </si>
  <si>
    <t>2456170.6256 </t>
  </si>
  <si>
    <t> 31.08.2012 03:00 </t>
  </si>
  <si>
    <t>26532</t>
  </si>
  <si>
    <t> 0.0705 </t>
  </si>
  <si>
    <t> JAAVSO 41;122 </t>
  </si>
  <si>
    <t>2456176.3073 </t>
  </si>
  <si>
    <t> 05.09.2012 19:22 </t>
  </si>
  <si>
    <t>26541</t>
  </si>
  <si>
    <t> 0.0719 </t>
  </si>
  <si>
    <t> Y.Ogmen </t>
  </si>
  <si>
    <t> JAAVSO 41;328 </t>
  </si>
  <si>
    <t>2456462.8438 </t>
  </si>
  <si>
    <t> 19.06.2013 08:15 </t>
  </si>
  <si>
    <t>26995</t>
  </si>
  <si>
    <t> 0.0704 </t>
  </si>
  <si>
    <t>2456480.5161 </t>
  </si>
  <si>
    <t> 07.07.2013 00:23 </t>
  </si>
  <si>
    <t>27023</t>
  </si>
  <si>
    <t> 0.0708 </t>
  </si>
  <si>
    <t>BAVM 232 </t>
  </si>
  <si>
    <t>2456590.3351 </t>
  </si>
  <si>
    <t> 24.10.2013 20:02 </t>
  </si>
  <si>
    <t>27197</t>
  </si>
  <si>
    <t> 0.0712 </t>
  </si>
  <si>
    <t>BAVM 234 </t>
  </si>
  <si>
    <t>2456811.5520 </t>
  </si>
  <si>
    <t> 03.06.2014 01:14 </t>
  </si>
  <si>
    <t>27547.5</t>
  </si>
  <si>
    <t> 0.0732 </t>
  </si>
  <si>
    <t>BAVM 238 </t>
  </si>
  <si>
    <t>2456841.5312 </t>
  </si>
  <si>
    <t> 03.07.2014 00:44 </t>
  </si>
  <si>
    <t>27595</t>
  </si>
  <si>
    <t>2456842.7937 </t>
  </si>
  <si>
    <t> 04.07.2014 07:02 </t>
  </si>
  <si>
    <t>27597</t>
  </si>
  <si>
    <t> 0.0734 </t>
  </si>
  <si>
    <t> JAAVSO 42;426 </t>
  </si>
  <si>
    <t>2457179.5066 </t>
  </si>
  <si>
    <t> 06.06.2015 00:09 </t>
  </si>
  <si>
    <t>28130.5</t>
  </si>
  <si>
    <t> 0.0726 </t>
  </si>
  <si>
    <t>BAVM 241 (=IBVS 6157) </t>
  </si>
  <si>
    <t>BAD?</t>
  </si>
  <si>
    <t>IBVS 4979</t>
  </si>
  <si>
    <t>Epoch =</t>
  </si>
  <si>
    <t>Period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</si>
  <si>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</si>
  <si>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</si>
  <si>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</si>
  <si>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</si>
  <si>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</si>
  <si>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</si>
  <si>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</si>
  <si>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</si>
  <si>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</si>
  <si>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</si>
  <si>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OMT #1</t>
  </si>
  <si>
    <t>Date</t>
  </si>
  <si>
    <t>na</t>
  </si>
  <si>
    <t>IBVS 4840</t>
  </si>
  <si>
    <t>IBVS 5220</t>
  </si>
  <si>
    <t>I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</si>
  <si>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</si>
  <si>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</si>
  <si>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</si>
  <si>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</si>
  <si>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</si>
  <si>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</si>
  <si>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</si>
  <si>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</si>
  <si>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</si>
  <si>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</si>
  <si>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fitr</t>
  </si>
  <si>
    <t>G.</t>
  </si>
  <si>
    <t>Samolyk</t>
  </si>
  <si>
    <t>S.</t>
  </si>
  <si>
    <t>Cook</t>
  </si>
  <si>
    <t>J.</t>
  </si>
  <si>
    <t>McKenna</t>
  </si>
  <si>
    <t>:</t>
  </si>
  <si>
    <t>Chaple</t>
  </si>
  <si>
    <t>R.</t>
  </si>
  <si>
    <t>Hill</t>
  </si>
  <si>
    <t>Berg</t>
  </si>
  <si>
    <t>C.</t>
  </si>
  <si>
    <t>Stephan</t>
  </si>
  <si>
    <t>OMT #5</t>
  </si>
  <si>
    <t>v</t>
  </si>
  <si>
    <t>Brno 12</t>
  </si>
  <si>
    <t>K</t>
  </si>
  <si>
    <t>Diethelm R</t>
  </si>
  <si>
    <t>BBSAG Bull...25</t>
  </si>
  <si>
    <t>B</t>
  </si>
  <si>
    <t>phe</t>
  </si>
  <si>
    <t>unp</t>
  </si>
  <si>
    <t>Brno 17</t>
  </si>
  <si>
    <t>Brno 20</t>
  </si>
  <si>
    <t>BBSAG Bull.28</t>
  </si>
  <si>
    <t>BRNO 21</t>
  </si>
  <si>
    <t>BBSAG Bull.29</t>
  </si>
  <si>
    <t>Peter H</t>
  </si>
  <si>
    <t>BBSAG Bull.30</t>
  </si>
  <si>
    <t>Locher K</t>
  </si>
  <si>
    <t>BBSAG Bull.31</t>
  </si>
  <si>
    <t>BBSAG Bull.34</t>
  </si>
  <si>
    <t>BBSAG 34</t>
  </si>
  <si>
    <t>BBSAG Bull.35</t>
  </si>
  <si>
    <t>BBSAG Bull.38</t>
  </si>
  <si>
    <t>BRNO 23</t>
  </si>
  <si>
    <t>BBSAG Bull.39</t>
  </si>
  <si>
    <t>BBSAG Bull.44</t>
  </si>
  <si>
    <t>BBSAG Bull.45</t>
  </si>
  <si>
    <t>PASP 99,615,407</t>
  </si>
  <si>
    <t>BBSAG Bull.46</t>
  </si>
  <si>
    <t>BBSAG 46</t>
  </si>
  <si>
    <t>BBSAG Bull.48</t>
  </si>
  <si>
    <t>Stoikidis N</t>
  </si>
  <si>
    <t>BBSAG Bull.49</t>
  </si>
  <si>
    <t>Elias D</t>
  </si>
  <si>
    <t>APSPSCI 124,1,83</t>
  </si>
  <si>
    <t>S phe</t>
  </si>
  <si>
    <t>BBSAG Bull.50</t>
  </si>
  <si>
    <t>Germann R</t>
  </si>
  <si>
    <t>BBSAG Bull.51</t>
  </si>
  <si>
    <t>Parris A</t>
  </si>
  <si>
    <t>BBSAG Bull.52</t>
  </si>
  <si>
    <t>s</t>
  </si>
  <si>
    <t>Brno</t>
  </si>
  <si>
    <t>Misc</t>
  </si>
  <si>
    <t>IBVS 5407</t>
  </si>
  <si>
    <t>II</t>
  </si>
  <si>
    <t>IBVS 5439</t>
  </si>
  <si>
    <t>IBVS 5300</t>
  </si>
  <si>
    <t>IBVS 5341</t>
  </si>
  <si>
    <t>IBVS 4941</t>
  </si>
  <si>
    <t>IBVS 5011</t>
  </si>
  <si>
    <t>IBVS 4562</t>
  </si>
  <si>
    <t>IBVS 4606</t>
  </si>
  <si>
    <t>IBVS 4340</t>
  </si>
  <si>
    <t>IBVS 4222</t>
  </si>
  <si>
    <t>IBVS 4051</t>
  </si>
  <si>
    <t>IBVS 3719</t>
  </si>
  <si>
    <t>IBVS 3609</t>
  </si>
  <si>
    <t>IBVS 3322</t>
  </si>
  <si>
    <t>IBVS 3380</t>
  </si>
  <si>
    <t>AAVSO = OMT = "Observed Minima Timings' available at www.aavso.org</t>
  </si>
  <si>
    <t>IBVS 5296</t>
  </si>
  <si>
    <t>IBVS 5594</t>
  </si>
  <si>
    <t>IBVS 5592</t>
  </si>
  <si>
    <t>IBVS 5636</t>
  </si>
  <si>
    <t>IBVS 5643</t>
  </si>
  <si>
    <t>A.S.Williams MN 82.300</t>
  </si>
  <si>
    <t>C.-S.Y APJ 58.75</t>
  </si>
  <si>
    <t>A.S.Williams MN 84.169</t>
  </si>
  <si>
    <t>C.-S.Y APJ 380.86</t>
  </si>
  <si>
    <t>Milstein&amp;Nikolajev (AA 30.406)</t>
  </si>
  <si>
    <t>R.Szafraniec AAC 4.114</t>
  </si>
  <si>
    <t>R.Szafraniec AAC 5.5</t>
  </si>
  <si>
    <t>R.Szafraniec AAC 5.6</t>
  </si>
  <si>
    <t>R.Szafraniec AAC 5.8</t>
  </si>
  <si>
    <t>S.Kaho BTOK 49.384</t>
  </si>
  <si>
    <t>R.Szafraniec AAC 5.11</t>
  </si>
  <si>
    <t>R.Szafraniec AAC 5.52</t>
  </si>
  <si>
    <t>R.Szafraniec AAC 5.190</t>
  </si>
  <si>
    <t>W.Zessewitsch IODE 4.1.257</t>
  </si>
  <si>
    <t>R.Szafraniec AAC 5.193</t>
  </si>
  <si>
    <t>R.Szafraniec AA 6.142</t>
  </si>
  <si>
    <t>R.Szafraniec AA 7.189</t>
  </si>
  <si>
    <t>R.Szafraniec AA 8.190</t>
  </si>
  <si>
    <t>S.Pohlena BRNO 5</t>
  </si>
  <si>
    <t>A.Zalesak BRNO 5</t>
  </si>
  <si>
    <t>F.Hromada BRNO 5</t>
  </si>
  <si>
    <t>J.Zidu BRNO 5</t>
  </si>
  <si>
    <t>A.Paschke BRNO 5</t>
  </si>
  <si>
    <t>E.Betak BRNO 5</t>
  </si>
  <si>
    <t>R.Szafraniec AA 16.158</t>
  </si>
  <si>
    <t>E.F.Milone et al. AJ 84.417</t>
  </si>
  <si>
    <t>V.Slovik BRNO 12</t>
  </si>
  <si>
    <t>D.B”hme MVS 8.24</t>
  </si>
  <si>
    <t>D.Elias BBS 49</t>
  </si>
  <si>
    <t>N.Stoikidis BBS 52</t>
  </si>
  <si>
    <t>H.Peter BBS 52</t>
  </si>
  <si>
    <t>K.Locher BBS 54</t>
  </si>
  <si>
    <t>R.Diethelm BBS 56</t>
  </si>
  <si>
    <t>D.Elias BBS 56</t>
  </si>
  <si>
    <t>V.Wagner BRNO 26</t>
  </si>
  <si>
    <t>K.Locher BBS 56</t>
  </si>
  <si>
    <t>M.Andrakakou BBS 56</t>
  </si>
  <si>
    <t>K.Zavodsky BRNO 26</t>
  </si>
  <si>
    <t>V.Svoboda BRNO 26</t>
  </si>
  <si>
    <t>P.Neugebauer BRNO 26</t>
  </si>
  <si>
    <t>P.Kucera BRNO 26</t>
  </si>
  <si>
    <t>J.Kucera BRNO 26</t>
  </si>
  <si>
    <t>P.Hajek BRNO 26</t>
  </si>
  <si>
    <t>A.Kolcun BRNO 26</t>
  </si>
  <si>
    <t>J.Vana BRNO 26</t>
  </si>
  <si>
    <t>K.Dolak BRNO 26</t>
  </si>
  <si>
    <t>P.Kanuk BRNO 26</t>
  </si>
  <si>
    <t>J.Pleinerova BRNO 26</t>
  </si>
  <si>
    <t>H.Peter BBS 56</t>
  </si>
  <si>
    <t>R.Germann BBS 56</t>
  </si>
  <si>
    <t>H.Peter BBS 57</t>
  </si>
  <si>
    <t>K.Locher BBS 57</t>
  </si>
  <si>
    <t>R.Germann BBS 57</t>
  </si>
  <si>
    <t>R.Germann BBS 58</t>
  </si>
  <si>
    <t>K.Locher BBS 60</t>
  </si>
  <si>
    <t>H.Peter BBS 61</t>
  </si>
  <si>
    <t>A.Slatinsky BRNO 26</t>
  </si>
  <si>
    <t>N.Machkova BRNO 26</t>
  </si>
  <si>
    <t>R.Germann BBS 62</t>
  </si>
  <si>
    <t>R.Germann BBS 64</t>
  </si>
  <si>
    <t>M.Zejda BRNO 26</t>
  </si>
  <si>
    <t>R.Diethelm BBS 67</t>
  </si>
  <si>
    <t>R.Germann BBS 67</t>
  </si>
  <si>
    <t>R.Pliska BRNO 26</t>
  </si>
  <si>
    <t>P.Svoboda BRNO 26</t>
  </si>
  <si>
    <t>R.Germann BBS 68</t>
  </si>
  <si>
    <t>P.Troubil BRNO 26</t>
  </si>
  <si>
    <t>V.Bulant BRNO 26</t>
  </si>
  <si>
    <t>P.Kvackay BRNO 26</t>
  </si>
  <si>
    <t>R.Germann BBS 69</t>
  </si>
  <si>
    <t>P.Lutcha BRNO 26</t>
  </si>
  <si>
    <t>R.Siegl BRNO 26</t>
  </si>
  <si>
    <t>H.Peter BBS 69</t>
  </si>
  <si>
    <t>R.Germann BBS 71</t>
  </si>
  <si>
    <t>R.Germann BBS 72</t>
  </si>
  <si>
    <t>R.Germann BBS 73</t>
  </si>
  <si>
    <t>H.Peter BBS 73</t>
  </si>
  <si>
    <t>M.Lenz BRNO 27</t>
  </si>
  <si>
    <t>R.Germann BBS 74</t>
  </si>
  <si>
    <t>H.Peter BBS 74</t>
  </si>
  <si>
    <t>J.Safar BRNO 27</t>
  </si>
  <si>
    <t>T.Cervinka BRNO 27</t>
  </si>
  <si>
    <t>M.Berka BRNO 27</t>
  </si>
  <si>
    <t>R.Germann BBS 77</t>
  </si>
  <si>
    <t>J.Horky BRNO 27</t>
  </si>
  <si>
    <t>V.Slachta BRNO 27</t>
  </si>
  <si>
    <t>P.Kucera BRNO 27</t>
  </si>
  <si>
    <t>A.Stuhl BRNO 27</t>
  </si>
  <si>
    <t>P.Krivanek BRNO 27</t>
  </si>
  <si>
    <t>P.Svoboda BRNO 27</t>
  </si>
  <si>
    <t>L.Sedlak BRNO 27</t>
  </si>
  <si>
    <t>P.Stastka BRNO 27</t>
  </si>
  <si>
    <t>R.Zsiros BRNO 27</t>
  </si>
  <si>
    <t>L.Kalab BRNO 27</t>
  </si>
  <si>
    <t>R.Germann BBS 78</t>
  </si>
  <si>
    <t>H.Peter BBS 78</t>
  </si>
  <si>
    <t>D.Hanzl BRNO 27</t>
  </si>
  <si>
    <t>R.Germann BBS 80</t>
  </si>
  <si>
    <t>K.Pospisil BRNO 28</t>
  </si>
  <si>
    <t>P.Znojilova BRNO 28</t>
  </si>
  <si>
    <t>A.Kokes BRNO 28</t>
  </si>
  <si>
    <t>M.Zejda BRNO 28</t>
  </si>
  <si>
    <t>M.Danes BRNO 28</t>
  </si>
  <si>
    <t>E.Liska BRNO 28</t>
  </si>
  <si>
    <t>R.Vystavel BRNO 28</t>
  </si>
  <si>
    <t>M.Berka BRNO 28</t>
  </si>
  <si>
    <t>J.Vavrincova BRNO 28</t>
  </si>
  <si>
    <t>J.Csipes BRNO 28</t>
  </si>
  <si>
    <t>L.Sedlak BRNO 28</t>
  </si>
  <si>
    <t>P.Kucera BRNO 28</t>
  </si>
  <si>
    <t>J.Isles VSSC 67.8</t>
  </si>
  <si>
    <t>D.Hanzl BRNO 28</t>
  </si>
  <si>
    <t>R.Germann BBS 81</t>
  </si>
  <si>
    <t>M.Kohl BBS 81</t>
  </si>
  <si>
    <t>S.Lupac BRNO 28</t>
  </si>
  <si>
    <t>R.Germann BBS 82</t>
  </si>
  <si>
    <t>E.Bl„ttler BBS 82</t>
  </si>
  <si>
    <t>F.Hroch BRNO 30</t>
  </si>
  <si>
    <t>M.Kundrat BRNO 30</t>
  </si>
  <si>
    <t>M.Zejda BRNO 30</t>
  </si>
  <si>
    <t>T.Cerny BRNO 30</t>
  </si>
  <si>
    <t>JAVSO..46..184</t>
  </si>
  <si>
    <t>JAVSO..47..263</t>
  </si>
  <si>
    <t>JAVSO..48…87</t>
  </si>
  <si>
    <t>VSB 069</t>
  </si>
  <si>
    <t>Ic</t>
  </si>
  <si>
    <t>IBVS 6244</t>
  </si>
  <si>
    <t>H.Peter BBS 86</t>
  </si>
  <si>
    <t>M.Kohl BBS 87</t>
  </si>
  <si>
    <t>H.Peter BBS 88</t>
  </si>
  <si>
    <t>P.Ptacek BRNO 30</t>
  </si>
  <si>
    <t>G.Mavrofridis BBS 89</t>
  </si>
  <si>
    <t>E.Bl„ttler BBS 89</t>
  </si>
  <si>
    <t>P.Kanuk BRNO 30</t>
  </si>
  <si>
    <t>V.Babic BRNO 30</t>
  </si>
  <si>
    <t>O.Beck BRNO 30</t>
  </si>
  <si>
    <t>A.Dedoch BRNO 30</t>
  </si>
  <si>
    <t>H.Peter BBS 89</t>
  </si>
  <si>
    <t>H.Peter BBS 90</t>
  </si>
  <si>
    <t>H.Peter BBS 91</t>
  </si>
  <si>
    <t>H.Peter BBS 92</t>
  </si>
  <si>
    <t>J.Fedorisin BRNO 30</t>
  </si>
  <si>
    <t>S.Parimucha BRNO 30</t>
  </si>
  <si>
    <t>V.Simon BRNO 30</t>
  </si>
  <si>
    <t>A.Lakostik BRNO 30</t>
  </si>
  <si>
    <t>M.Vrastak BRNO 30</t>
  </si>
  <si>
    <t>H.Peter BBS 93</t>
  </si>
  <si>
    <t>H.Peter BBS 94</t>
  </si>
  <si>
    <t>H.Peter BBS 95</t>
  </si>
  <si>
    <t>H.Peter BBS 96</t>
  </si>
  <si>
    <t>L.Sedlak BRNO 31</t>
  </si>
  <si>
    <t>V.Simon BRNO 31</t>
  </si>
  <si>
    <t>F.Agerer BAVM 59</t>
  </si>
  <si>
    <t>D.Jedinak BRNO 31</t>
  </si>
  <si>
    <t>T.Nejeschleba BRNO 31</t>
  </si>
  <si>
    <t>R.Schertler BAVM 59</t>
  </si>
  <si>
    <t>F.Vohla BRNO 31</t>
  </si>
  <si>
    <t>H.Peter BBS 97</t>
  </si>
  <si>
    <t>H.Peter BBS 98</t>
  </si>
  <si>
    <t>M.Vrastak BRNO 31</t>
  </si>
  <si>
    <t>J.Sojka BRNO 31</t>
  </si>
  <si>
    <t>H.Peter BBS 99</t>
  </si>
  <si>
    <t>R.Polloczek BRNO 31</t>
  </si>
  <si>
    <t>H.Peter BBS 100</t>
  </si>
  <si>
    <t>P.Stepan BRNO 31</t>
  </si>
  <si>
    <t>H.Peter BBS 101</t>
  </si>
  <si>
    <t>M.Zejda BRNO 31</t>
  </si>
  <si>
    <t>H.Peter BBS 102</t>
  </si>
  <si>
    <t>H.Peter BBS 104</t>
  </si>
  <si>
    <t>R.Galia BRNO 31</t>
  </si>
  <si>
    <t>H.Peter BBS 105</t>
  </si>
  <si>
    <t>H.Peter BBS 107</t>
  </si>
  <si>
    <t>J.Kovarik BRNO 31</t>
  </si>
  <si>
    <t>Mi.Kolarik BRNO 31</t>
  </si>
  <si>
    <t>J.Vasatko BRNO 31</t>
  </si>
  <si>
    <t>Ma.Kolarik BRNO 31</t>
  </si>
  <si>
    <t>H.Vaculikova BRNO 31</t>
  </si>
  <si>
    <t>F.Agerer BAVM 80</t>
  </si>
  <si>
    <t>T.Hynek BRNO 31</t>
  </si>
  <si>
    <t>H.Peter BBS 108</t>
  </si>
  <si>
    <t>H.Peter BBS 109</t>
  </si>
  <si>
    <t>H.Peter BBS 110</t>
  </si>
  <si>
    <t>M.Zejda BRNO 32</t>
  </si>
  <si>
    <t>Y.Sekino VSB 23.1</t>
  </si>
  <si>
    <t>H.Peter BBS 111</t>
  </si>
  <si>
    <t>H.Peter BBS 112</t>
  </si>
  <si>
    <t>H.Peter BBS 113</t>
  </si>
  <si>
    <t>H.Peter BBS 115</t>
  </si>
  <si>
    <t>M.Kohl BBS 116</t>
  </si>
  <si>
    <t>H.Peter BBS 116</t>
  </si>
  <si>
    <t xml:space="preserve"> IBVS 4051</t>
  </si>
  <si>
    <t>BBS 127</t>
  </si>
  <si>
    <t>BRNO 32</t>
  </si>
  <si>
    <t>CG Cyg / GSC 2696-2945</t>
  </si>
  <si>
    <t>IBVS 5657</t>
  </si>
  <si>
    <t>IBVS 5668</t>
  </si>
  <si>
    <t>IBVS 5676</t>
  </si>
  <si>
    <t># of data points:</t>
  </si>
  <si>
    <t>My time zone &gt;&gt;&gt;&gt;&gt;</t>
  </si>
  <si>
    <t>(PST=8, PDT=MDT=7, MDT=CST=6, etc.)</t>
  </si>
  <si>
    <t>JD today</t>
  </si>
  <si>
    <t>New Cycle</t>
  </si>
  <si>
    <t>IBVS 5753</t>
  </si>
  <si>
    <t>IBVS 5754</t>
  </si>
  <si>
    <t>Start of linear fit &gt;&gt;&gt;&gt;&gt;&gt;&gt;&gt;&gt;&gt;&gt;&gt;&gt;&gt;&gt;&gt;&gt;&gt;&gt;&gt;&gt;</t>
  </si>
  <si>
    <t>IBVS 5898</t>
  </si>
  <si>
    <t>OEJV 0074</t>
  </si>
  <si>
    <t>vis</t>
  </si>
  <si>
    <t>CCD+I</t>
  </si>
  <si>
    <t>OEJV 0094</t>
  </si>
  <si>
    <t>IBVS 5924</t>
  </si>
  <si>
    <t>Add cycle</t>
  </si>
  <si>
    <t>Old Cycle</t>
  </si>
  <si>
    <t>IBVS 5980</t>
  </si>
  <si>
    <t>IBVS 5918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</si>
  <si>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</si>
  <si>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</si>
  <si>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</si>
  <si>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</si>
  <si>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</si>
  <si>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</si>
  <si>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</si>
  <si>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JAVSO..39..177</t>
  </si>
  <si>
    <t>OEJV 0160</t>
  </si>
  <si>
    <t>IBVS 6084</t>
  </si>
  <si>
    <t>JAVSO..40..975</t>
  </si>
  <si>
    <t>JAVSO..41..122</t>
  </si>
  <si>
    <t>JAVSO..41..328</t>
  </si>
  <si>
    <t>IBVS 6114</t>
  </si>
  <si>
    <t>IBVS 6118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</si>
  <si>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</si>
  <si>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</si>
  <si>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</si>
  <si>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</si>
  <si>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</si>
  <si>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</si>
  <si>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</si>
  <si>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</si>
  <si>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</si>
  <si>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</si>
  <si>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</si>
  <si>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</si>
  <si>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</si>
  <si>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</si>
  <si>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</si>
  <si>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2415320.525 </t>
  </si>
  <si>
    <t> 28.10.1900 00:36 </t>
  </si>
  <si>
    <t> -0.060 </t>
  </si>
  <si>
    <t>P </t>
  </si>
  <si>
    <t> A.S.Williams </t>
  </si>
  <si>
    <t> MN 82.300 </t>
  </si>
  <si>
    <t>2422967.427 </t>
  </si>
  <si>
    <t> 04.10.1921 22:14 </t>
  </si>
  <si>
    <t> -0.062 </t>
  </si>
  <si>
    <t> C.-S.Yü </t>
  </si>
  <si>
    <t> APJ 58.75 </t>
  </si>
  <si>
    <t>2422967.434 </t>
  </si>
  <si>
    <t> 04.10.1921 22:24 </t>
  </si>
  <si>
    <t> -0.055 </t>
  </si>
  <si>
    <t>V </t>
  </si>
  <si>
    <t>2422977.530 </t>
  </si>
  <si>
    <t> 15.10.1921 00:43 </t>
  </si>
  <si>
    <t> -0.058 </t>
  </si>
  <si>
    <t>2422986.360 </t>
  </si>
  <si>
    <t> 23.10.1921 20:38 </t>
  </si>
  <si>
    <t> -0.064 </t>
  </si>
  <si>
    <t>2422991.406 </t>
  </si>
  <si>
    <t> 28.10.1921 21:44 </t>
  </si>
  <si>
    <t> -0.067 </t>
  </si>
  <si>
    <t>2422993.307 </t>
  </si>
  <si>
    <t> 30.10.1921 19:22 </t>
  </si>
  <si>
    <t> -0.059 </t>
  </si>
  <si>
    <t>2423000.243 </t>
  </si>
  <si>
    <t> 06.11.1921 17:49 </t>
  </si>
  <si>
    <t> -0.066 </t>
  </si>
  <si>
    <t>2423005.296 </t>
  </si>
  <si>
    <t> 11.11.1921 19:06 </t>
  </si>
  <si>
    <t>2423041.275 </t>
  </si>
  <si>
    <t> 17.12.1921 18:36 </t>
  </si>
  <si>
    <t>2423046.331 </t>
  </si>
  <si>
    <t> 22.12.1921 19:56 </t>
  </si>
  <si>
    <t> -0.051 </t>
  </si>
  <si>
    <t>2423053.269 </t>
  </si>
  <si>
    <t> 29.12.1921 18:27 </t>
  </si>
  <si>
    <t> -0.056 </t>
  </si>
  <si>
    <t>2423065.259 </t>
  </si>
  <si>
    <t> 10.01.1922 18:12 </t>
  </si>
  <si>
    <t> -0.057 </t>
  </si>
  <si>
    <t>2423335.383 </t>
  </si>
  <si>
    <t> 07.10.1922 21:11 </t>
  </si>
  <si>
    <t> MN 84.169 </t>
  </si>
  <si>
    <t>2423349.897 </t>
  </si>
  <si>
    <t> 22.10.1922 09:31 </t>
  </si>
  <si>
    <t> APJ 380.86 </t>
  </si>
  <si>
    <t>2423371.359 </t>
  </si>
  <si>
    <t> 12.11.1922 20:36 </t>
  </si>
  <si>
    <t> -0.061 </t>
  </si>
  <si>
    <t>2423409.224 </t>
  </si>
  <si>
    <t> 20.12.1922 17:22 </t>
  </si>
  <si>
    <t>2423708.401 </t>
  </si>
  <si>
    <t> 15.10.1923 21:37 </t>
  </si>
  <si>
    <t> -0.048 </t>
  </si>
  <si>
    <t>2423710.285 </t>
  </si>
  <si>
    <t> 17.10.1923 18:50 </t>
  </si>
  <si>
    <t>2423715.328 </t>
  </si>
  <si>
    <t> 22.10.1923 19:52 </t>
  </si>
  <si>
    <t> -0.063 </t>
  </si>
  <si>
    <t>2423734.266 </t>
  </si>
  <si>
    <t> 10.11.1923 18:23 </t>
  </si>
  <si>
    <t>2423758.248 </t>
  </si>
  <si>
    <t> 04.12.1923 17:57 </t>
  </si>
  <si>
    <t>2423763.296 </t>
  </si>
  <si>
    <t> 09.12.1923 19:06 </t>
  </si>
  <si>
    <t>2429108.448 </t>
  </si>
  <si>
    <t> 28.07.1938 22:45 </t>
  </si>
  <si>
    <t> -0.043 </t>
  </si>
  <si>
    <t> Milstein&amp;Nikolajev </t>
  </si>
  <si>
    <t> AA 30.406 </t>
  </si>
  <si>
    <t>2432684.512 </t>
  </si>
  <si>
    <t> 13.05.1948 00:17 </t>
  </si>
  <si>
    <t> -0.024 </t>
  </si>
  <si>
    <t> R.Szafraniec </t>
  </si>
  <si>
    <t> AAC 4.114 </t>
  </si>
  <si>
    <t>2433028.487 </t>
  </si>
  <si>
    <t> 21.04.1949 23:41 </t>
  </si>
  <si>
    <t> -0.021 </t>
  </si>
  <si>
    <t> AAC 5.5 </t>
  </si>
  <si>
    <t>2433069.511 </t>
  </si>
  <si>
    <t> 02.06.1949 00:15 </t>
  </si>
  <si>
    <t> AAC 5.6 </t>
  </si>
  <si>
    <t>2433208.362 </t>
  </si>
  <si>
    <t> 18.10.1949 20:41 </t>
  </si>
  <si>
    <t>2433234.248 </t>
  </si>
  <si>
    <t> 13.11.1949 17:57 </t>
  </si>
  <si>
    <t> -0.012 </t>
  </si>
  <si>
    <t> AAC 5.8 </t>
  </si>
  <si>
    <t>2433437.475 </t>
  </si>
  <si>
    <t> 04.06.1950 23:24 </t>
  </si>
  <si>
    <t>2433538.445 </t>
  </si>
  <si>
    <t> 13.09.1950 22:40 </t>
  </si>
  <si>
    <t> -0.025 </t>
  </si>
  <si>
    <t>2433539.078 </t>
  </si>
  <si>
    <t> 14.09.1950 13:52 </t>
  </si>
  <si>
    <t> -0.023 </t>
  </si>
  <si>
    <t> S.Kaho </t>
  </si>
  <si>
    <t> BTOK 49.384 </t>
  </si>
  <si>
    <t>2433574.430 </t>
  </si>
  <si>
    <t> 19.10.1950 22:19 </t>
  </si>
  <si>
    <t> -0.015 </t>
  </si>
  <si>
    <t> AAC 5.11 </t>
  </si>
  <si>
    <t>2433762.517 </t>
  </si>
  <si>
    <t> 26.04.1951 00:24 </t>
  </si>
  <si>
    <t> -0.008 </t>
  </si>
  <si>
    <t>2433798.480 </t>
  </si>
  <si>
    <t> 31.05.1951 23:31 </t>
  </si>
  <si>
    <t> -0.020 </t>
  </si>
  <si>
    <t>2433949.326 </t>
  </si>
  <si>
    <t> 29.10.1951 19:49 </t>
  </si>
  <si>
    <t> -0.017 </t>
  </si>
  <si>
    <t>2434195.474 </t>
  </si>
  <si>
    <t> 01.07.1952 23:22 </t>
  </si>
  <si>
    <t> -0.014 </t>
  </si>
  <si>
    <t> AAC 5.52 </t>
  </si>
  <si>
    <t>2434248.490 </t>
  </si>
  <si>
    <t> 23.08.1952 23:45 </t>
  </si>
  <si>
    <t>2434479.494 </t>
  </si>
  <si>
    <t> 11.04.1953 23:51 </t>
  </si>
  <si>
    <t> -0.007 </t>
  </si>
  <si>
    <t> AAC 5.190 </t>
  </si>
  <si>
    <t>2434604.464 </t>
  </si>
  <si>
    <t> 14.08.1953 23:08 </t>
  </si>
  <si>
    <t>2434623.389 </t>
  </si>
  <si>
    <t> 02.09.1953 21:20 </t>
  </si>
  <si>
    <t> W.Zessewitsch </t>
  </si>
  <si>
    <t> IODE 4.1.257 </t>
  </si>
  <si>
    <t>2434664.415 </t>
  </si>
  <si>
    <t> 13.10.1953 21:57 </t>
  </si>
  <si>
    <t> -0.011 </t>
  </si>
  <si>
    <t>2434989.453 </t>
  </si>
  <si>
    <t> 03.09.1954 22:52 </t>
  </si>
  <si>
    <t> -0.010 </t>
  </si>
  <si>
    <t> AAC 5.193 </t>
  </si>
  <si>
    <t>2435244.430 </t>
  </si>
  <si>
    <t> 16.05.1955 22:19 </t>
  </si>
  <si>
    <t> AA 6.142 </t>
  </si>
  <si>
    <t>2435268.422 </t>
  </si>
  <si>
    <t> 09.06.1955 22:07 </t>
  </si>
  <si>
    <t> -0.005 </t>
  </si>
  <si>
    <t>2435393.382 </t>
  </si>
  <si>
    <t> 12.10.1955 21:10 </t>
  </si>
  <si>
    <t>2435699.494 </t>
  </si>
  <si>
    <t> 13.08.1956 23:51 </t>
  </si>
  <si>
    <t> AA 7.189 </t>
  </si>
  <si>
    <t>2435723.472 </t>
  </si>
  <si>
    <t> 06.09.1956 23:19 </t>
  </si>
  <si>
    <t>2435742.393 </t>
  </si>
  <si>
    <t> 25.09.1956 21:25 </t>
  </si>
  <si>
    <t>2436074.385 </t>
  </si>
  <si>
    <t> 23.08.1957 21:14 </t>
  </si>
  <si>
    <t> AA 8.190 </t>
  </si>
  <si>
    <t>2436163.374 </t>
  </si>
  <si>
    <t> 20.11.1957 20:58 </t>
  </si>
  <si>
    <t>2438228.474 </t>
  </si>
  <si>
    <t> 17.07.1963 23:22 </t>
  </si>
  <si>
    <t> S.Pohlena </t>
  </si>
  <si>
    <t> BRNO 5 </t>
  </si>
  <si>
    <t>2438228.479 </t>
  </si>
  <si>
    <t> 17.07.1963 23:29 </t>
  </si>
  <si>
    <t> 0.000 </t>
  </si>
  <si>
    <t> O.Oburka </t>
  </si>
  <si>
    <t> A.Zalesak </t>
  </si>
  <si>
    <t>2438235.409 </t>
  </si>
  <si>
    <t> 24.07.1963 21:48 </t>
  </si>
  <si>
    <t>2438235.411 </t>
  </si>
  <si>
    <t> 24.07.1963 21:51 </t>
  </si>
  <si>
    <t> F.Hromada </t>
  </si>
  <si>
    <t> A.Paschke </t>
  </si>
  <si>
    <t>2438348.400 </t>
  </si>
  <si>
    <t> 14.11.1963 21:36 </t>
  </si>
  <si>
    <t> 0.004 </t>
  </si>
  <si>
    <t> J.Zidu </t>
  </si>
  <si>
    <t>2438560.449 </t>
  </si>
  <si>
    <t> 13.06.1964 22:46 </t>
  </si>
  <si>
    <t>2438596.434 </t>
  </si>
  <si>
    <t> 19.07.1964 22:24 </t>
  </si>
  <si>
    <t> E.Betak </t>
  </si>
  <si>
    <t>2438675.336 </t>
  </si>
  <si>
    <t> 06.10.1964 20:03 </t>
  </si>
  <si>
    <t> 0.009 </t>
  </si>
  <si>
    <t> AA 16.158 </t>
  </si>
  <si>
    <t>2438993.415 </t>
  </si>
  <si>
    <t> 20.08.1965 21:57 </t>
  </si>
  <si>
    <t>2439012.352 </t>
  </si>
  <si>
    <t> 08.09.1965 20:26 </t>
  </si>
  <si>
    <t> -0.004 </t>
  </si>
  <si>
    <t>2439024.341 </t>
  </si>
  <si>
    <t> 20.09.1965 20:11 </t>
  </si>
  <si>
    <t>2439036.340 </t>
  </si>
  <si>
    <t> 02.10.1965 20:09 </t>
  </si>
  <si>
    <t> 0.001 </t>
  </si>
  <si>
    <t>2439052.1163 </t>
  </si>
  <si>
    <t> 18.10.1965 14:47 </t>
  </si>
  <si>
    <t> -0.0015 </t>
  </si>
  <si>
    <t>E </t>
  </si>
  <si>
    <t>?</t>
  </si>
  <si>
    <t> E.F.Milone et al. </t>
  </si>
  <si>
    <t> AJ 84.417 </t>
  </si>
  <si>
    <t>2439649.1772 </t>
  </si>
  <si>
    <t> 07.06.1967 16:15 </t>
  </si>
  <si>
    <t> 0.0000 </t>
  </si>
  <si>
    <t>2440383.1941 </t>
  </si>
  <si>
    <t> 10.06.1969 16:39 </t>
  </si>
  <si>
    <t> -0.0000 </t>
  </si>
  <si>
    <t>2440726.541 </t>
  </si>
  <si>
    <t> 20.05.1970 00:59 </t>
  </si>
  <si>
    <t> 0.006 </t>
  </si>
  <si>
    <t> J.Silhan </t>
  </si>
  <si>
    <t> BRNO 12 </t>
  </si>
  <si>
    <t>2440726.542 </t>
  </si>
  <si>
    <t> 20.05.1970 01:00 </t>
  </si>
  <si>
    <t> 0.007 </t>
  </si>
  <si>
    <t> R.Polloczek </t>
  </si>
  <si>
    <t>2440745.478 </t>
  </si>
  <si>
    <t> 07.06.1970 23:28 </t>
  </si>
  <si>
    <t> V.Slovik </t>
  </si>
  <si>
    <t>2440750.520 </t>
  </si>
  <si>
    <t> 13.06.1970 00:28 </t>
  </si>
  <si>
    <t> 0.002 </t>
  </si>
  <si>
    <t>2440803.526 </t>
  </si>
  <si>
    <t> 05.08.1970 00:37 </t>
  </si>
  <si>
    <t> R.Diethelm </t>
  </si>
  <si>
    <t> ORI 120 </t>
  </si>
  <si>
    <t>2441483.9048 </t>
  </si>
  <si>
    <t> 15.06.1972 09:42 </t>
  </si>
  <si>
    <t> 0.0008 </t>
  </si>
  <si>
    <t>2441581.7316 </t>
  </si>
  <si>
    <t> 21.09.1972 05:33 </t>
  </si>
  <si>
    <t> 0.0007 </t>
  </si>
  <si>
    <t> D.S.Hall </t>
  </si>
  <si>
    <t> AA 25.220 </t>
  </si>
  <si>
    <t>2441584.2563 </t>
  </si>
  <si>
    <t> 23.09.1972 18:09 </t>
  </si>
  <si>
    <t>2441960.427 </t>
  </si>
  <si>
    <t> 04.10.1973 22:14 </t>
  </si>
  <si>
    <t> 0.012 </t>
  </si>
  <si>
    <t> I.Kohoutek </t>
  </si>
  <si>
    <t> BRNO 17 </t>
  </si>
  <si>
    <t>2441960.432 </t>
  </si>
  <si>
    <t> 04.10.1973 22:22 </t>
  </si>
  <si>
    <t> 0.017 </t>
  </si>
  <si>
    <t> L.Tresner </t>
  </si>
  <si>
    <t>2441984.416 </t>
  </si>
  <si>
    <t> 28.10.1973 21:59 </t>
  </si>
  <si>
    <t>2441984.417 </t>
  </si>
  <si>
    <t> 28.10.1973 22:00 </t>
  </si>
  <si>
    <t> 0.018 </t>
  </si>
  <si>
    <t> S.Paschke </t>
  </si>
  <si>
    <t>2441984.418 </t>
  </si>
  <si>
    <t> 28.10.1973 22:01 </t>
  </si>
  <si>
    <t> 0.019 </t>
  </si>
  <si>
    <t>2442304.389 </t>
  </si>
  <si>
    <t> 13.09.1974 21:20 </t>
  </si>
  <si>
    <t> V.Znojil </t>
  </si>
  <si>
    <t> BRNO 20 </t>
  </si>
  <si>
    <t>2442580.8270 </t>
  </si>
  <si>
    <t> 17.06.1975 07:50 </t>
  </si>
  <si>
    <t> -0.0001 </t>
  </si>
  <si>
    <t>2442937.429 </t>
  </si>
  <si>
    <t> 07.06.1976 22:17 </t>
  </si>
  <si>
    <t> BBS 28 </t>
  </si>
  <si>
    <t>2442961.401 </t>
  </si>
  <si>
    <t> 01.07.1976 21:37 </t>
  </si>
  <si>
    <t> P.Novak </t>
  </si>
  <si>
    <t> BRNO 21 </t>
  </si>
  <si>
    <t>2442977.825 </t>
  </si>
  <si>
    <t> 18.07.1976 07:48 </t>
  </si>
  <si>
    <t> 0.010 </t>
  </si>
  <si>
    <t> G.Wedemayer </t>
  </si>
  <si>
    <t> AOEB 1 </t>
  </si>
  <si>
    <t>2442984.761 </t>
  </si>
  <si>
    <t> 25.07.1976 06:15 </t>
  </si>
  <si>
    <t>2442984.762 </t>
  </si>
  <si>
    <t> 25.07.1976 06:17 </t>
  </si>
  <si>
    <t> 0.005 </t>
  </si>
  <si>
    <t> D.Ruokonen </t>
  </si>
  <si>
    <t>2442990.440 </t>
  </si>
  <si>
    <t> 30.07.1976 22:33 </t>
  </si>
  <si>
    <t> BBS 29 </t>
  </si>
  <si>
    <t>2442990.444 </t>
  </si>
  <si>
    <t> 30.07.1976 22:39 </t>
  </si>
  <si>
    <t>2442990.446 </t>
  </si>
  <si>
    <t> 30.07.1976 22:42 </t>
  </si>
  <si>
    <t> 0.008 </t>
  </si>
  <si>
    <t> H.Peter </t>
  </si>
  <si>
    <t>2442990.451 </t>
  </si>
  <si>
    <t> 30.07.1976 22:49 </t>
  </si>
  <si>
    <t> 0.013 </t>
  </si>
  <si>
    <t> V.Wagner </t>
  </si>
  <si>
    <t>2442997.392 </t>
  </si>
  <si>
    <t> 06.08.1976 21:24 </t>
  </si>
  <si>
    <t>2443009.375 </t>
  </si>
  <si>
    <t> 18.08.1976 21:00 </t>
  </si>
  <si>
    <t> 0.003 </t>
  </si>
  <si>
    <t> P.Hajek </t>
  </si>
  <si>
    <t>2443009.376 </t>
  </si>
  <si>
    <t> 18.08.1976 21:01 </t>
  </si>
  <si>
    <t> P.Zouhar </t>
  </si>
  <si>
    <t>2443009.377 </t>
  </si>
  <si>
    <t> 18.08.1976 21:02 </t>
  </si>
  <si>
    <t> V.Cech </t>
  </si>
  <si>
    <t>2443012.529 </t>
  </si>
  <si>
    <t> 22.08.1976 00:41 </t>
  </si>
  <si>
    <t> D.Böhme </t>
  </si>
  <si>
    <t> MVS 8.24 </t>
  </si>
  <si>
    <t>2443013.796 </t>
  </si>
  <si>
    <t> 23.08.1976 07:06 </t>
  </si>
  <si>
    <t> G.Samolyk </t>
  </si>
  <si>
    <t>2443014.424 </t>
  </si>
  <si>
    <t> 23.08.1976 22:10 </t>
  </si>
  <si>
    <t>2443043.466 </t>
  </si>
  <si>
    <t> 21.09.1976 23:11 </t>
  </si>
  <si>
    <t> BBS 30 </t>
  </si>
  <si>
    <t>2443049.1377 </t>
  </si>
  <si>
    <t> 27.09.1976 15:18 </t>
  </si>
  <si>
    <t> 0.0040 </t>
  </si>
  <si>
    <t>2443054.818 </t>
  </si>
  <si>
    <t> 03.10.1976 07:37 </t>
  </si>
  <si>
    <t>2443057.346 </t>
  </si>
  <si>
    <t> 05.10.1976 20:18 </t>
  </si>
  <si>
    <t> K.Locher </t>
  </si>
  <si>
    <t>2443076.267 </t>
  </si>
  <si>
    <t> 24.10.1976 18:24 </t>
  </si>
  <si>
    <t> -0.006 </t>
  </si>
  <si>
    <t>2443088.269 </t>
  </si>
  <si>
    <t> 05.11.1976 18:27 </t>
  </si>
  <si>
    <t> BBS 31 </t>
  </si>
  <si>
    <t>2443088.275 </t>
  </si>
  <si>
    <t> 05.11.1976 18:36 </t>
  </si>
  <si>
    <t> 0.011 </t>
  </si>
  <si>
    <t>2443094.585 </t>
  </si>
  <si>
    <t> 12.11.1976 02:02 </t>
  </si>
  <si>
    <t>2443094.590 </t>
  </si>
  <si>
    <t> 12.11.1976 02:09 </t>
  </si>
  <si>
    <t> 0.014 </t>
  </si>
  <si>
    <t>2443112.250 </t>
  </si>
  <si>
    <t> 29.11.1976 18:00 </t>
  </si>
  <si>
    <t>2443136.239 </t>
  </si>
  <si>
    <t> 23.12.1976 17:44 </t>
  </si>
  <si>
    <t>2443297.1766 </t>
  </si>
  <si>
    <t> 02.06.1977 16:14 </t>
  </si>
  <si>
    <t> 0.0045 </t>
  </si>
  <si>
    <t>2443304.751 </t>
  </si>
  <si>
    <t> 10.06.1977 06:01 </t>
  </si>
  <si>
    <t>2443358.401 </t>
  </si>
  <si>
    <t> 02.08.1977 21:37 </t>
  </si>
  <si>
    <t> BBS 34 </t>
  </si>
  <si>
    <t>2443366.595 </t>
  </si>
  <si>
    <t> 11.08.1977 02:16 </t>
  </si>
  <si>
    <t>2443425.301 </t>
  </si>
  <si>
    <t> 08.10.1977 19:13 </t>
  </si>
  <si>
    <t> P.Ivan </t>
  </si>
  <si>
    <t>2443425.305 </t>
  </si>
  <si>
    <t> 08.10.1977 19:19 </t>
  </si>
  <si>
    <t> K.Vojtek </t>
  </si>
  <si>
    <t>2443429.723 </t>
  </si>
  <si>
    <t> 13.10.1977 05:21 </t>
  </si>
  <si>
    <t>2443459.377 </t>
  </si>
  <si>
    <t> 11.11.1977 21:02 </t>
  </si>
  <si>
    <t> BBS 35 </t>
  </si>
  <si>
    <t>2443624.742 </t>
  </si>
  <si>
    <t> 26.04.1978 05:48 </t>
  </si>
  <si>
    <t>2443705.523 </t>
  </si>
  <si>
    <t> 16.07.1978 00:33 </t>
  </si>
  <si>
    <t> BBS 38 </t>
  </si>
  <si>
    <t>2443712.469 </t>
  </si>
  <si>
    <t> 22.07.1978 23:15 </t>
  </si>
  <si>
    <t>2443712.471 </t>
  </si>
  <si>
    <t> 22.07.1978 23:18 </t>
  </si>
  <si>
    <t>2443713.729 </t>
  </si>
  <si>
    <t> 24.07.1978 05:29 </t>
  </si>
  <si>
    <t> C.Hesseltine </t>
  </si>
  <si>
    <t>2443714.366 </t>
  </si>
  <si>
    <t> 24.07.1978 20:47 </t>
  </si>
  <si>
    <t>2443719.410 </t>
  </si>
  <si>
    <t> 29.07.1978 21:50 </t>
  </si>
  <si>
    <t> D.Sasselov </t>
  </si>
  <si>
    <t> BRNO 23 </t>
  </si>
  <si>
    <t>2443719.412 </t>
  </si>
  <si>
    <t> 29.07.1978 21:53 </t>
  </si>
  <si>
    <t>2443724.461 </t>
  </si>
  <si>
    <t> 03.08.1978 23:03 </t>
  </si>
  <si>
    <t> J.Hudec </t>
  </si>
  <si>
    <t>2443724.463 </t>
  </si>
  <si>
    <t> 03.08.1978 23:06 </t>
  </si>
  <si>
    <t> P.Jancarova </t>
  </si>
  <si>
    <t>2443724.465 </t>
  </si>
  <si>
    <t> 03.08.1978 23:09 </t>
  </si>
  <si>
    <t>2443724.467 </t>
  </si>
  <si>
    <t> 03.08.1978 23:12 </t>
  </si>
  <si>
    <t> J.Fiedlerova </t>
  </si>
  <si>
    <t>JAVSO..43..238</t>
  </si>
  <si>
    <t>JAVSO..44..164</t>
  </si>
  <si>
    <t>JAVSO..45..121</t>
  </si>
  <si>
    <t>JAVSO..45..215</t>
  </si>
  <si>
    <t>JAVSO..46…79 (2018)</t>
  </si>
  <si>
    <t>IBVS 6196</t>
  </si>
  <si>
    <t>OEJV 0181</t>
  </si>
  <si>
    <t> M.Major </t>
  </si>
  <si>
    <t>2443724.470 </t>
  </si>
  <si>
    <t> 03.08.1978 23:16 </t>
  </si>
  <si>
    <t> 0.015 </t>
  </si>
  <si>
    <t> Z.Kozel </t>
  </si>
  <si>
    <t>2443724.471 </t>
  </si>
  <si>
    <t> 03.08.1978 23:18 </t>
  </si>
  <si>
    <t> 0.016 </t>
  </si>
  <si>
    <t> J.Soukupova </t>
  </si>
  <si>
    <t>2443724.472 </t>
  </si>
  <si>
    <t> 03.08.1978 23:19 </t>
  </si>
  <si>
    <t>2443724.476 </t>
  </si>
  <si>
    <t> 03.08.1978 23:25 </t>
  </si>
  <si>
    <t> 0.021 </t>
  </si>
  <si>
    <t> J.Borosova </t>
  </si>
  <si>
    <t>2443731.407 </t>
  </si>
  <si>
    <t> 10.08.1978 21:46 </t>
  </si>
  <si>
    <t>2443743.396 </t>
  </si>
  <si>
    <t> 22.08.1978 21:30 </t>
  </si>
  <si>
    <t>2443755.370 </t>
  </si>
  <si>
    <t> 03.09.1978 20:52 </t>
  </si>
  <si>
    <t> BBS 39 </t>
  </si>
  <si>
    <t>2443755.388 </t>
  </si>
  <si>
    <t> 03.09.1978 21:18 </t>
  </si>
  <si>
    <t>2443772.428 </t>
  </si>
  <si>
    <t> 20.09.1978 22:16 </t>
  </si>
  <si>
    <t>2443781.273 </t>
  </si>
  <si>
    <t> 29.09.1978 18:33 </t>
  </si>
  <si>
    <t>2443791.362 </t>
  </si>
  <si>
    <t> 09.10.1978 20:41 </t>
  </si>
  <si>
    <t>2444038.771 </t>
  </si>
  <si>
    <t> 14.06.1979 06:30 </t>
  </si>
  <si>
    <t>2444090.513 </t>
  </si>
  <si>
    <t> 05.08.1979 00:18 </t>
  </si>
  <si>
    <t> J.Vacek </t>
  </si>
  <si>
    <t>2444116.389 </t>
  </si>
  <si>
    <t> 30.08.1979 21:20 </t>
  </si>
  <si>
    <t>2444116.395 </t>
  </si>
  <si>
    <t> 30.08.1979 21:28 </t>
  </si>
  <si>
    <t> BBS 44 </t>
  </si>
  <si>
    <t>2444132.809 </t>
  </si>
  <si>
    <t> 16.09.1979 07:24 </t>
  </si>
  <si>
    <t>2444133.442 </t>
  </si>
  <si>
    <t> 16.09.1979 22:36 </t>
  </si>
  <si>
    <t> BBS 45 </t>
  </si>
  <si>
    <t>2444147.332 </t>
  </si>
  <si>
    <t> 30.09.1979 19:58 </t>
  </si>
  <si>
    <t>2444160.5780 </t>
  </si>
  <si>
    <t> 14.10.1979 01:52 </t>
  </si>
  <si>
    <t> 0.0050 </t>
  </si>
  <si>
    <t> D.S.Hall et al. </t>
  </si>
  <si>
    <t> PASP 99.409 </t>
  </si>
  <si>
    <t>2444178.251 </t>
  </si>
  <si>
    <t> 31.10.1979 18:01 </t>
  </si>
  <si>
    <t>2444178.254 </t>
  </si>
  <si>
    <t> 31.10.1979 18:05 </t>
  </si>
  <si>
    <t>2444237.582 </t>
  </si>
  <si>
    <t> 30.12.1979 01:58 </t>
  </si>
  <si>
    <t>2444288.698 </t>
  </si>
  <si>
    <t> 19.02.1980 04:45 </t>
  </si>
  <si>
    <t> BBS 46 </t>
  </si>
  <si>
    <t>2444379.578 </t>
  </si>
  <si>
    <t> 20.05.1980 01:52 </t>
  </si>
  <si>
    <t> -0.001 </t>
  </si>
  <si>
    <t> BBS 48 </t>
  </si>
  <si>
    <t>2444388.420 </t>
  </si>
  <si>
    <t> 28.05.1980 22:04 </t>
  </si>
  <si>
    <t>2444394.737 </t>
  </si>
  <si>
    <t> 04.06.1980 05:41 </t>
  </si>
  <si>
    <t> G.Hanson </t>
  </si>
  <si>
    <t>2444405.463 </t>
  </si>
  <si>
    <t> 14.06.1980 23:06 </t>
  </si>
  <si>
    <t> R.Macek </t>
  </si>
  <si>
    <t>2444405.465 </t>
  </si>
  <si>
    <t> 14.06.1980 23:09 </t>
  </si>
  <si>
    <t> P.Troubil </t>
  </si>
  <si>
    <t>2444406.722 </t>
  </si>
  <si>
    <t> 16.06.1980 05:19 </t>
  </si>
  <si>
    <t>2444412.404 </t>
  </si>
  <si>
    <t> 21.06.1980 21:41 </t>
  </si>
  <si>
    <t> N.Stoikidis </t>
  </si>
  <si>
    <t> BBS 49 </t>
  </si>
  <si>
    <t>2444425.6591 </t>
  </si>
  <si>
    <t> 05.07.1980 03:49 </t>
  </si>
  <si>
    <t> 0.0069 </t>
  </si>
  <si>
    <t>2444431.974 </t>
  </si>
  <si>
    <t> 11.07.1980 11:22 </t>
  </si>
  <si>
    <t> J.Kucera </t>
  </si>
  <si>
    <t>2444458.477 </t>
  </si>
  <si>
    <t> 06.08.1980 23:26 </t>
  </si>
  <si>
    <t>2444458.483 </t>
  </si>
  <si>
    <t> 06.08.1980 23:35 </t>
  </si>
  <si>
    <t> A.Kolcun </t>
  </si>
  <si>
    <t>2444458.488 </t>
  </si>
  <si>
    <t> 06.08.1980 23:42 </t>
  </si>
  <si>
    <t>2444458.490 </t>
  </si>
  <si>
    <t> 06.08.1980 23:45 </t>
  </si>
  <si>
    <t> N.Kesslerova </t>
  </si>
  <si>
    <t>2444472.363 </t>
  </si>
  <si>
    <t> 20.08.1980 20:42 </t>
  </si>
  <si>
    <t>2444475.5182 </t>
  </si>
  <si>
    <t> 24.08.1980 00:26 </t>
  </si>
  <si>
    <t> 0.0058 </t>
  </si>
  <si>
    <t> D.Elias </t>
  </si>
  <si>
    <t>2444477.418 </t>
  </si>
  <si>
    <t> 25.08.1980 22:01 </t>
  </si>
  <si>
    <t>2444485.629 </t>
  </si>
  <si>
    <t> 03.09.1980 03:05 </t>
  </si>
  <si>
    <t>2444489.405 </t>
  </si>
  <si>
    <t> 06.09.1980 21:43 </t>
  </si>
  <si>
    <t> BBS 50 </t>
  </si>
  <si>
    <t>2444489.406 </t>
  </si>
  <si>
    <t> 06.09.1980 21:44 </t>
  </si>
  <si>
    <t>2444489.413 </t>
  </si>
  <si>
    <t> 06.09.1980 21:54 </t>
  </si>
  <si>
    <t>2444491.301 </t>
  </si>
  <si>
    <t> 08.09.1980 19:13 </t>
  </si>
  <si>
    <t>2444491.304 </t>
  </si>
  <si>
    <t> 08.09.1980 19:17 </t>
  </si>
  <si>
    <t> R.Germann </t>
  </si>
  <si>
    <t>2444496.345 </t>
  </si>
  <si>
    <t> 13.09.1980 20:16 </t>
  </si>
  <si>
    <t>2444501.397 </t>
  </si>
  <si>
    <t> 18.09.1980 21:31 </t>
  </si>
  <si>
    <t> BBS 51 </t>
  </si>
  <si>
    <t>2444503.285 </t>
  </si>
  <si>
    <t> 20.09.1980 18:50 </t>
  </si>
  <si>
    <t> A.Parris </t>
  </si>
  <si>
    <t>2444503.291 </t>
  </si>
  <si>
    <t> 20.09.1980 18:59 </t>
  </si>
  <si>
    <t>2444506.4520 </t>
  </si>
  <si>
    <t> 23.09.1980 22:50 </t>
  </si>
  <si>
    <t> 0.0137 </t>
  </si>
  <si>
    <t>2444515.283 </t>
  </si>
  <si>
    <t> 02.10.1980 18:47 </t>
  </si>
  <si>
    <t>2444528.5351 </t>
  </si>
  <si>
    <t> 16.10.1980 00:50 </t>
  </si>
  <si>
    <t>2444537.413 </t>
  </si>
  <si>
    <t> 24.10.1980 21:54 </t>
  </si>
  <si>
    <t> 0.049 </t>
  </si>
  <si>
    <t>2444539.263 </t>
  </si>
  <si>
    <t> 26.10.1980 18:18 </t>
  </si>
  <si>
    <t>2444539.266 </t>
  </si>
  <si>
    <t> 26.10.1980 18:23 </t>
  </si>
  <si>
    <t>2444542.424 </t>
  </si>
  <si>
    <t> 29.10.1980 22:10 </t>
  </si>
  <si>
    <t>2444544.317 </t>
  </si>
  <si>
    <t> 31.10.1980 19:36 </t>
  </si>
  <si>
    <t> P.Kucera </t>
  </si>
  <si>
    <t>2444544.319 </t>
  </si>
  <si>
    <t> 31.10.1980 19:39 </t>
  </si>
  <si>
    <t> J.Horky </t>
  </si>
  <si>
    <t>2444544.325 </t>
  </si>
  <si>
    <t> 31.10.1980 19:48 </t>
  </si>
  <si>
    <t> P.Neugebauer </t>
  </si>
  <si>
    <t>2444561.353 </t>
  </si>
  <si>
    <t> 17.11.1980 20:28 </t>
  </si>
  <si>
    <t> BBS 52 </t>
  </si>
  <si>
    <t>2444568.303 </t>
  </si>
  <si>
    <t> 24.11.1980 19:16 </t>
  </si>
  <si>
    <t>2444575.243 </t>
  </si>
  <si>
    <t> 01.12.1980 17:49 </t>
  </si>
  <si>
    <t>2444587.231 </t>
  </si>
  <si>
    <t> 13.12.1980 17:32 </t>
  </si>
  <si>
    <t>2444604.269 </t>
  </si>
  <si>
    <t> 30.12.1980 18:27 </t>
  </si>
  <si>
    <t>2444604.271 </t>
  </si>
  <si>
    <t> 30.12.1980 18:30 </t>
  </si>
  <si>
    <t>2444711.570 </t>
  </si>
  <si>
    <t> 17.04.1981 01:40 </t>
  </si>
  <si>
    <t> BBS 54 </t>
  </si>
  <si>
    <t>2444740.602 </t>
  </si>
  <si>
    <t> 16.05.1981 02:26 </t>
  </si>
  <si>
    <t>2444785.408 </t>
  </si>
  <si>
    <t> 29.06.1981 21:47 </t>
  </si>
  <si>
    <t> BBS 56 </t>
  </si>
  <si>
    <t>2444786.679 </t>
  </si>
  <si>
    <t> 01.07.1981 04:17 </t>
  </si>
  <si>
    <t> E.Halbach </t>
  </si>
  <si>
    <t>2444795.512 </t>
  </si>
  <si>
    <t> 10.07.1981 00:17 </t>
  </si>
  <si>
    <t>2444803.718 </t>
  </si>
  <si>
    <t> 18.07.1981 05:13 </t>
  </si>
  <si>
    <t> P.Goodwin </t>
  </si>
  <si>
    <t>2444809.398 </t>
  </si>
  <si>
    <t> 23.07.1981 21:33 </t>
  </si>
  <si>
    <t> BRNO 26 </t>
  </si>
  <si>
    <t>2444814.446 </t>
  </si>
  <si>
    <t> 28.07.1981 22:42 </t>
  </si>
  <si>
    <t>2444814.447 </t>
  </si>
  <si>
    <t> 28.07.1981 22:43 </t>
  </si>
  <si>
    <t> M.Andrakakou </t>
  </si>
  <si>
    <t>2444816.340 </t>
  </si>
  <si>
    <t> 30.07.1981 20:09 </t>
  </si>
  <si>
    <t>2444819.483 </t>
  </si>
  <si>
    <t> 02.08.1981 23:35 </t>
  </si>
  <si>
    <t>2444819.486 </t>
  </si>
  <si>
    <t> 02.08.1981 23:39 </t>
  </si>
  <si>
    <t> K.Zavodsky </t>
  </si>
  <si>
    <t>2444819.488 </t>
  </si>
  <si>
    <t> 02.08.1981 23:42 </t>
  </si>
  <si>
    <t> V.Svoboda </t>
  </si>
  <si>
    <t>2444819.491 </t>
  </si>
  <si>
    <t> 02.08.1981 23:47 </t>
  </si>
  <si>
    <t>2444819.493 </t>
  </si>
  <si>
    <t> 02.08.1981 23:49 </t>
  </si>
  <si>
    <t> J.Mrazek </t>
  </si>
  <si>
    <t>2444819.495 </t>
  </si>
  <si>
    <t> 02.08.1981 23:52 </t>
  </si>
  <si>
    <t>2444819.496 </t>
  </si>
  <si>
    <t> 02.08.1981 23:54 </t>
  </si>
  <si>
    <t>JAVSO 49, 256</t>
  </si>
  <si>
    <t>JAVSO 49, 108</t>
  </si>
  <si>
    <t>JAVSO, 48, 87</t>
  </si>
  <si>
    <t>JBAV, 60</t>
  </si>
  <si>
    <t>JAVSO, 50, 133</t>
  </si>
  <si>
    <t>JAAVSO 51, 134</t>
  </si>
  <si>
    <t>OEJV 226</t>
  </si>
  <si>
    <t>JAAVSO, 51, 250</t>
  </si>
  <si>
    <t>S5</t>
  </si>
  <si>
    <t>JAAVSO52#1</t>
  </si>
  <si>
    <t xml:space="preserve">Mag </t>
  </si>
  <si>
    <t>Next ToM-P</t>
  </si>
  <si>
    <t>Next ToM-S</t>
  </si>
  <si>
    <t>9.73-10.86</t>
  </si>
  <si>
    <t>VSX</t>
  </si>
  <si>
    <t>EA/SD/RS</t>
  </si>
  <si>
    <t>EA/sd</t>
  </si>
  <si>
    <t>Next ToM</t>
  </si>
  <si>
    <t>BBSAG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</si>
</sst>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37" fillId="0" borderId="0"/>
    <xf numFmtId="0" fontId="30" fillId="0" borderId="0"/>
    <xf numFmtId="0" fontId="30" fillId="0" borderId="0"/>
    <xf numFmtId="0" fontId="3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Border="0" applyAlignment="0" applyProtection="0"/>
    <xf numFmtId="0" fontId="40" fillId="0" borderId="0" applyNumberFormat="0" applyFill="0" applyBorder="0" applyAlignment="0" applyProtection="0"/>
  </cellStyleXfs>
  <cellXfs count="139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10" fillId="24" borderId="17" xfId="0" applyFont="1" applyFill="1" applyBorder="1" applyAlignment="1">
      <alignment horizontal="left" vertical="top" wrapText="1" indent="1"/>
    </xf>
    <xf numFmtId="0" fontId="10" fillId="24" borderId="17" xfId="0" applyFont="1" applyFill="1" applyBorder="1" applyAlignment="1">
      <alignment horizontal="center" vertical="top" wrapText="1"/>
    </xf>
    <xf numFmtId="0" fontId="10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42" applyFont="1" applyAlignment="1">
      <alignment vertical="center" wrapText="1"/>
    </xf>
    <xf numFmtId="0" fontId="43" fillId="0" borderId="0" xfId="42" applyFont="1" applyAlignment="1">
      <alignment horizontal="center" vertical="center" wrapText="1"/>
    </xf>
    <xf numFmtId="0" fontId="43" fillId="0" borderId="0" xfId="42" applyFont="1" applyAlignment="1">
      <alignment horizontal="left" vertical="center" wrapText="1"/>
    </xf>
    <xf numFmtId="0" fontId="41" fillId="0" borderId="0" xfId="42" applyFont="1" applyAlignment="1">
      <alignment horizontal="left" vertical="center" wrapText="1"/>
    </xf>
    <xf numFmtId="0" fontId="43" fillId="0" borderId="0" xfId="43" applyFont="1" applyAlignment="1">
      <alignment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 vertical="center"/>
    </xf>
    <xf numFmtId="0" fontId="41" fillId="0" borderId="0" xfId="43" applyFont="1" applyAlignment="1">
      <alignment horizontal="left" vertical="center"/>
    </xf>
    <xf numFmtId="0" fontId="43" fillId="0" borderId="0" xfId="42" applyFont="1" applyAlignment="1">
      <alignment vertical="center"/>
    </xf>
    <xf numFmtId="0" fontId="43" fillId="0" borderId="0" xfId="42" applyFont="1" applyAlignment="1">
      <alignment horizontal="center" vertical="center"/>
    </xf>
    <xf numFmtId="0" fontId="43" fillId="0" borderId="0" xfId="42" applyFont="1" applyAlignment="1">
      <alignment horizontal="left" vertical="center"/>
    </xf>
    <xf numFmtId="0" fontId="12" fillId="0" borderId="0" xfId="42" applyFont="1" applyAlignment="1">
      <alignment horizontal="left" vertical="center"/>
    </xf>
    <xf numFmtId="0" fontId="9" fillId="0" borderId="0" xfId="44" applyFont="1" applyAlignment="1">
      <alignment horizontal="left" vertical="center"/>
    </xf>
    <xf numFmtId="0" fontId="9" fillId="0" borderId="0" xfId="44" applyFont="1" applyAlignment="1">
      <alignment horizontal="left" vertical="center" wrapText="1"/>
    </xf>
    <xf numFmtId="0" fontId="17" fillId="0" borderId="0" xfId="42" applyFont="1" applyAlignment="1">
      <alignment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166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165" fontId="45" fillId="0" borderId="0" xfId="0" applyNumberFormat="1" applyFont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46" fillId="0" borderId="23" xfId="0" applyFont="1" applyBorder="1" applyAlignment="1">
      <alignment horizontal="right" vertical="center"/>
    </xf>
    <xf numFmtId="0" fontId="46" fillId="0" borderId="25" xfId="0" applyFont="1" applyBorder="1" applyAlignment="1">
      <alignment horizontal="right" vertical="center"/>
    </xf>
    <xf numFmtId="0" fontId="30" fillId="25" borderId="21" xfId="0" applyFont="1" applyFill="1" applyBorder="1" applyAlignment="1">
      <alignment horizontal="right" vertical="center"/>
    </xf>
    <xf numFmtId="0" fontId="30" fillId="25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7" fillId="0" borderId="24" xfId="0" applyFont="1" applyBorder="1" applyAlignment="1">
      <alignment horizontal="right" vertical="center"/>
    </xf>
    <xf numFmtId="22" fontId="47" fillId="0" borderId="24" xfId="0" applyNumberFormat="1" applyFont="1" applyBorder="1" applyAlignment="1">
      <alignment horizontal="right" vertical="center"/>
    </xf>
    <xf numFmtId="22" fontId="47" fillId="0" borderId="26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left"/>
    </xf>
    <xf numFmtId="0" fontId="48" fillId="0" borderId="0" xfId="0" applyFont="1" applyAlignment="1"/>
    <xf numFmtId="0" fontId="0" fillId="0" borderId="27" xfId="0" applyBorder="1" applyAlignment="1">
      <alignment vertical="center"/>
    </xf>
    <xf numFmtId="0" fontId="0" fillId="26" borderId="0" xfId="0" applyFill="1" applyAlignment="1">
      <alignment vertical="center"/>
    </xf>
    <xf numFmtId="0" fontId="9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9" fillId="0" borderId="0" xfId="42" applyFont="1" applyAlignment="1">
      <alignment vertical="center" wrapText="1"/>
    </xf>
    <xf numFmtId="0" fontId="9" fillId="0" borderId="0" xfId="42" applyFont="1" applyAlignment="1">
      <alignment horizontal="center" vertical="center" wrapText="1"/>
    </xf>
    <xf numFmtId="0" fontId="9" fillId="0" borderId="0" xfId="42" applyFont="1" applyAlignment="1">
      <alignment horizontal="left" vertical="center" wrapText="1"/>
    </xf>
    <xf numFmtId="0" fontId="17" fillId="0" borderId="0" xfId="42" applyFont="1" applyAlignment="1">
      <alignment horizontal="left" vertical="center" wrapText="1"/>
    </xf>
    <xf numFmtId="0" fontId="9" fillId="0" borderId="0" xfId="43" applyFont="1" applyAlignment="1">
      <alignment vertical="center"/>
    </xf>
    <xf numFmtId="0" fontId="9" fillId="0" borderId="0" xfId="43" applyFont="1" applyAlignment="1">
      <alignment horizontal="center" vertical="center"/>
    </xf>
    <xf numFmtId="0" fontId="9" fillId="0" borderId="0" xfId="43" applyFont="1" applyAlignment="1">
      <alignment horizontal="left" vertical="center"/>
    </xf>
    <xf numFmtId="0" fontId="17" fillId="0" borderId="0" xfId="43" applyFont="1" applyAlignment="1">
      <alignment horizontal="left" vertical="center"/>
    </xf>
    <xf numFmtId="0" fontId="9" fillId="0" borderId="0" xfId="42" applyFont="1" applyAlignment="1">
      <alignment vertical="center"/>
    </xf>
    <xf numFmtId="0" fontId="9" fillId="0" borderId="0" xfId="42" applyFont="1" applyAlignment="1">
      <alignment horizontal="center" vertical="center"/>
    </xf>
    <xf numFmtId="0" fontId="9" fillId="0" borderId="0" xfId="42" applyFont="1" applyAlignment="1">
      <alignment horizontal="left" vertical="center"/>
    </xf>
    <xf numFmtId="0" fontId="8" fillId="0" borderId="0" xfId="42" applyFont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84992987377279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8934081346423"/>
          <c:y val="0.14501531966242162"/>
          <c:w val="0.8541374474053296"/>
          <c:h val="0.61329395607232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1'!$F$21:$F$7960</c:f>
              <c:numCache>
                <c:formatCode>General</c:formatCode>
                <c:ptCount val="794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1'!$H$21:$H$7960</c:f>
              <c:numCache>
                <c:formatCode>General</c:formatCode>
                <c:ptCount val="7940"/>
                <c:pt idx="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1-4B03-A47E-4903EB1A290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1'!$I$21:$I$6210</c:f>
              <c:numCache>
                <c:formatCode>General</c:formatCode>
                <c:ptCount val="6190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1.799999998183921E-3</c:v>
                </c:pt>
                <c:pt idx="71">
                  <c:v>-8.0440000019734725E-3</c:v>
                </c:pt>
                <c:pt idx="75">
                  <c:v>1.1503000001539476E-2</c:v>
                </c:pt>
                <c:pt idx="76">
                  <c:v>1.6502999998920131E-2</c:v>
                </c:pt>
                <c:pt idx="77">
                  <c:v>1.7144999997981358E-2</c:v>
                </c:pt>
                <c:pt idx="78">
                  <c:v>1.8145000001823064E-2</c:v>
                </c:pt>
                <c:pt idx="79">
                  <c:v>1.9144999998388812E-2</c:v>
                </c:pt>
                <c:pt idx="80">
                  <c:v>1.6580000010435469E-3</c:v>
                </c:pt>
                <c:pt idx="81">
                  <c:v>-1.0000000474974513E-4</c:v>
                </c:pt>
                <c:pt idx="82">
                  <c:v>7.2349999973084778E-3</c:v>
                </c:pt>
                <c:pt idx="83">
                  <c:v>0</c:v>
                </c:pt>
                <c:pt idx="84">
                  <c:v>1.0211000000708736E-2</c:v>
                </c:pt>
                <c:pt idx="85">
                  <c:v>3.6600000021280721E-3</c:v>
                </c:pt>
                <c:pt idx="86">
                  <c:v>4.6600000059697777E-3</c:v>
                </c:pt>
                <c:pt idx="87">
                  <c:v>2.3910000018076971E-3</c:v>
                </c:pt>
                <c:pt idx="88">
                  <c:v>6.3910000026226044E-3</c:v>
                </c:pt>
                <c:pt idx="89">
                  <c:v>8.391000003030058E-3</c:v>
                </c:pt>
                <c:pt idx="90">
                  <c:v>1.3391000000410713E-2</c:v>
                </c:pt>
                <c:pt idx="91">
                  <c:v>1.1839999999210704E-2</c:v>
                </c:pt>
                <c:pt idx="92">
                  <c:v>3.161000000545755E-3</c:v>
                </c:pt>
                <c:pt idx="93">
                  <c:v>4.160999997111503E-3</c:v>
                </c:pt>
                <c:pt idx="94">
                  <c:v>5.1610000009532087E-3</c:v>
                </c:pt>
                <c:pt idx="95">
                  <c:v>1.4560000054189004E-3</c:v>
                </c:pt>
                <c:pt idx="96">
                  <c:v>6.1740000019199215E-3</c:v>
                </c:pt>
                <c:pt idx="97">
                  <c:v>3.033000000868924E-3</c:v>
                </c:pt>
                <c:pt idx="98">
                  <c:v>1.2546999998448882E-2</c:v>
                </c:pt>
                <c:pt idx="100">
                  <c:v>4.0089999965857714E-3</c:v>
                </c:pt>
                <c:pt idx="101">
                  <c:v>7.4449999956414104E-3</c:v>
                </c:pt>
                <c:pt idx="102">
                  <c:v>0</c:v>
                </c:pt>
                <c:pt idx="103">
                  <c:v>4.536000000371132E-3</c:v>
                </c:pt>
                <c:pt idx="104">
                  <c:v>1.0536000001593493E-2</c:v>
                </c:pt>
                <c:pt idx="105">
                  <c:v>9.1259999971953221E-3</c:v>
                </c:pt>
                <c:pt idx="106">
                  <c:v>1.4125999994575977E-2</c:v>
                </c:pt>
                <c:pt idx="107">
                  <c:v>2.1780000024591573E-3</c:v>
                </c:pt>
                <c:pt idx="108">
                  <c:v>7.8199999989010394E-3</c:v>
                </c:pt>
                <c:pt idx="110">
                  <c:v>5.1729999977396801E-3</c:v>
                </c:pt>
                <c:pt idx="111">
                  <c:v>8.1879999997909181E-3</c:v>
                </c:pt>
                <c:pt idx="112">
                  <c:v>0</c:v>
                </c:pt>
                <c:pt idx="113">
                  <c:v>0</c:v>
                </c:pt>
                <c:pt idx="114">
                  <c:v>7.2419999996782281E-3</c:v>
                </c:pt>
                <c:pt idx="115">
                  <c:v>1.1242000000493135E-2</c:v>
                </c:pt>
                <c:pt idx="117">
                  <c:v>1.6279999981634319E-3</c:v>
                </c:pt>
                <c:pt idx="118">
                  <c:v>7.6859999971929938E-3</c:v>
                </c:pt>
                <c:pt idx="119">
                  <c:v>2.6379999981145374E-3</c:v>
                </c:pt>
                <c:pt idx="120">
                  <c:v>6.0869999942951836E-3</c:v>
                </c:pt>
                <c:pt idx="121">
                  <c:v>8.0869999947026372E-3</c:v>
                </c:pt>
                <c:pt idx="122">
                  <c:v>3.8050000002840534E-3</c:v>
                </c:pt>
                <c:pt idx="123">
                  <c:v>9.664000004704576E-3</c:v>
                </c:pt>
                <c:pt idx="124">
                  <c:v>4.536000000371132E-3</c:v>
                </c:pt>
                <c:pt idx="125">
                  <c:v>6.5359999935026281E-3</c:v>
                </c:pt>
                <c:pt idx="126">
                  <c:v>6.4080000011017546E-3</c:v>
                </c:pt>
                <c:pt idx="127">
                  <c:v>8.4080000015092082E-3</c:v>
                </c:pt>
                <c:pt idx="128">
                  <c:v>1.0407999994640704E-2</c:v>
                </c:pt>
                <c:pt idx="129">
                  <c:v>1.2407999995048158E-2</c:v>
                </c:pt>
                <c:pt idx="130">
                  <c:v>1.5407999999297317E-2</c:v>
                </c:pt>
                <c:pt idx="131">
                  <c:v>1.6407999995863065E-2</c:v>
                </c:pt>
                <c:pt idx="132">
                  <c:v>1.7407999999704771E-2</c:v>
                </c:pt>
                <c:pt idx="133">
                  <c:v>2.1408000000519678E-2</c:v>
                </c:pt>
                <c:pt idx="134">
                  <c:v>9.8569999972824007E-3</c:v>
                </c:pt>
                <c:pt idx="135">
                  <c:v>7.1779999998398125E-3</c:v>
                </c:pt>
                <c:pt idx="136">
                  <c:v>0</c:v>
                </c:pt>
                <c:pt idx="137">
                  <c:v>7.4989999993704259E-3</c:v>
                </c:pt>
                <c:pt idx="138">
                  <c:v>6.6920000026584603E-3</c:v>
                </c:pt>
                <c:pt idx="139">
                  <c:v>1.5718000002379995E-2</c:v>
                </c:pt>
                <c:pt idx="140">
                  <c:v>6.4619999975548126E-3</c:v>
                </c:pt>
                <c:pt idx="141">
                  <c:v>8.1900000004679896E-3</c:v>
                </c:pt>
                <c:pt idx="142">
                  <c:v>0</c:v>
                </c:pt>
                <c:pt idx="143">
                  <c:v>0</c:v>
                </c:pt>
                <c:pt idx="144">
                  <c:v>1.8469999995431863E-3</c:v>
                </c:pt>
                <c:pt idx="145">
                  <c:v>6.1809999970137142E-3</c:v>
                </c:pt>
                <c:pt idx="146">
                  <c:v>8.0400000006193295E-3</c:v>
                </c:pt>
                <c:pt idx="147">
                  <c:v>1.2937999999849126E-2</c:v>
                </c:pt>
                <c:pt idx="148">
                  <c:v>4.9770000041462481E-3</c:v>
                </c:pt>
                <c:pt idx="149">
                  <c:v>6.0289999964879826E-3</c:v>
                </c:pt>
                <c:pt idx="150">
                  <c:v>9.0290000007371418E-3</c:v>
                </c:pt>
                <c:pt idx="152">
                  <c:v>9.7750000059022568E-3</c:v>
                </c:pt>
                <c:pt idx="153">
                  <c:v>0</c:v>
                </c:pt>
                <c:pt idx="154">
                  <c:v>3.3539999931235798E-3</c:v>
                </c:pt>
                <c:pt idx="155">
                  <c:v>0</c:v>
                </c:pt>
                <c:pt idx="156">
                  <c:v>5.0760000012814999E-3</c:v>
                </c:pt>
                <c:pt idx="157">
                  <c:v>1.0666000001947396E-2</c:v>
                </c:pt>
                <c:pt idx="158">
                  <c:v>7.2690000015427358E-3</c:v>
                </c:pt>
                <c:pt idx="159">
                  <c:v>9.2689999946742319E-3</c:v>
                </c:pt>
                <c:pt idx="160">
                  <c:v>3.9870000036899E-3</c:v>
                </c:pt>
                <c:pt idx="161">
                  <c:v>5.7180000003427267E-3</c:v>
                </c:pt>
                <c:pt idx="163">
                  <c:v>1.0347000003093854E-2</c:v>
                </c:pt>
                <c:pt idx="164">
                  <c:v>5.4249999957391992E-3</c:v>
                </c:pt>
                <c:pt idx="165">
                  <c:v>1.142499999696156E-2</c:v>
                </c:pt>
                <c:pt idx="166">
                  <c:v>1.6424999994342215E-2</c:v>
                </c:pt>
                <c:pt idx="167">
                  <c:v>1.8424999994749669E-2</c:v>
                </c:pt>
                <c:pt idx="168">
                  <c:v>6.3229999941540882E-3</c:v>
                </c:pt>
                <c:pt idx="171">
                  <c:v>1.2194999995699618E-2</c:v>
                </c:pt>
                <c:pt idx="172">
                  <c:v>1.8362000002525747E-2</c:v>
                </c:pt>
                <c:pt idx="175">
                  <c:v>7.5159999978495762E-3</c:v>
                </c:pt>
                <c:pt idx="176">
                  <c:v>8.5160000016912818E-3</c:v>
                </c:pt>
                <c:pt idx="177">
                  <c:v>1.5515999999479391E-2</c:v>
                </c:pt>
                <c:pt idx="178">
                  <c:v>1.0092999997141305E-2</c:v>
                </c:pt>
                <c:pt idx="179">
                  <c:v>1.3092999994114507E-2</c:v>
                </c:pt>
                <c:pt idx="180">
                  <c:v>4.965000000083819E-3</c:v>
                </c:pt>
                <c:pt idx="181">
                  <c:v>7.8369999973801896E-3</c:v>
                </c:pt>
                <c:pt idx="182">
                  <c:v>2.4140000023180619E-3</c:v>
                </c:pt>
                <c:pt idx="183">
                  <c:v>8.4139999962644652E-3</c:v>
                </c:pt>
                <c:pt idx="184">
                  <c:v>1.3708999998925719E-2</c:v>
                </c:pt>
                <c:pt idx="185">
                  <c:v>8.7350000030710362E-3</c:v>
                </c:pt>
                <c:pt idx="187">
                  <c:v>0</c:v>
                </c:pt>
                <c:pt idx="188">
                  <c:v>5.3770000013173558E-3</c:v>
                </c:pt>
                <c:pt idx="189">
                  <c:v>8.377000005566515E-3</c:v>
                </c:pt>
                <c:pt idx="190">
                  <c:v>1.0671999996702652E-2</c:v>
                </c:pt>
                <c:pt idx="191">
                  <c:v>1.0249000006297138E-2</c:v>
                </c:pt>
                <c:pt idx="192">
                  <c:v>1.2249000006704591E-2</c:v>
                </c:pt>
                <c:pt idx="193">
                  <c:v>1.8249000000650994E-2</c:v>
                </c:pt>
                <c:pt idx="194">
                  <c:v>5.4420000014943071E-3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1.4104999994742684E-2</c:v>
                </c:pt>
                <c:pt idx="204">
                  <c:v>1.1130999999295454E-2</c:v>
                </c:pt>
                <c:pt idx="205">
                  <c:v>1.229800000146497E-2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1.4811999993980862E-2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1.5005000001110602E-2</c:v>
                </c:pt>
                <c:pt idx="230">
                  <c:v>1.3581999999587424E-2</c:v>
                </c:pt>
                <c:pt idx="231">
                  <c:v>1.2223999998241197E-2</c:v>
                </c:pt>
                <c:pt idx="232">
                  <c:v>1.0095999998156913E-2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1.4095000005909242E-2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1.4662999994470738E-2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6.6359999982523732E-3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2.0149999996647239E-2</c:v>
                </c:pt>
                <c:pt idx="272">
                  <c:v>6.0089999969932251E-3</c:v>
                </c:pt>
                <c:pt idx="273">
                  <c:v>1.0792000000947155E-2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1.3240000000223517E-2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2.0075000000360887E-2</c:v>
                </c:pt>
                <c:pt idx="286">
                  <c:v>1.337000000057742E-2</c:v>
                </c:pt>
                <c:pt idx="287">
                  <c:v>2.0844999999098945E-2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1.7369000001053791E-2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1.2780999997630715E-2</c:v>
                </c:pt>
                <c:pt idx="303">
                  <c:v>1.3935000002675224E-2</c:v>
                </c:pt>
                <c:pt idx="304">
                  <c:v>2.2525000000314321E-2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9.1019999963464215E-3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1.3872000003175344E-2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1.4193000002705958E-2</c:v>
                </c:pt>
                <c:pt idx="318">
                  <c:v>8.9239999942947179E-3</c:v>
                </c:pt>
                <c:pt idx="320">
                  <c:v>1.3834999997925479E-2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1.8754000004264526E-2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2.8130000006058253E-2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1.9943999999668449E-2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2.6724000003014226E-2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2.8238000006240327E-2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2.1971000001940411E-2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3.1006999997771345E-2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2.938200000062352E-2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2.4180000000342261E-2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3.2436000001325738E-2</c:v>
                </c:pt>
                <c:pt idx="453">
                  <c:v>1.7012999996950384E-2</c:v>
                </c:pt>
                <c:pt idx="457">
                  <c:v>3.7078000001201872E-2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  <c:pt idx="602">
                  <c:v>5.7215999993786681E-2</c:v>
                </c:pt>
                <c:pt idx="606">
                  <c:v>5.2499999997962732E-2</c:v>
                </c:pt>
                <c:pt idx="610">
                  <c:v>5.4076000000350177E-2</c:v>
                </c:pt>
                <c:pt idx="613">
                  <c:v>6.8590000002586748E-2</c:v>
                </c:pt>
                <c:pt idx="616">
                  <c:v>5.0654999999096617E-2</c:v>
                </c:pt>
                <c:pt idx="617">
                  <c:v>4.9591999995755032E-2</c:v>
                </c:pt>
                <c:pt idx="618">
                  <c:v>5.0631000005523674E-2</c:v>
                </c:pt>
                <c:pt idx="619">
                  <c:v>5.1361999998334795E-2</c:v>
                </c:pt>
                <c:pt idx="628">
                  <c:v>5.5013999997754581E-2</c:v>
                </c:pt>
                <c:pt idx="638">
                  <c:v>5.7783999996900093E-2</c:v>
                </c:pt>
                <c:pt idx="656">
                  <c:v>6.0992999999143649E-2</c:v>
                </c:pt>
                <c:pt idx="662">
                  <c:v>5.6372499995632097E-2</c:v>
                </c:pt>
                <c:pt idx="675">
                  <c:v>6.2431999998807441E-2</c:v>
                </c:pt>
                <c:pt idx="678">
                  <c:v>6.4725999996881001E-2</c:v>
                </c:pt>
                <c:pt idx="707">
                  <c:v>7.5835499999811873E-2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1-4B03-A47E-4903EB1A2900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1'!$J$21:$J$6210</c:f>
              <c:numCache>
                <c:formatCode>General</c:formatCode>
                <c:ptCount val="6190"/>
                <c:pt idx="63">
                  <c:v>-1.4690000025439076E-3</c:v>
                </c:pt>
                <c:pt idx="64">
                  <c:v>0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7.0299999788403511E-4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6.8569999930332415E-3</c:v>
                </c:pt>
                <c:pt idx="169">
                  <c:v>5.8179999978165142E-3</c:v>
                </c:pt>
                <c:pt idx="170">
                  <c:v>6.1179999975138344E-3</c:v>
                </c:pt>
                <c:pt idx="173">
                  <c:v>7.4390000008861534E-3</c:v>
                </c:pt>
                <c:pt idx="174">
                  <c:v>6.8275000012363307E-3</c:v>
                </c:pt>
                <c:pt idx="186">
                  <c:v>6.8739999987883493E-3</c:v>
                </c:pt>
                <c:pt idx="354">
                  <c:v>2.1037999998952728E-2</c:v>
                </c:pt>
                <c:pt idx="355">
                  <c:v>2.123800000117626E-2</c:v>
                </c:pt>
                <c:pt idx="356">
                  <c:v>1.9298499995784368E-2</c:v>
                </c:pt>
                <c:pt idx="357">
                  <c:v>1.9598499995481689E-2</c:v>
                </c:pt>
                <c:pt idx="358">
                  <c:v>1.9998499999928754E-2</c:v>
                </c:pt>
                <c:pt idx="361">
                  <c:v>2.0359000001917593E-2</c:v>
                </c:pt>
                <c:pt idx="388">
                  <c:v>2.4275999996461906E-2</c:v>
                </c:pt>
                <c:pt idx="389">
                  <c:v>2.4164499998732936E-2</c:v>
                </c:pt>
                <c:pt idx="390">
                  <c:v>2.4564499995904043E-2</c:v>
                </c:pt>
                <c:pt idx="391">
                  <c:v>2.4152999998477753E-2</c:v>
                </c:pt>
                <c:pt idx="392">
                  <c:v>2.3948000001837499E-2</c:v>
                </c:pt>
                <c:pt idx="393">
                  <c:v>2.4536500000976957E-2</c:v>
                </c:pt>
                <c:pt idx="406">
                  <c:v>2.7351999997335952E-2</c:v>
                </c:pt>
                <c:pt idx="408">
                  <c:v>2.6135500003874768E-2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3.4089499997207895E-2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91-4B03-A47E-4903EB1A290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1'!$F$21:$F$8840</c:f>
              <c:numCache>
                <c:formatCode>General</c:formatCode>
                <c:ptCount val="882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1'!$K$21:$K$8840</c:f>
              <c:numCache>
                <c:formatCode>General</c:formatCode>
                <c:ptCount val="8820"/>
                <c:pt idx="68">
                  <c:v>7.158000000345055E-3</c:v>
                </c:pt>
                <c:pt idx="116">
                  <c:v>1.1254999997618143E-2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7">
                  <c:v>5.572799999936251E-2</c:v>
                </c:pt>
                <c:pt idx="639">
                  <c:v>5.9524500000406988E-2</c:v>
                </c:pt>
                <c:pt idx="641">
                  <c:v>5.8911000000080094E-2</c:v>
                </c:pt>
                <c:pt idx="643">
                  <c:v>5.6971999998495448E-2</c:v>
                </c:pt>
                <c:pt idx="644">
                  <c:v>5.8261999998649117E-2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7">
                  <c:v>6.090799999947194E-2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6">
                  <c:v>8.0408000001625624E-2</c:v>
                </c:pt>
                <c:pt idx="737">
                  <c:v>8.1407999998191372E-2</c:v>
                </c:pt>
                <c:pt idx="738">
                  <c:v>8.161600000312319E-2</c:v>
                </c:pt>
                <c:pt idx="739">
                  <c:v>8.1600999998045154E-2</c:v>
                </c:pt>
                <c:pt idx="740">
                  <c:v>8.1702000003133435E-2</c:v>
                </c:pt>
                <c:pt idx="741">
                  <c:v>8.2860000002256129E-2</c:v>
                </c:pt>
                <c:pt idx="742">
                  <c:v>8.3452999999281019E-2</c:v>
                </c:pt>
                <c:pt idx="743">
                  <c:v>8.3409999999275897E-2</c:v>
                </c:pt>
                <c:pt idx="744">
                  <c:v>8.2928999996511266E-2</c:v>
                </c:pt>
                <c:pt idx="745">
                  <c:v>8.2983000000240281E-2</c:v>
                </c:pt>
                <c:pt idx="746">
                  <c:v>8.4494000002450775E-2</c:v>
                </c:pt>
                <c:pt idx="747">
                  <c:v>8.5838999999396037E-2</c:v>
                </c:pt>
                <c:pt idx="748">
                  <c:v>8.5333000002719928E-2</c:v>
                </c:pt>
                <c:pt idx="749">
                  <c:v>8.5528000003250781E-2</c:v>
                </c:pt>
                <c:pt idx="750">
                  <c:v>8.6377000006905291E-2</c:v>
                </c:pt>
                <c:pt idx="751">
                  <c:v>8.7201000002096407E-2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91-4B03-A47E-4903EB1A290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91-4B03-A47E-4903EB1A290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91-4B03-A47E-4903EB1A290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1'!$N$21:$N$6210</c:f>
              <c:numCache>
                <c:formatCode>General</c:formatCode>
                <c:ptCount val="6190"/>
                <c:pt idx="455">
                  <c:v>2.995929862252375E-2</c:v>
                </c:pt>
                <c:pt idx="456">
                  <c:v>2.995929862252375E-2</c:v>
                </c:pt>
                <c:pt idx="457">
                  <c:v>3.0036514195662459E-2</c:v>
                </c:pt>
                <c:pt idx="458">
                  <c:v>3.0116947084348616E-2</c:v>
                </c:pt>
                <c:pt idx="459">
                  <c:v>3.0239205075151578E-2</c:v>
                </c:pt>
                <c:pt idx="460">
                  <c:v>3.0239205075151578E-2</c:v>
                </c:pt>
                <c:pt idx="461">
                  <c:v>3.0239205075151578E-2</c:v>
                </c:pt>
                <c:pt idx="462">
                  <c:v>3.0244031048472744E-2</c:v>
                </c:pt>
                <c:pt idx="463">
                  <c:v>3.0244031048472744E-2</c:v>
                </c:pt>
                <c:pt idx="464">
                  <c:v>3.0377549643691763E-2</c:v>
                </c:pt>
                <c:pt idx="465">
                  <c:v>3.1625868076100926E-2</c:v>
                </c:pt>
                <c:pt idx="466">
                  <c:v>3.1712735595881975E-2</c:v>
                </c:pt>
                <c:pt idx="467">
                  <c:v>3.1717561569203141E-2</c:v>
                </c:pt>
                <c:pt idx="468">
                  <c:v>3.1722387542524315E-2</c:v>
                </c:pt>
                <c:pt idx="469">
                  <c:v>3.1722387542524315E-2</c:v>
                </c:pt>
                <c:pt idx="470">
                  <c:v>3.1738474120261546E-2</c:v>
                </c:pt>
                <c:pt idx="471">
                  <c:v>3.1748126066903887E-2</c:v>
                </c:pt>
                <c:pt idx="472">
                  <c:v>3.1783516537925792E-2</c:v>
                </c:pt>
                <c:pt idx="473">
                  <c:v>3.1860732111064508E-2</c:v>
                </c:pt>
                <c:pt idx="474">
                  <c:v>3.1896122582086413E-2</c:v>
                </c:pt>
                <c:pt idx="475">
                  <c:v>3.1917035133144811E-2</c:v>
                </c:pt>
                <c:pt idx="476">
                  <c:v>3.1917035133144811E-2</c:v>
                </c:pt>
                <c:pt idx="477">
                  <c:v>3.1921861106465985E-2</c:v>
                </c:pt>
                <c:pt idx="478">
                  <c:v>3.1973338155225121E-2</c:v>
                </c:pt>
                <c:pt idx="479">
                  <c:v>3.2034467150626605E-2</c:v>
                </c:pt>
                <c:pt idx="480">
                  <c:v>3.2053771043911279E-2</c:v>
                </c:pt>
                <c:pt idx="481">
                  <c:v>3.2060205675006177E-2</c:v>
                </c:pt>
                <c:pt idx="482">
                  <c:v>3.3501563040262111E-2</c:v>
                </c:pt>
                <c:pt idx="483">
                  <c:v>3.3553040089021255E-2</c:v>
                </c:pt>
                <c:pt idx="484">
                  <c:v>3.3649559555444644E-2</c:v>
                </c:pt>
                <c:pt idx="485">
                  <c:v>3.3675298079824209E-2</c:v>
                </c:pt>
                <c:pt idx="486">
                  <c:v>3.3675298079824209E-2</c:v>
                </c:pt>
                <c:pt idx="487">
                  <c:v>3.3675298079824209E-2</c:v>
                </c:pt>
                <c:pt idx="488">
                  <c:v>3.3675298079824209E-2</c:v>
                </c:pt>
                <c:pt idx="489">
                  <c:v>3.3675298079824209E-2</c:v>
                </c:pt>
                <c:pt idx="490">
                  <c:v>3.3680124053145383E-2</c:v>
                </c:pt>
                <c:pt idx="491">
                  <c:v>3.3701036604203781E-2</c:v>
                </c:pt>
                <c:pt idx="492">
                  <c:v>3.3701036604203781E-2</c:v>
                </c:pt>
                <c:pt idx="493">
                  <c:v>3.3701036604203781E-2</c:v>
                </c:pt>
                <c:pt idx="494">
                  <c:v>3.3710688550846121E-2</c:v>
                </c:pt>
                <c:pt idx="495">
                  <c:v>3.3715514524167288E-2</c:v>
                </c:pt>
                <c:pt idx="496">
                  <c:v>3.3715514524167288E-2</c:v>
                </c:pt>
                <c:pt idx="497">
                  <c:v>3.3720340497488462E-2</c:v>
                </c:pt>
                <c:pt idx="498">
                  <c:v>3.3720340497488462E-2</c:v>
                </c:pt>
                <c:pt idx="499">
                  <c:v>3.3726775128583353E-2</c:v>
                </c:pt>
                <c:pt idx="500">
                  <c:v>3.3736427075225693E-2</c:v>
                </c:pt>
                <c:pt idx="501">
                  <c:v>3.3832946541649082E-2</c:v>
                </c:pt>
                <c:pt idx="502">
                  <c:v>3.3990595003473949E-2</c:v>
                </c:pt>
                <c:pt idx="503">
                  <c:v>3.5341867533401392E-2</c:v>
                </c:pt>
                <c:pt idx="504">
                  <c:v>3.5464125524204346E-2</c:v>
                </c:pt>
                <c:pt idx="505">
                  <c:v>3.5480212101941577E-2</c:v>
                </c:pt>
                <c:pt idx="506">
                  <c:v>3.5489864048583918E-2</c:v>
                </c:pt>
                <c:pt idx="507">
                  <c:v>3.5515602572963489E-2</c:v>
                </c:pt>
                <c:pt idx="508">
                  <c:v>3.5750466607927064E-2</c:v>
                </c:pt>
                <c:pt idx="509">
                  <c:v>3.5763335870116854E-2</c:v>
                </c:pt>
                <c:pt idx="510">
                  <c:v>3.5811595603328548E-2</c:v>
                </c:pt>
                <c:pt idx="511">
                  <c:v>3.583733412770812E-2</c:v>
                </c:pt>
                <c:pt idx="512">
                  <c:v>3.5866289967635134E-2</c:v>
                </c:pt>
                <c:pt idx="513">
                  <c:v>3.5872724598730026E-2</c:v>
                </c:pt>
                <c:pt idx="514">
                  <c:v>3.5872724598730026E-2</c:v>
                </c:pt>
                <c:pt idx="515">
                  <c:v>3.6075415478219144E-2</c:v>
                </c:pt>
                <c:pt idx="516">
                  <c:v>3.7304430017343626E-2</c:v>
                </c:pt>
                <c:pt idx="517">
                  <c:v>3.7304430017343626E-2</c:v>
                </c:pt>
                <c:pt idx="518">
                  <c:v>3.7304430017343626E-2</c:v>
                </c:pt>
                <c:pt idx="519">
                  <c:v>3.7304430017343626E-2</c:v>
                </c:pt>
                <c:pt idx="520">
                  <c:v>3.7482991030226891E-2</c:v>
                </c:pt>
                <c:pt idx="521">
                  <c:v>3.7574684523329113E-2</c:v>
                </c:pt>
                <c:pt idx="522">
                  <c:v>3.7706594460774408E-2</c:v>
                </c:pt>
                <c:pt idx="523">
                  <c:v>3.7790244665008015E-2</c:v>
                </c:pt>
                <c:pt idx="524">
                  <c:v>3.7922154602453309E-2</c:v>
                </c:pt>
                <c:pt idx="525">
                  <c:v>3.9144734510482899E-2</c:v>
                </c:pt>
                <c:pt idx="526">
                  <c:v>3.9212298136979275E-2</c:v>
                </c:pt>
                <c:pt idx="527">
                  <c:v>3.9292731025665432E-2</c:v>
                </c:pt>
                <c:pt idx="528">
                  <c:v>3.9292731025665432E-2</c:v>
                </c:pt>
                <c:pt idx="529">
                  <c:v>3.9450379487490299E-2</c:v>
                </c:pt>
                <c:pt idx="530">
                  <c:v>3.9450379487490299E-2</c:v>
                </c:pt>
                <c:pt idx="531">
                  <c:v>3.9450379487490299E-2</c:v>
                </c:pt>
                <c:pt idx="532">
                  <c:v>3.946646606522753E-2</c:v>
                </c:pt>
                <c:pt idx="533">
                  <c:v>3.9598376002672832E-2</c:v>
                </c:pt>
                <c:pt idx="534">
                  <c:v>3.9720633993475786E-2</c:v>
                </c:pt>
                <c:pt idx="535">
                  <c:v>3.9797849566614502E-2</c:v>
                </c:pt>
                <c:pt idx="536">
                  <c:v>4.0894954168293682E-2</c:v>
                </c:pt>
                <c:pt idx="537">
                  <c:v>4.0991473634717071E-2</c:v>
                </c:pt>
                <c:pt idx="538">
                  <c:v>4.108799310114046E-2</c:v>
                </c:pt>
                <c:pt idx="539">
                  <c:v>4.119416451420619E-2</c:v>
                </c:pt>
                <c:pt idx="540">
                  <c:v>4.119416451420619E-2</c:v>
                </c:pt>
                <c:pt idx="541">
                  <c:v>4.1454767073549337E-2</c:v>
                </c:pt>
                <c:pt idx="542">
                  <c:v>4.1480505597928909E-2</c:v>
                </c:pt>
                <c:pt idx="543">
                  <c:v>4.2825343496761453E-2</c:v>
                </c:pt>
                <c:pt idx="544">
                  <c:v>4.2825343496761453E-2</c:v>
                </c:pt>
                <c:pt idx="545">
                  <c:v>4.2825343496761453E-2</c:v>
                </c:pt>
                <c:pt idx="546">
                  <c:v>4.2857516652235916E-2</c:v>
                </c:pt>
                <c:pt idx="547">
                  <c:v>4.2912211016542509E-2</c:v>
                </c:pt>
                <c:pt idx="548">
                  <c:v>4.2982991958586327E-2</c:v>
                </c:pt>
                <c:pt idx="549">
                  <c:v>4.3172813575885656E-2</c:v>
                </c:pt>
                <c:pt idx="550">
                  <c:v>4.3192117469170337E-2</c:v>
                </c:pt>
                <c:pt idx="551">
                  <c:v>4.32242906246448E-2</c:v>
                </c:pt>
                <c:pt idx="552">
                  <c:v>4.4635083492199995E-2</c:v>
                </c:pt>
                <c:pt idx="553">
                  <c:v>4.4635083492199995E-2</c:v>
                </c:pt>
                <c:pt idx="554">
                  <c:v>4.4639909465521169E-2</c:v>
                </c:pt>
                <c:pt idx="555">
                  <c:v>4.4639909465521169E-2</c:v>
                </c:pt>
                <c:pt idx="556">
                  <c:v>4.4675299936543067E-2</c:v>
                </c:pt>
                <c:pt idx="557">
                  <c:v>4.4701038460922646E-2</c:v>
                </c:pt>
                <c:pt idx="558">
                  <c:v>4.4910163971506656E-2</c:v>
                </c:pt>
                <c:pt idx="559">
                  <c:v>4.4968075651360684E-2</c:v>
                </c:pt>
                <c:pt idx="560">
                  <c:v>4.5109637535448319E-2</c:v>
                </c:pt>
                <c:pt idx="561">
                  <c:v>4.5231895526251287E-2</c:v>
                </c:pt>
                <c:pt idx="562">
                  <c:v>4.5318763046032329E-2</c:v>
                </c:pt>
                <c:pt idx="563">
                  <c:v>4.6628210473842968E-2</c:v>
                </c:pt>
                <c:pt idx="564">
                  <c:v>4.6628210473842968E-2</c:v>
                </c:pt>
                <c:pt idx="565">
                  <c:v>4.6628210473842968E-2</c:v>
                </c:pt>
                <c:pt idx="566">
                  <c:v>4.6628210473842968E-2</c:v>
                </c:pt>
                <c:pt idx="567">
                  <c:v>4.6628210473842968E-2</c:v>
                </c:pt>
                <c:pt idx="568">
                  <c:v>4.6628210473842968E-2</c:v>
                </c:pt>
                <c:pt idx="569">
                  <c:v>4.6689339469244445E-2</c:v>
                </c:pt>
                <c:pt idx="570">
                  <c:v>4.6689339469244445E-2</c:v>
                </c:pt>
                <c:pt idx="571">
                  <c:v>4.6698991415886792E-2</c:v>
                </c:pt>
                <c:pt idx="572">
                  <c:v>4.6724729940266357E-2</c:v>
                </c:pt>
                <c:pt idx="573">
                  <c:v>4.6724729940266357E-2</c:v>
                </c:pt>
                <c:pt idx="574">
                  <c:v>4.676012041128827E-2</c:v>
                </c:pt>
                <c:pt idx="575">
                  <c:v>4.7065765388295669E-2</c:v>
                </c:pt>
                <c:pt idx="576">
                  <c:v>4.7194458010193521E-2</c:v>
                </c:pt>
                <c:pt idx="577">
                  <c:v>4.7290977476616911E-2</c:v>
                </c:pt>
                <c:pt idx="578">
                  <c:v>4.8407385971580771E-2</c:v>
                </c:pt>
                <c:pt idx="579">
                  <c:v>4.8478166913624582E-2</c:v>
                </c:pt>
                <c:pt idx="580">
                  <c:v>4.8565034433405638E-2</c:v>
                </c:pt>
                <c:pt idx="581">
                  <c:v>4.8590772957785203E-2</c:v>
                </c:pt>
                <c:pt idx="582">
                  <c:v>4.8595598931106376E-2</c:v>
                </c:pt>
                <c:pt idx="583">
                  <c:v>4.860042490442755E-2</c:v>
                </c:pt>
                <c:pt idx="584">
                  <c:v>4.860042490442755E-2</c:v>
                </c:pt>
                <c:pt idx="585">
                  <c:v>4.860525087774871E-2</c:v>
                </c:pt>
                <c:pt idx="586">
                  <c:v>4.8621337455485941E-2</c:v>
                </c:pt>
                <c:pt idx="587">
                  <c:v>4.8626163428807115E-2</c:v>
                </c:pt>
                <c:pt idx="588">
                  <c:v>4.8677640477566259E-2</c:v>
                </c:pt>
                <c:pt idx="589">
                  <c:v>4.8692118397529766E-2</c:v>
                </c:pt>
                <c:pt idx="590">
                  <c:v>4.8729117526325402E-2</c:v>
                </c:pt>
                <c:pt idx="591">
                  <c:v>4.8748421419610069E-2</c:v>
                </c:pt>
                <c:pt idx="592">
                  <c:v>4.8938243036909398E-2</c:v>
                </c:pt>
                <c:pt idx="593">
                  <c:v>4.8938243036909398E-2</c:v>
                </c:pt>
                <c:pt idx="594">
                  <c:v>4.895432961464663E-2</c:v>
                </c:pt>
                <c:pt idx="595">
                  <c:v>4.90701529743547E-2</c:v>
                </c:pt>
                <c:pt idx="596">
                  <c:v>5.0070738109610505E-2</c:v>
                </c:pt>
                <c:pt idx="597">
                  <c:v>5.0135084420559431E-2</c:v>
                </c:pt>
                <c:pt idx="598">
                  <c:v>5.0196213415960908E-2</c:v>
                </c:pt>
                <c:pt idx="599">
                  <c:v>5.0315254091216413E-2</c:v>
                </c:pt>
                <c:pt idx="600">
                  <c:v>5.0466467921946395E-2</c:v>
                </c:pt>
                <c:pt idx="601">
                  <c:v>5.0471293895267555E-2</c:v>
                </c:pt>
                <c:pt idx="602">
                  <c:v>5.0569422019464669E-2</c:v>
                </c:pt>
                <c:pt idx="603">
                  <c:v>5.0645028934829667E-2</c:v>
                </c:pt>
                <c:pt idx="604">
                  <c:v>5.0807503369975693E-2</c:v>
                </c:pt>
                <c:pt idx="605">
                  <c:v>5.0813938001070591E-2</c:v>
                </c:pt>
                <c:pt idx="606">
                  <c:v>5.0813938001070591E-2</c:v>
                </c:pt>
                <c:pt idx="607">
                  <c:v>5.0974803778442906E-2</c:v>
                </c:pt>
                <c:pt idx="608">
                  <c:v>5.1093844453698425E-2</c:v>
                </c:pt>
                <c:pt idx="609">
                  <c:v>5.2097646904501665E-2</c:v>
                </c:pt>
                <c:pt idx="610">
                  <c:v>5.2306772415085676E-2</c:v>
                </c:pt>
                <c:pt idx="611">
                  <c:v>5.2306772415085676E-2</c:v>
                </c:pt>
                <c:pt idx="612">
                  <c:v>5.2348597517202472E-2</c:v>
                </c:pt>
                <c:pt idx="613">
                  <c:v>5.2454768930268195E-2</c:v>
                </c:pt>
                <c:pt idx="614">
                  <c:v>5.2454768930268195E-2</c:v>
                </c:pt>
                <c:pt idx="615">
                  <c:v>5.2525549872312019E-2</c:v>
                </c:pt>
                <c:pt idx="616">
                  <c:v>5.2567374974428815E-2</c:v>
                </c:pt>
                <c:pt idx="617">
                  <c:v>5.2705719542969015E-2</c:v>
                </c:pt>
                <c:pt idx="618">
                  <c:v>5.2773283169465376E-2</c:v>
                </c:pt>
                <c:pt idx="619">
                  <c:v>5.2802239009392404E-2</c:v>
                </c:pt>
                <c:pt idx="620">
                  <c:v>5.2873019951436215E-2</c:v>
                </c:pt>
                <c:pt idx="621">
                  <c:v>5.3863953140049672E-2</c:v>
                </c:pt>
                <c:pt idx="622">
                  <c:v>5.3960472606473062E-2</c:v>
                </c:pt>
                <c:pt idx="623">
                  <c:v>5.3995863077494974E-2</c:v>
                </c:pt>
                <c:pt idx="624">
                  <c:v>5.4053774757349002E-2</c:v>
                </c:pt>
                <c:pt idx="625">
                  <c:v>5.40602093884439E-2</c:v>
                </c:pt>
                <c:pt idx="626">
                  <c:v>5.40602093884439E-2</c:v>
                </c:pt>
                <c:pt idx="627">
                  <c:v>5.4127773014940275E-2</c:v>
                </c:pt>
                <c:pt idx="628">
                  <c:v>5.4179250063699405E-2</c:v>
                </c:pt>
                <c:pt idx="629">
                  <c:v>5.4278986845670243E-2</c:v>
                </c:pt>
                <c:pt idx="630">
                  <c:v>5.431598597446588E-2</c:v>
                </c:pt>
                <c:pt idx="631">
                  <c:v>5.4346550472166619E-2</c:v>
                </c:pt>
                <c:pt idx="632">
                  <c:v>5.5688171055451721E-2</c:v>
                </c:pt>
                <c:pt idx="633">
                  <c:v>5.6145029863189089E-2</c:v>
                </c:pt>
                <c:pt idx="634">
                  <c:v>5.6145029863189089E-2</c:v>
                </c:pt>
                <c:pt idx="635">
                  <c:v>5.6186854965305899E-2</c:v>
                </c:pt>
                <c:pt idx="636">
                  <c:v>5.6302678325013955E-2</c:v>
                </c:pt>
                <c:pt idx="637">
                  <c:v>5.657936746209434E-2</c:v>
                </c:pt>
                <c:pt idx="638">
                  <c:v>5.7493085077569089E-2</c:v>
                </c:pt>
                <c:pt idx="639">
                  <c:v>5.7587995886218754E-2</c:v>
                </c:pt>
                <c:pt idx="640">
                  <c:v>5.7628212330561826E-2</c:v>
                </c:pt>
                <c:pt idx="641">
                  <c:v>5.7985334356328369E-2</c:v>
                </c:pt>
                <c:pt idx="642">
                  <c:v>5.8170330000306525E-2</c:v>
                </c:pt>
                <c:pt idx="643">
                  <c:v>5.8239502284576625E-2</c:v>
                </c:pt>
                <c:pt idx="644">
                  <c:v>5.8271675440051088E-2</c:v>
                </c:pt>
                <c:pt idx="645">
                  <c:v>5.8873313447423539E-2</c:v>
                </c:pt>
                <c:pt idx="646">
                  <c:v>5.8873313447423539E-2</c:v>
                </c:pt>
                <c:pt idx="647">
                  <c:v>5.8873313447423539E-2</c:v>
                </c:pt>
                <c:pt idx="648">
                  <c:v>5.9172523793336054E-2</c:v>
                </c:pt>
                <c:pt idx="649">
                  <c:v>5.9244913393153589E-2</c:v>
                </c:pt>
                <c:pt idx="650">
                  <c:v>5.931086836187624E-2</c:v>
                </c:pt>
                <c:pt idx="651">
                  <c:v>5.9326954939613472E-2</c:v>
                </c:pt>
                <c:pt idx="652">
                  <c:v>5.9397735881657296E-2</c:v>
                </c:pt>
                <c:pt idx="653">
                  <c:v>5.9397735881657296E-2</c:v>
                </c:pt>
                <c:pt idx="654">
                  <c:v>5.9429909037131759E-2</c:v>
                </c:pt>
                <c:pt idx="655">
                  <c:v>5.9516776556912801E-2</c:v>
                </c:pt>
                <c:pt idx="656">
                  <c:v>5.9587557498956625E-2</c:v>
                </c:pt>
                <c:pt idx="657">
                  <c:v>5.9611687365562466E-2</c:v>
                </c:pt>
                <c:pt idx="658">
                  <c:v>5.9616513338883639E-2</c:v>
                </c:pt>
                <c:pt idx="659">
                  <c:v>5.9703380858664681E-2</c:v>
                </c:pt>
                <c:pt idx="660">
                  <c:v>5.970981548975958E-2</c:v>
                </c:pt>
                <c:pt idx="661">
                  <c:v>5.9735554014139144E-2</c:v>
                </c:pt>
                <c:pt idx="662">
                  <c:v>5.9750031934102665E-2</c:v>
                </c:pt>
                <c:pt idx="663">
                  <c:v>5.9770944485161057E-2</c:v>
                </c:pt>
                <c:pt idx="664">
                  <c:v>5.9815986902825302E-2</c:v>
                </c:pt>
                <c:pt idx="665">
                  <c:v>5.9815986902825302E-2</c:v>
                </c:pt>
                <c:pt idx="666">
                  <c:v>5.9815986902825302E-2</c:v>
                </c:pt>
                <c:pt idx="667">
                  <c:v>5.9861029320489562E-2</c:v>
                </c:pt>
                <c:pt idx="668">
                  <c:v>5.9877115898226793E-2</c:v>
                </c:pt>
                <c:pt idx="669">
                  <c:v>5.9881941871547953E-2</c:v>
                </c:pt>
                <c:pt idx="670">
                  <c:v>5.9881941871547953E-2</c:v>
                </c:pt>
                <c:pt idx="671">
                  <c:v>6.0018677782314428E-2</c:v>
                </c:pt>
                <c:pt idx="672">
                  <c:v>6.1305604001292938E-2</c:v>
                </c:pt>
                <c:pt idx="673">
                  <c:v>6.134099447231485E-2</c:v>
                </c:pt>
                <c:pt idx="674">
                  <c:v>6.1513120854103223E-2</c:v>
                </c:pt>
                <c:pt idx="675">
                  <c:v>6.1585510453920772E-2</c:v>
                </c:pt>
                <c:pt idx="676">
                  <c:v>6.1706159786950002E-2</c:v>
                </c:pt>
                <c:pt idx="677">
                  <c:v>6.1894372746475607E-2</c:v>
                </c:pt>
                <c:pt idx="678">
                  <c:v>6.3084779499030741E-2</c:v>
                </c:pt>
                <c:pt idx="679">
                  <c:v>6.3297122325162186E-2</c:v>
                </c:pt>
                <c:pt idx="680">
                  <c:v>6.3303556956257084E-2</c:v>
                </c:pt>
                <c:pt idx="681">
                  <c:v>6.3474074680271733E-2</c:v>
                </c:pt>
                <c:pt idx="682">
                  <c:v>6.3501421862425037E-2</c:v>
                </c:pt>
                <c:pt idx="683">
                  <c:v>6.3525551729030877E-2</c:v>
                </c:pt>
                <c:pt idx="684">
                  <c:v>6.3583463408884919E-2</c:v>
                </c:pt>
                <c:pt idx="685">
                  <c:v>6.5230728969177407E-2</c:v>
                </c:pt>
                <c:pt idx="686">
                  <c:v>6.5230728969177407E-2</c:v>
                </c:pt>
                <c:pt idx="687">
                  <c:v>6.5362638906622708E-2</c:v>
                </c:pt>
                <c:pt idx="688">
                  <c:v>6.5362638906622708E-2</c:v>
                </c:pt>
                <c:pt idx="689">
                  <c:v>6.5626458781513311E-2</c:v>
                </c:pt>
                <c:pt idx="690">
                  <c:v>6.57229782479367E-2</c:v>
                </c:pt>
                <c:pt idx="691">
                  <c:v>6.6972905338119573E-2</c:v>
                </c:pt>
                <c:pt idx="692">
                  <c:v>6.7325201390564943E-2</c:v>
                </c:pt>
                <c:pt idx="693">
                  <c:v>6.7325201390564943E-2</c:v>
                </c:pt>
                <c:pt idx="694">
                  <c:v>6.7354157230491957E-2</c:v>
                </c:pt>
                <c:pt idx="695">
                  <c:v>6.8814818489032578E-2</c:v>
                </c:pt>
                <c:pt idx="696">
                  <c:v>6.8904903324361069E-2</c:v>
                </c:pt>
                <c:pt idx="697">
                  <c:v>6.9464716229616724E-2</c:v>
                </c:pt>
                <c:pt idx="698">
                  <c:v>7.0592385328996657E-2</c:v>
                </c:pt>
                <c:pt idx="699">
                  <c:v>7.074520781750035E-2</c:v>
                </c:pt>
                <c:pt idx="700">
                  <c:v>7.0751642448595248E-2</c:v>
                </c:pt>
                <c:pt idx="701">
                  <c:v>7.2468080293157836E-2</c:v>
                </c:pt>
                <c:pt idx="702">
                  <c:v>7.2714204932537482E-2</c:v>
                </c:pt>
                <c:pt idx="703">
                  <c:v>7.2759247350201728E-2</c:v>
                </c:pt>
                <c:pt idx="704">
                  <c:v>7.2778551243486408E-2</c:v>
                </c:pt>
                <c:pt idx="705">
                  <c:v>7.2825202318924379E-2</c:v>
                </c:pt>
                <c:pt idx="706">
                  <c:v>7.3109934744873373E-2</c:v>
                </c:pt>
                <c:pt idx="707">
                  <c:v>7.4411338883815403E-2</c:v>
                </c:pt>
                <c:pt idx="708">
                  <c:v>7.4432251434873795E-2</c:v>
                </c:pt>
                <c:pt idx="709">
                  <c:v>7.447729385253804E-2</c:v>
                </c:pt>
                <c:pt idx="710">
                  <c:v>7.4496597745822721E-2</c:v>
                </c:pt>
                <c:pt idx="711">
                  <c:v>7.4528770901297184E-2</c:v>
                </c:pt>
                <c:pt idx="712">
                  <c:v>7.4614029763304515E-2</c:v>
                </c:pt>
                <c:pt idx="713">
                  <c:v>7.4651028892100152E-2</c:v>
                </c:pt>
                <c:pt idx="714">
                  <c:v>7.6188905723779468E-2</c:v>
                </c:pt>
                <c:pt idx="715">
                  <c:v>7.6343336870056899E-2</c:v>
                </c:pt>
                <c:pt idx="716">
                  <c:v>7.6359423447794131E-2</c:v>
                </c:pt>
                <c:pt idx="717">
                  <c:v>7.7086536761516986E-2</c:v>
                </c:pt>
                <c:pt idx="718">
                  <c:v>7.8296247407356787E-2</c:v>
                </c:pt>
                <c:pt idx="719">
                  <c:v>7.8386332242685292E-2</c:v>
                </c:pt>
                <c:pt idx="720">
                  <c:v>8.0155855793780748E-2</c:v>
                </c:pt>
                <c:pt idx="721">
                  <c:v>8.0419675668671337E-2</c:v>
                </c:pt>
                <c:pt idx="722">
                  <c:v>8.0419675668671337E-2</c:v>
                </c:pt>
                <c:pt idx="723">
                  <c:v>8.0496891241810045E-2</c:v>
                </c:pt>
                <c:pt idx="724">
                  <c:v>8.0496891241810045E-2</c:v>
                </c:pt>
                <c:pt idx="725">
                  <c:v>8.0541933659474305E-2</c:v>
                </c:pt>
                <c:pt idx="726">
                  <c:v>8.0541933659474305E-2</c:v>
                </c:pt>
                <c:pt idx="727">
                  <c:v>8.0546759632795464E-2</c:v>
                </c:pt>
                <c:pt idx="728">
                  <c:v>8.0546759632795464E-2</c:v>
                </c:pt>
                <c:pt idx="729">
                  <c:v>8.2095897068890852E-2</c:v>
                </c:pt>
                <c:pt idx="730">
                  <c:v>8.2095897068890852E-2</c:v>
                </c:pt>
                <c:pt idx="731">
                  <c:v>8.2095897068890852E-2</c:v>
                </c:pt>
                <c:pt idx="732">
                  <c:v>8.2163460695387228E-2</c:v>
                </c:pt>
                <c:pt idx="733">
                  <c:v>8.2163460695387228E-2</c:v>
                </c:pt>
                <c:pt idx="734">
                  <c:v>8.2546321245533336E-2</c:v>
                </c:pt>
                <c:pt idx="735">
                  <c:v>8.3562992958526372E-2</c:v>
                </c:pt>
                <c:pt idx="736">
                  <c:v>8.3669164371592095E-2</c:v>
                </c:pt>
                <c:pt idx="737">
                  <c:v>8.3669164371592095E-2</c:v>
                </c:pt>
                <c:pt idx="738">
                  <c:v>8.3707772158161442E-2</c:v>
                </c:pt>
                <c:pt idx="739">
                  <c:v>8.3756031891373137E-2</c:v>
                </c:pt>
                <c:pt idx="740">
                  <c:v>8.3881507197723554E-2</c:v>
                </c:pt>
                <c:pt idx="741">
                  <c:v>8.4080980761665217E-2</c:v>
                </c:pt>
                <c:pt idx="742">
                  <c:v>8.4167848281446273E-2</c:v>
                </c:pt>
                <c:pt idx="743">
                  <c:v>8.5850504312760673E-2</c:v>
                </c:pt>
                <c:pt idx="744">
                  <c:v>8.5982414250205974E-2</c:v>
                </c:pt>
                <c:pt idx="745">
                  <c:v>8.6001718143490655E-2</c:v>
                </c:pt>
                <c:pt idx="746">
                  <c:v>8.6095020294366595E-2</c:v>
                </c:pt>
                <c:pt idx="747">
                  <c:v>8.7237167313710021E-2</c:v>
                </c:pt>
                <c:pt idx="748">
                  <c:v>8.7771241694586111E-2</c:v>
                </c:pt>
                <c:pt idx="749">
                  <c:v>8.7787328272323342E-2</c:v>
                </c:pt>
                <c:pt idx="750">
                  <c:v>8.7822718743345254E-2</c:v>
                </c:pt>
                <c:pt idx="751">
                  <c:v>8.7938542103053324E-2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91-4B03-A47E-4903EB1A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3088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1'!$F$21:$F$6210</c15:sqref>
                        </c15:formulaRef>
                      </c:ext>
                    </c:extLst>
                    <c:numCache>
                      <c:formatCode>General</c:formatCode>
                      <c:ptCount val="6190"/>
                      <c:pt idx="0">
                        <c:v>-38192</c:v>
                      </c:pt>
                      <c:pt idx="1">
                        <c:v>-26076</c:v>
                      </c:pt>
                      <c:pt idx="2">
                        <c:v>-26076</c:v>
                      </c:pt>
                      <c:pt idx="3">
                        <c:v>-26060</c:v>
                      </c:pt>
                      <c:pt idx="4">
                        <c:v>-26046</c:v>
                      </c:pt>
                      <c:pt idx="5">
                        <c:v>-26038</c:v>
                      </c:pt>
                      <c:pt idx="6">
                        <c:v>-26035</c:v>
                      </c:pt>
                      <c:pt idx="7">
                        <c:v>-26024</c:v>
                      </c:pt>
                      <c:pt idx="8">
                        <c:v>-26016</c:v>
                      </c:pt>
                      <c:pt idx="9">
                        <c:v>-25959</c:v>
                      </c:pt>
                      <c:pt idx="10">
                        <c:v>-25951</c:v>
                      </c:pt>
                      <c:pt idx="11">
                        <c:v>-25940</c:v>
                      </c:pt>
                      <c:pt idx="12">
                        <c:v>-25921</c:v>
                      </c:pt>
                      <c:pt idx="13">
                        <c:v>-25493</c:v>
                      </c:pt>
                      <c:pt idx="14">
                        <c:v>-25470</c:v>
                      </c:pt>
                      <c:pt idx="15">
                        <c:v>-25436</c:v>
                      </c:pt>
                      <c:pt idx="16">
                        <c:v>-25376</c:v>
                      </c:pt>
                      <c:pt idx="17">
                        <c:v>-24902</c:v>
                      </c:pt>
                      <c:pt idx="18">
                        <c:v>-24899</c:v>
                      </c:pt>
                      <c:pt idx="19">
                        <c:v>-24891</c:v>
                      </c:pt>
                      <c:pt idx="20">
                        <c:v>-24861</c:v>
                      </c:pt>
                      <c:pt idx="21">
                        <c:v>-24823</c:v>
                      </c:pt>
                      <c:pt idx="22">
                        <c:v>-24815</c:v>
                      </c:pt>
                      <c:pt idx="23">
                        <c:v>-16346</c:v>
                      </c:pt>
                      <c:pt idx="24">
                        <c:v>-10680</c:v>
                      </c:pt>
                      <c:pt idx="25">
                        <c:v>-10135</c:v>
                      </c:pt>
                      <c:pt idx="26">
                        <c:v>-10070</c:v>
                      </c:pt>
                      <c:pt idx="27">
                        <c:v>-9850</c:v>
                      </c:pt>
                      <c:pt idx="28">
                        <c:v>-9809</c:v>
                      </c:pt>
                      <c:pt idx="29">
                        <c:v>-9487</c:v>
                      </c:pt>
                      <c:pt idx="30">
                        <c:v>-9327</c:v>
                      </c:pt>
                      <c:pt idx="31">
                        <c:v>-9326</c:v>
                      </c:pt>
                      <c:pt idx="32">
                        <c:v>-9270</c:v>
                      </c:pt>
                      <c:pt idx="33">
                        <c:v>-8972</c:v>
                      </c:pt>
                      <c:pt idx="34">
                        <c:v>-8915</c:v>
                      </c:pt>
                      <c:pt idx="35">
                        <c:v>-8676</c:v>
                      </c:pt>
                      <c:pt idx="36">
                        <c:v>-8286</c:v>
                      </c:pt>
                      <c:pt idx="37">
                        <c:v>-8202</c:v>
                      </c:pt>
                      <c:pt idx="38">
                        <c:v>-7836</c:v>
                      </c:pt>
                      <c:pt idx="39">
                        <c:v>-7638</c:v>
                      </c:pt>
                      <c:pt idx="40">
                        <c:v>-7608</c:v>
                      </c:pt>
                      <c:pt idx="41">
                        <c:v>-7543</c:v>
                      </c:pt>
                      <c:pt idx="42">
                        <c:v>-7028</c:v>
                      </c:pt>
                      <c:pt idx="43">
                        <c:v>-6624</c:v>
                      </c:pt>
                      <c:pt idx="44">
                        <c:v>-6586</c:v>
                      </c:pt>
                      <c:pt idx="45">
                        <c:v>-6388</c:v>
                      </c:pt>
                      <c:pt idx="46">
                        <c:v>-5903</c:v>
                      </c:pt>
                      <c:pt idx="47">
                        <c:v>-5865</c:v>
                      </c:pt>
                      <c:pt idx="48">
                        <c:v>-5835</c:v>
                      </c:pt>
                      <c:pt idx="49">
                        <c:v>-5309</c:v>
                      </c:pt>
                      <c:pt idx="50">
                        <c:v>-5168</c:v>
                      </c:pt>
                      <c:pt idx="51">
                        <c:v>-1896</c:v>
                      </c:pt>
                      <c:pt idx="52">
                        <c:v>-1896</c:v>
                      </c:pt>
                      <c:pt idx="53">
                        <c:v>-1885</c:v>
                      </c:pt>
                      <c:pt idx="54">
                        <c:v>-1885</c:v>
                      </c:pt>
                      <c:pt idx="55">
                        <c:v>-1706</c:v>
                      </c:pt>
                      <c:pt idx="56">
                        <c:v>-1370</c:v>
                      </c:pt>
                      <c:pt idx="57">
                        <c:v>-1313</c:v>
                      </c:pt>
                      <c:pt idx="58">
                        <c:v>-1188</c:v>
                      </c:pt>
                      <c:pt idx="59">
                        <c:v>-684</c:v>
                      </c:pt>
                      <c:pt idx="60">
                        <c:v>-654</c:v>
                      </c:pt>
                      <c:pt idx="61">
                        <c:v>-635</c:v>
                      </c:pt>
                      <c:pt idx="62">
                        <c:v>-616</c:v>
                      </c:pt>
                      <c:pt idx="63">
                        <c:v>-591</c:v>
                      </c:pt>
                      <c:pt idx="64">
                        <c:v>0</c:v>
                      </c:pt>
                      <c:pt idx="65">
                        <c:v>355</c:v>
                      </c:pt>
                      <c:pt idx="66">
                        <c:v>1518</c:v>
                      </c:pt>
                      <c:pt idx="67">
                        <c:v>2062</c:v>
                      </c:pt>
                      <c:pt idx="68">
                        <c:v>2062</c:v>
                      </c:pt>
                      <c:pt idx="69">
                        <c:v>2092</c:v>
                      </c:pt>
                      <c:pt idx="70">
                        <c:v>2100</c:v>
                      </c:pt>
                      <c:pt idx="71">
                        <c:v>2184</c:v>
                      </c:pt>
                      <c:pt idx="72">
                        <c:v>3262</c:v>
                      </c:pt>
                      <c:pt idx="73">
                        <c:v>3417</c:v>
                      </c:pt>
                      <c:pt idx="74">
                        <c:v>3421</c:v>
                      </c:pt>
                      <c:pt idx="75">
                        <c:v>4017</c:v>
                      </c:pt>
                      <c:pt idx="76">
                        <c:v>4017</c:v>
                      </c:pt>
                      <c:pt idx="77">
                        <c:v>4055</c:v>
                      </c:pt>
                      <c:pt idx="78">
                        <c:v>4055</c:v>
                      </c:pt>
                      <c:pt idx="79">
                        <c:v>4055</c:v>
                      </c:pt>
                      <c:pt idx="80">
                        <c:v>4562</c:v>
                      </c:pt>
                      <c:pt idx="81">
                        <c:v>5000</c:v>
                      </c:pt>
                      <c:pt idx="82">
                        <c:v>5565</c:v>
                      </c:pt>
                      <c:pt idx="83">
                        <c:v>5603</c:v>
                      </c:pt>
                      <c:pt idx="84">
                        <c:v>5629</c:v>
                      </c:pt>
                      <c:pt idx="85">
                        <c:v>5640</c:v>
                      </c:pt>
                      <c:pt idx="86">
                        <c:v>5640</c:v>
                      </c:pt>
                      <c:pt idx="87">
                        <c:v>5649</c:v>
                      </c:pt>
                      <c:pt idx="88">
                        <c:v>5649</c:v>
                      </c:pt>
                      <c:pt idx="89">
                        <c:v>5649</c:v>
                      </c:pt>
                      <c:pt idx="90">
                        <c:v>5649</c:v>
                      </c:pt>
                      <c:pt idx="91">
                        <c:v>5660</c:v>
                      </c:pt>
                      <c:pt idx="92">
                        <c:v>5679</c:v>
                      </c:pt>
                      <c:pt idx="93">
                        <c:v>5679</c:v>
                      </c:pt>
                      <c:pt idx="94">
                        <c:v>5679</c:v>
                      </c:pt>
                      <c:pt idx="95">
                        <c:v>5684</c:v>
                      </c:pt>
                      <c:pt idx="96">
                        <c:v>5686</c:v>
                      </c:pt>
                      <c:pt idx="97">
                        <c:v>5687</c:v>
                      </c:pt>
                      <c:pt idx="98">
                        <c:v>5733</c:v>
                      </c:pt>
                      <c:pt idx="99">
                        <c:v>5742</c:v>
                      </c:pt>
                      <c:pt idx="100">
                        <c:v>5751</c:v>
                      </c:pt>
                      <c:pt idx="101">
                        <c:v>5755</c:v>
                      </c:pt>
                      <c:pt idx="102">
                        <c:v>5785</c:v>
                      </c:pt>
                      <c:pt idx="103">
                        <c:v>5804</c:v>
                      </c:pt>
                      <c:pt idx="104">
                        <c:v>5804</c:v>
                      </c:pt>
                      <c:pt idx="105">
                        <c:v>5814</c:v>
                      </c:pt>
                      <c:pt idx="106">
                        <c:v>5814</c:v>
                      </c:pt>
                      <c:pt idx="107">
                        <c:v>5842</c:v>
                      </c:pt>
                      <c:pt idx="108">
                        <c:v>5880</c:v>
                      </c:pt>
                      <c:pt idx="109">
                        <c:v>6135</c:v>
                      </c:pt>
                      <c:pt idx="110">
                        <c:v>6147</c:v>
                      </c:pt>
                      <c:pt idx="111">
                        <c:v>6232</c:v>
                      </c:pt>
                      <c:pt idx="112">
                        <c:v>6235.5</c:v>
                      </c:pt>
                      <c:pt idx="113">
                        <c:v>6245</c:v>
                      </c:pt>
                      <c:pt idx="114">
                        <c:v>6338</c:v>
                      </c:pt>
                      <c:pt idx="115">
                        <c:v>6338</c:v>
                      </c:pt>
                      <c:pt idx="116">
                        <c:v>6345</c:v>
                      </c:pt>
                      <c:pt idx="117">
                        <c:v>6392</c:v>
                      </c:pt>
                      <c:pt idx="118">
                        <c:v>6654</c:v>
                      </c:pt>
                      <c:pt idx="119">
                        <c:v>6782</c:v>
                      </c:pt>
                      <c:pt idx="120">
                        <c:v>6793</c:v>
                      </c:pt>
                      <c:pt idx="121">
                        <c:v>6793</c:v>
                      </c:pt>
                      <c:pt idx="122">
                        <c:v>6795</c:v>
                      </c:pt>
                      <c:pt idx="123">
                        <c:v>6796</c:v>
                      </c:pt>
                      <c:pt idx="124">
                        <c:v>6804</c:v>
                      </c:pt>
                      <c:pt idx="125">
                        <c:v>6804</c:v>
                      </c:pt>
                      <c:pt idx="126">
                        <c:v>6812</c:v>
                      </c:pt>
                      <c:pt idx="127">
                        <c:v>6812</c:v>
                      </c:pt>
                      <c:pt idx="128">
                        <c:v>6812</c:v>
                      </c:pt>
                      <c:pt idx="129">
                        <c:v>6812</c:v>
                      </c:pt>
                      <c:pt idx="130">
                        <c:v>6812</c:v>
                      </c:pt>
                      <c:pt idx="131">
                        <c:v>6812</c:v>
                      </c:pt>
                      <c:pt idx="132">
                        <c:v>6812</c:v>
                      </c:pt>
                      <c:pt idx="133">
                        <c:v>6812</c:v>
                      </c:pt>
                      <c:pt idx="134">
                        <c:v>6823</c:v>
                      </c:pt>
                      <c:pt idx="135">
                        <c:v>6842</c:v>
                      </c:pt>
                      <c:pt idx="136">
                        <c:v>6861</c:v>
                      </c:pt>
                      <c:pt idx="137">
                        <c:v>6861</c:v>
                      </c:pt>
                      <c:pt idx="138">
                        <c:v>6888</c:v>
                      </c:pt>
                      <c:pt idx="139">
                        <c:v>6902</c:v>
                      </c:pt>
                      <c:pt idx="140">
                        <c:v>6918</c:v>
                      </c:pt>
                      <c:pt idx="141">
                        <c:v>7310</c:v>
                      </c:pt>
                      <c:pt idx="142">
                        <c:v>7392</c:v>
                      </c:pt>
                      <c:pt idx="143">
                        <c:v>7433</c:v>
                      </c:pt>
                      <c:pt idx="144">
                        <c:v>7433</c:v>
                      </c:pt>
                      <c:pt idx="145">
                        <c:v>7459</c:v>
                      </c:pt>
                      <c:pt idx="146">
                        <c:v>7460</c:v>
                      </c:pt>
                      <c:pt idx="147">
                        <c:v>7482</c:v>
                      </c:pt>
                      <c:pt idx="148">
                        <c:v>7503</c:v>
                      </c:pt>
                      <c:pt idx="149">
                        <c:v>7531</c:v>
                      </c:pt>
                      <c:pt idx="150">
                        <c:v>7531</c:v>
                      </c:pt>
                      <c:pt idx="151">
                        <c:v>7542.5</c:v>
                      </c:pt>
                      <c:pt idx="152">
                        <c:v>7625</c:v>
                      </c:pt>
                      <c:pt idx="153">
                        <c:v>7706</c:v>
                      </c:pt>
                      <c:pt idx="154">
                        <c:v>7706</c:v>
                      </c:pt>
                      <c:pt idx="155">
                        <c:v>7850</c:v>
                      </c:pt>
                      <c:pt idx="156">
                        <c:v>7864</c:v>
                      </c:pt>
                      <c:pt idx="157">
                        <c:v>7874</c:v>
                      </c:pt>
                      <c:pt idx="158">
                        <c:v>7891</c:v>
                      </c:pt>
                      <c:pt idx="159">
                        <c:v>7891</c:v>
                      </c:pt>
                      <c:pt idx="160">
                        <c:v>7893</c:v>
                      </c:pt>
                      <c:pt idx="161">
                        <c:v>7902</c:v>
                      </c:pt>
                      <c:pt idx="162">
                        <c:v>7923</c:v>
                      </c:pt>
                      <c:pt idx="163">
                        <c:v>7933</c:v>
                      </c:pt>
                      <c:pt idx="164">
                        <c:v>7975</c:v>
                      </c:pt>
                      <c:pt idx="165">
                        <c:v>7975</c:v>
                      </c:pt>
                      <c:pt idx="166">
                        <c:v>7975</c:v>
                      </c:pt>
                      <c:pt idx="167">
                        <c:v>7975</c:v>
                      </c:pt>
                      <c:pt idx="168">
                        <c:v>7997</c:v>
                      </c:pt>
                      <c:pt idx="169">
                        <c:v>8002</c:v>
                      </c:pt>
                      <c:pt idx="170">
                        <c:v>8002</c:v>
                      </c:pt>
                      <c:pt idx="171">
                        <c:v>8005</c:v>
                      </c:pt>
                      <c:pt idx="172">
                        <c:v>8018</c:v>
                      </c:pt>
                      <c:pt idx="173">
                        <c:v>8021</c:v>
                      </c:pt>
                      <c:pt idx="174">
                        <c:v>8022.5</c:v>
                      </c:pt>
                      <c:pt idx="175">
                        <c:v>8024</c:v>
                      </c:pt>
                      <c:pt idx="176">
                        <c:v>8024</c:v>
                      </c:pt>
                      <c:pt idx="177">
                        <c:v>8024</c:v>
                      </c:pt>
                      <c:pt idx="178">
                        <c:v>8027</c:v>
                      </c:pt>
                      <c:pt idx="179">
                        <c:v>8027</c:v>
                      </c:pt>
                      <c:pt idx="180">
                        <c:v>8035</c:v>
                      </c:pt>
                      <c:pt idx="181">
                        <c:v>8043</c:v>
                      </c:pt>
                      <c:pt idx="182">
                        <c:v>8046</c:v>
                      </c:pt>
                      <c:pt idx="183">
                        <c:v>8046</c:v>
                      </c:pt>
                      <c:pt idx="184">
                        <c:v>8051</c:v>
                      </c:pt>
                      <c:pt idx="185">
                        <c:v>8065</c:v>
                      </c:pt>
                      <c:pt idx="186">
                        <c:v>8086</c:v>
                      </c:pt>
                      <c:pt idx="187">
                        <c:v>8100</c:v>
                      </c:pt>
                      <c:pt idx="188">
                        <c:v>8103</c:v>
                      </c:pt>
                      <c:pt idx="189">
                        <c:v>8103</c:v>
                      </c:pt>
                      <c:pt idx="190">
                        <c:v>8108</c:v>
                      </c:pt>
                      <c:pt idx="191">
                        <c:v>8111</c:v>
                      </c:pt>
                      <c:pt idx="192">
                        <c:v>8111</c:v>
                      </c:pt>
                      <c:pt idx="193">
                        <c:v>8111</c:v>
                      </c:pt>
                      <c:pt idx="194">
                        <c:v>8138</c:v>
                      </c:pt>
                      <c:pt idx="195">
                        <c:v>8149</c:v>
                      </c:pt>
                      <c:pt idx="196">
                        <c:v>8160</c:v>
                      </c:pt>
                      <c:pt idx="197">
                        <c:v>8179</c:v>
                      </c:pt>
                      <c:pt idx="198">
                        <c:v>8206</c:v>
                      </c:pt>
                      <c:pt idx="199">
                        <c:v>8206</c:v>
                      </c:pt>
                      <c:pt idx="200">
                        <c:v>8376</c:v>
                      </c:pt>
                      <c:pt idx="201">
                        <c:v>8422</c:v>
                      </c:pt>
                      <c:pt idx="202">
                        <c:v>8493</c:v>
                      </c:pt>
                      <c:pt idx="203">
                        <c:v>8495</c:v>
                      </c:pt>
                      <c:pt idx="204">
                        <c:v>8509</c:v>
                      </c:pt>
                      <c:pt idx="205">
                        <c:v>8522</c:v>
                      </c:pt>
                      <c:pt idx="206">
                        <c:v>8531</c:v>
                      </c:pt>
                      <c:pt idx="207">
                        <c:v>8539</c:v>
                      </c:pt>
                      <c:pt idx="208">
                        <c:v>8539</c:v>
                      </c:pt>
                      <c:pt idx="209">
                        <c:v>8542</c:v>
                      </c:pt>
                      <c:pt idx="210">
                        <c:v>8547</c:v>
                      </c:pt>
                      <c:pt idx="211">
                        <c:v>8547</c:v>
                      </c:pt>
                      <c:pt idx="212">
                        <c:v>8547</c:v>
                      </c:pt>
                      <c:pt idx="213">
                        <c:v>8547</c:v>
                      </c:pt>
                      <c:pt idx="214">
                        <c:v>8547</c:v>
                      </c:pt>
                      <c:pt idx="215">
                        <c:v>8547</c:v>
                      </c:pt>
                      <c:pt idx="216">
                        <c:v>8547</c:v>
                      </c:pt>
                      <c:pt idx="217">
                        <c:v>8547</c:v>
                      </c:pt>
                      <c:pt idx="218">
                        <c:v>8547</c:v>
                      </c:pt>
                      <c:pt idx="219">
                        <c:v>8550</c:v>
                      </c:pt>
                      <c:pt idx="220">
                        <c:v>8550</c:v>
                      </c:pt>
                      <c:pt idx="221">
                        <c:v>8550</c:v>
                      </c:pt>
                      <c:pt idx="222">
                        <c:v>8550</c:v>
                      </c:pt>
                      <c:pt idx="223">
                        <c:v>8550</c:v>
                      </c:pt>
                      <c:pt idx="224">
                        <c:v>8550</c:v>
                      </c:pt>
                      <c:pt idx="225">
                        <c:v>8550</c:v>
                      </c:pt>
                      <c:pt idx="226">
                        <c:v>8568</c:v>
                      </c:pt>
                      <c:pt idx="227">
                        <c:v>8577</c:v>
                      </c:pt>
                      <c:pt idx="228">
                        <c:v>8588</c:v>
                      </c:pt>
                      <c:pt idx="229">
                        <c:v>8595</c:v>
                      </c:pt>
                      <c:pt idx="230">
                        <c:v>8598</c:v>
                      </c:pt>
                      <c:pt idx="231">
                        <c:v>8636</c:v>
                      </c:pt>
                      <c:pt idx="232">
                        <c:v>8644</c:v>
                      </c:pt>
                      <c:pt idx="233">
                        <c:v>8653</c:v>
                      </c:pt>
                      <c:pt idx="234">
                        <c:v>8683</c:v>
                      </c:pt>
                      <c:pt idx="235">
                        <c:v>8694</c:v>
                      </c:pt>
                      <c:pt idx="236">
                        <c:v>8702</c:v>
                      </c:pt>
                      <c:pt idx="237">
                        <c:v>8702</c:v>
                      </c:pt>
                      <c:pt idx="238">
                        <c:v>8721</c:v>
                      </c:pt>
                      <c:pt idx="239">
                        <c:v>8721</c:v>
                      </c:pt>
                      <c:pt idx="240">
                        <c:v>8778</c:v>
                      </c:pt>
                      <c:pt idx="241">
                        <c:v>8956</c:v>
                      </c:pt>
                      <c:pt idx="242">
                        <c:v>9084</c:v>
                      </c:pt>
                      <c:pt idx="243">
                        <c:v>9105</c:v>
                      </c:pt>
                      <c:pt idx="244">
                        <c:v>9141</c:v>
                      </c:pt>
                      <c:pt idx="245">
                        <c:v>9141</c:v>
                      </c:pt>
                      <c:pt idx="246">
                        <c:v>9141</c:v>
                      </c:pt>
                      <c:pt idx="247">
                        <c:v>9157</c:v>
                      </c:pt>
                      <c:pt idx="248">
                        <c:v>9190</c:v>
                      </c:pt>
                      <c:pt idx="249">
                        <c:v>9257</c:v>
                      </c:pt>
                      <c:pt idx="250">
                        <c:v>9274</c:v>
                      </c:pt>
                      <c:pt idx="251">
                        <c:v>9323</c:v>
                      </c:pt>
                      <c:pt idx="252">
                        <c:v>9361</c:v>
                      </c:pt>
                      <c:pt idx="253">
                        <c:v>9675</c:v>
                      </c:pt>
                      <c:pt idx="254">
                        <c:v>9675</c:v>
                      </c:pt>
                      <c:pt idx="255">
                        <c:v>9694</c:v>
                      </c:pt>
                      <c:pt idx="256">
                        <c:v>9704</c:v>
                      </c:pt>
                      <c:pt idx="257">
                        <c:v>9710</c:v>
                      </c:pt>
                      <c:pt idx="258">
                        <c:v>9710</c:v>
                      </c:pt>
                      <c:pt idx="259">
                        <c:v>9710</c:v>
                      </c:pt>
                      <c:pt idx="260">
                        <c:v>9713</c:v>
                      </c:pt>
                      <c:pt idx="261">
                        <c:v>9713</c:v>
                      </c:pt>
                      <c:pt idx="262">
                        <c:v>9713</c:v>
                      </c:pt>
                      <c:pt idx="263">
                        <c:v>9713</c:v>
                      </c:pt>
                      <c:pt idx="264">
                        <c:v>9713</c:v>
                      </c:pt>
                      <c:pt idx="265">
                        <c:v>9713</c:v>
                      </c:pt>
                      <c:pt idx="266">
                        <c:v>9729</c:v>
                      </c:pt>
                      <c:pt idx="267">
                        <c:v>9732</c:v>
                      </c:pt>
                      <c:pt idx="268">
                        <c:v>9740</c:v>
                      </c:pt>
                      <c:pt idx="269">
                        <c:v>9748</c:v>
                      </c:pt>
                      <c:pt idx="270">
                        <c:v>9748</c:v>
                      </c:pt>
                      <c:pt idx="271">
                        <c:v>9750</c:v>
                      </c:pt>
                      <c:pt idx="272">
                        <c:v>9751</c:v>
                      </c:pt>
                      <c:pt idx="273">
                        <c:v>9788</c:v>
                      </c:pt>
                      <c:pt idx="274">
                        <c:v>9800</c:v>
                      </c:pt>
                      <c:pt idx="275">
                        <c:v>9808</c:v>
                      </c:pt>
                      <c:pt idx="276">
                        <c:v>9808</c:v>
                      </c:pt>
                      <c:pt idx="277">
                        <c:v>9838</c:v>
                      </c:pt>
                      <c:pt idx="278">
                        <c:v>10130</c:v>
                      </c:pt>
                      <c:pt idx="279">
                        <c:v>10209</c:v>
                      </c:pt>
                      <c:pt idx="280">
                        <c:v>10247</c:v>
                      </c:pt>
                      <c:pt idx="281">
                        <c:v>10247</c:v>
                      </c:pt>
                      <c:pt idx="282">
                        <c:v>10260</c:v>
                      </c:pt>
                      <c:pt idx="283">
                        <c:v>10315</c:v>
                      </c:pt>
                      <c:pt idx="284">
                        <c:v>10323</c:v>
                      </c:pt>
                      <c:pt idx="285">
                        <c:v>10325</c:v>
                      </c:pt>
                      <c:pt idx="286">
                        <c:v>10330</c:v>
                      </c:pt>
                      <c:pt idx="287">
                        <c:v>10355</c:v>
                      </c:pt>
                      <c:pt idx="288">
                        <c:v>10402.5</c:v>
                      </c:pt>
                      <c:pt idx="289">
                        <c:v>10429</c:v>
                      </c:pt>
                      <c:pt idx="290">
                        <c:v>10429</c:v>
                      </c:pt>
                      <c:pt idx="291">
                        <c:v>10448</c:v>
                      </c:pt>
                      <c:pt idx="292">
                        <c:v>10791</c:v>
                      </c:pt>
                      <c:pt idx="293">
                        <c:v>10819</c:v>
                      </c:pt>
                      <c:pt idx="294">
                        <c:v>10819</c:v>
                      </c:pt>
                      <c:pt idx="295">
                        <c:v>10830</c:v>
                      </c:pt>
                      <c:pt idx="296">
                        <c:v>10838</c:v>
                      </c:pt>
                      <c:pt idx="297">
                        <c:v>10838</c:v>
                      </c:pt>
                      <c:pt idx="298">
                        <c:v>10838</c:v>
                      </c:pt>
                      <c:pt idx="299">
                        <c:v>10838</c:v>
                      </c:pt>
                      <c:pt idx="300">
                        <c:v>10838</c:v>
                      </c:pt>
                      <c:pt idx="301">
                        <c:v>10846</c:v>
                      </c:pt>
                      <c:pt idx="302">
                        <c:v>10859</c:v>
                      </c:pt>
                      <c:pt idx="303">
                        <c:v>10865</c:v>
                      </c:pt>
                      <c:pt idx="304">
                        <c:v>10875</c:v>
                      </c:pt>
                      <c:pt idx="305">
                        <c:v>10876</c:v>
                      </c:pt>
                      <c:pt idx="306">
                        <c:v>10876</c:v>
                      </c:pt>
                      <c:pt idx="307">
                        <c:v>10878</c:v>
                      </c:pt>
                      <c:pt idx="308">
                        <c:v>10884</c:v>
                      </c:pt>
                      <c:pt idx="309">
                        <c:v>10884</c:v>
                      </c:pt>
                      <c:pt idx="310">
                        <c:v>10884</c:v>
                      </c:pt>
                      <c:pt idx="311">
                        <c:v>10892</c:v>
                      </c:pt>
                      <c:pt idx="312">
                        <c:v>10892</c:v>
                      </c:pt>
                      <c:pt idx="313">
                        <c:v>10906</c:v>
                      </c:pt>
                      <c:pt idx="314">
                        <c:v>10908</c:v>
                      </c:pt>
                      <c:pt idx="315">
                        <c:v>10925</c:v>
                      </c:pt>
                      <c:pt idx="316">
                        <c:v>10925</c:v>
                      </c:pt>
                      <c:pt idx="317">
                        <c:v>10927</c:v>
                      </c:pt>
                      <c:pt idx="318">
                        <c:v>10936</c:v>
                      </c:pt>
                      <c:pt idx="319">
                        <c:v>10944</c:v>
                      </c:pt>
                      <c:pt idx="320">
                        <c:v>10965</c:v>
                      </c:pt>
                      <c:pt idx="321">
                        <c:v>10982</c:v>
                      </c:pt>
                      <c:pt idx="322">
                        <c:v>11009</c:v>
                      </c:pt>
                      <c:pt idx="323">
                        <c:v>11306</c:v>
                      </c:pt>
                      <c:pt idx="324">
                        <c:v>11383</c:v>
                      </c:pt>
                      <c:pt idx="325">
                        <c:v>11391</c:v>
                      </c:pt>
                      <c:pt idx="326">
                        <c:v>11391</c:v>
                      </c:pt>
                      <c:pt idx="327">
                        <c:v>11391</c:v>
                      </c:pt>
                      <c:pt idx="328">
                        <c:v>11391</c:v>
                      </c:pt>
                      <c:pt idx="329">
                        <c:v>11391</c:v>
                      </c:pt>
                      <c:pt idx="330">
                        <c:v>11399</c:v>
                      </c:pt>
                      <c:pt idx="331">
                        <c:v>11399</c:v>
                      </c:pt>
                      <c:pt idx="332">
                        <c:v>11399</c:v>
                      </c:pt>
                      <c:pt idx="333">
                        <c:v>11399</c:v>
                      </c:pt>
                      <c:pt idx="334">
                        <c:v>11399</c:v>
                      </c:pt>
                      <c:pt idx="335">
                        <c:v>11399</c:v>
                      </c:pt>
                      <c:pt idx="336">
                        <c:v>11399</c:v>
                      </c:pt>
                      <c:pt idx="337">
                        <c:v>11399</c:v>
                      </c:pt>
                      <c:pt idx="338">
                        <c:v>11410</c:v>
                      </c:pt>
                      <c:pt idx="339">
                        <c:v>11410</c:v>
                      </c:pt>
                      <c:pt idx="340">
                        <c:v>11437</c:v>
                      </c:pt>
                      <c:pt idx="341">
                        <c:v>11440</c:v>
                      </c:pt>
                      <c:pt idx="342">
                        <c:v>11440</c:v>
                      </c:pt>
                      <c:pt idx="343">
                        <c:v>11440</c:v>
                      </c:pt>
                      <c:pt idx="344">
                        <c:v>11459</c:v>
                      </c:pt>
                      <c:pt idx="345">
                        <c:v>11478</c:v>
                      </c:pt>
                      <c:pt idx="346">
                        <c:v>11535</c:v>
                      </c:pt>
                      <c:pt idx="347">
                        <c:v>11535</c:v>
                      </c:pt>
                      <c:pt idx="348">
                        <c:v>11611</c:v>
                      </c:pt>
                      <c:pt idx="349">
                        <c:v>11622</c:v>
                      </c:pt>
                      <c:pt idx="350">
                        <c:v>11633</c:v>
                      </c:pt>
                      <c:pt idx="351">
                        <c:v>11633</c:v>
                      </c:pt>
                      <c:pt idx="352">
                        <c:v>11970</c:v>
                      </c:pt>
                      <c:pt idx="353">
                        <c:v>11982</c:v>
                      </c:pt>
                      <c:pt idx="354">
                        <c:v>11982</c:v>
                      </c:pt>
                      <c:pt idx="355">
                        <c:v>11982</c:v>
                      </c:pt>
                      <c:pt idx="356">
                        <c:v>11991.5</c:v>
                      </c:pt>
                      <c:pt idx="357">
                        <c:v>11991.5</c:v>
                      </c:pt>
                      <c:pt idx="358">
                        <c:v>11991.5</c:v>
                      </c:pt>
                      <c:pt idx="359">
                        <c:v>12001</c:v>
                      </c:pt>
                      <c:pt idx="360">
                        <c:v>12001</c:v>
                      </c:pt>
                      <c:pt idx="361">
                        <c:v>12001</c:v>
                      </c:pt>
                      <c:pt idx="362">
                        <c:v>12001</c:v>
                      </c:pt>
                      <c:pt idx="363">
                        <c:v>12088</c:v>
                      </c:pt>
                      <c:pt idx="364">
                        <c:v>12099</c:v>
                      </c:pt>
                      <c:pt idx="365">
                        <c:v>12112</c:v>
                      </c:pt>
                      <c:pt idx="366">
                        <c:v>12251</c:v>
                      </c:pt>
                      <c:pt idx="367">
                        <c:v>12519</c:v>
                      </c:pt>
                      <c:pt idx="368">
                        <c:v>12562</c:v>
                      </c:pt>
                      <c:pt idx="369">
                        <c:v>12565</c:v>
                      </c:pt>
                      <c:pt idx="370">
                        <c:v>12573</c:v>
                      </c:pt>
                      <c:pt idx="371">
                        <c:v>12576</c:v>
                      </c:pt>
                      <c:pt idx="372">
                        <c:v>12595</c:v>
                      </c:pt>
                      <c:pt idx="373">
                        <c:v>12603</c:v>
                      </c:pt>
                      <c:pt idx="374">
                        <c:v>12611</c:v>
                      </c:pt>
                      <c:pt idx="375">
                        <c:v>12611</c:v>
                      </c:pt>
                      <c:pt idx="376">
                        <c:v>12622</c:v>
                      </c:pt>
                      <c:pt idx="377">
                        <c:v>12622</c:v>
                      </c:pt>
                      <c:pt idx="378">
                        <c:v>12622</c:v>
                      </c:pt>
                      <c:pt idx="379">
                        <c:v>12716</c:v>
                      </c:pt>
                      <c:pt idx="380">
                        <c:v>12725</c:v>
                      </c:pt>
                      <c:pt idx="381">
                        <c:v>12758</c:v>
                      </c:pt>
                      <c:pt idx="382">
                        <c:v>12842</c:v>
                      </c:pt>
                      <c:pt idx="383">
                        <c:v>13099</c:v>
                      </c:pt>
                      <c:pt idx="384">
                        <c:v>13136</c:v>
                      </c:pt>
                      <c:pt idx="385">
                        <c:v>13137</c:v>
                      </c:pt>
                      <c:pt idx="386">
                        <c:v>13137</c:v>
                      </c:pt>
                      <c:pt idx="387">
                        <c:v>13156</c:v>
                      </c:pt>
                      <c:pt idx="388">
                        <c:v>13164</c:v>
                      </c:pt>
                      <c:pt idx="389">
                        <c:v>13165.5</c:v>
                      </c:pt>
                      <c:pt idx="390">
                        <c:v>13165.5</c:v>
                      </c:pt>
                      <c:pt idx="391">
                        <c:v>13167</c:v>
                      </c:pt>
                      <c:pt idx="392">
                        <c:v>13172</c:v>
                      </c:pt>
                      <c:pt idx="393">
                        <c:v>13173.5</c:v>
                      </c:pt>
                      <c:pt idx="394">
                        <c:v>13182</c:v>
                      </c:pt>
                      <c:pt idx="395">
                        <c:v>13183</c:v>
                      </c:pt>
                      <c:pt idx="396">
                        <c:v>13183</c:v>
                      </c:pt>
                      <c:pt idx="397">
                        <c:v>13183</c:v>
                      </c:pt>
                      <c:pt idx="398">
                        <c:v>13269</c:v>
                      </c:pt>
                      <c:pt idx="399">
                        <c:v>13289</c:v>
                      </c:pt>
                      <c:pt idx="400">
                        <c:v>13422</c:v>
                      </c:pt>
                      <c:pt idx="401">
                        <c:v>13652</c:v>
                      </c:pt>
                      <c:pt idx="402">
                        <c:v>13673</c:v>
                      </c:pt>
                      <c:pt idx="403">
                        <c:v>13720</c:v>
                      </c:pt>
                      <c:pt idx="404">
                        <c:v>13725</c:v>
                      </c:pt>
                      <c:pt idx="405">
                        <c:v>13728</c:v>
                      </c:pt>
                      <c:pt idx="406">
                        <c:v>13728</c:v>
                      </c:pt>
                      <c:pt idx="407">
                        <c:v>13729</c:v>
                      </c:pt>
                      <c:pt idx="408">
                        <c:v>13734.5</c:v>
                      </c:pt>
                      <c:pt idx="409">
                        <c:v>13734.5</c:v>
                      </c:pt>
                      <c:pt idx="410">
                        <c:v>13734.5</c:v>
                      </c:pt>
                      <c:pt idx="411">
                        <c:v>13739</c:v>
                      </c:pt>
                      <c:pt idx="412">
                        <c:v>13740.5</c:v>
                      </c:pt>
                      <c:pt idx="413">
                        <c:v>13740.5</c:v>
                      </c:pt>
                      <c:pt idx="414">
                        <c:v>13740.5</c:v>
                      </c:pt>
                      <c:pt idx="415">
                        <c:v>13747</c:v>
                      </c:pt>
                      <c:pt idx="416">
                        <c:v>13755</c:v>
                      </c:pt>
                      <c:pt idx="417">
                        <c:v>13777</c:v>
                      </c:pt>
                      <c:pt idx="418">
                        <c:v>13777</c:v>
                      </c:pt>
                      <c:pt idx="419">
                        <c:v>13777</c:v>
                      </c:pt>
                      <c:pt idx="420">
                        <c:v>13782</c:v>
                      </c:pt>
                      <c:pt idx="421">
                        <c:v>13783.5</c:v>
                      </c:pt>
                      <c:pt idx="422">
                        <c:v>13796</c:v>
                      </c:pt>
                      <c:pt idx="423">
                        <c:v>13798</c:v>
                      </c:pt>
                      <c:pt idx="424">
                        <c:v>13815</c:v>
                      </c:pt>
                      <c:pt idx="425">
                        <c:v>13864</c:v>
                      </c:pt>
                      <c:pt idx="426">
                        <c:v>13907</c:v>
                      </c:pt>
                      <c:pt idx="427">
                        <c:v>13920</c:v>
                      </c:pt>
                      <c:pt idx="428">
                        <c:v>14273</c:v>
                      </c:pt>
                      <c:pt idx="429">
                        <c:v>14281</c:v>
                      </c:pt>
                      <c:pt idx="430">
                        <c:v>14308</c:v>
                      </c:pt>
                      <c:pt idx="431">
                        <c:v>14311</c:v>
                      </c:pt>
                      <c:pt idx="432">
                        <c:v>14311</c:v>
                      </c:pt>
                      <c:pt idx="433">
                        <c:v>14312.5</c:v>
                      </c:pt>
                      <c:pt idx="434">
                        <c:v>14312.5</c:v>
                      </c:pt>
                      <c:pt idx="435">
                        <c:v>14320.5</c:v>
                      </c:pt>
                      <c:pt idx="436">
                        <c:v>14322</c:v>
                      </c:pt>
                      <c:pt idx="437">
                        <c:v>14346</c:v>
                      </c:pt>
                      <c:pt idx="438">
                        <c:v>14349</c:v>
                      </c:pt>
                      <c:pt idx="439">
                        <c:v>14387</c:v>
                      </c:pt>
                      <c:pt idx="440">
                        <c:v>14395</c:v>
                      </c:pt>
                      <c:pt idx="441">
                        <c:v>14452</c:v>
                      </c:pt>
                      <c:pt idx="442">
                        <c:v>14569</c:v>
                      </c:pt>
                      <c:pt idx="443">
                        <c:v>14577</c:v>
                      </c:pt>
                      <c:pt idx="444">
                        <c:v>14837</c:v>
                      </c:pt>
                      <c:pt idx="445">
                        <c:v>14891</c:v>
                      </c:pt>
                      <c:pt idx="446">
                        <c:v>14894</c:v>
                      </c:pt>
                      <c:pt idx="447">
                        <c:v>14894</c:v>
                      </c:pt>
                      <c:pt idx="448">
                        <c:v>14899</c:v>
                      </c:pt>
                      <c:pt idx="449">
                        <c:v>14902</c:v>
                      </c:pt>
                      <c:pt idx="450">
                        <c:v>14903.5</c:v>
                      </c:pt>
                      <c:pt idx="451">
                        <c:v>14903.5</c:v>
                      </c:pt>
                      <c:pt idx="452">
                        <c:v>14904</c:v>
                      </c:pt>
                      <c:pt idx="453">
                        <c:v>14907</c:v>
                      </c:pt>
                      <c:pt idx="454">
                        <c:v>14918</c:v>
                      </c:pt>
                      <c:pt idx="455">
                        <c:v>14918</c:v>
                      </c:pt>
                      <c:pt idx="456">
                        <c:v>14918</c:v>
                      </c:pt>
                      <c:pt idx="457">
                        <c:v>14942</c:v>
                      </c:pt>
                      <c:pt idx="458">
                        <c:v>14967</c:v>
                      </c:pt>
                      <c:pt idx="459">
                        <c:v>15005</c:v>
                      </c:pt>
                      <c:pt idx="460">
                        <c:v>15005</c:v>
                      </c:pt>
                      <c:pt idx="461">
                        <c:v>15005</c:v>
                      </c:pt>
                      <c:pt idx="462">
                        <c:v>15006.5</c:v>
                      </c:pt>
                      <c:pt idx="463">
                        <c:v>15006.5</c:v>
                      </c:pt>
                      <c:pt idx="464">
                        <c:v>15048</c:v>
                      </c:pt>
                      <c:pt idx="465">
                        <c:v>15436</c:v>
                      </c:pt>
                      <c:pt idx="466">
                        <c:v>15463</c:v>
                      </c:pt>
                      <c:pt idx="467">
                        <c:v>15464.5</c:v>
                      </c:pt>
                      <c:pt idx="468">
                        <c:v>15466</c:v>
                      </c:pt>
                      <c:pt idx="469">
                        <c:v>15466</c:v>
                      </c:pt>
                      <c:pt idx="470">
                        <c:v>15471</c:v>
                      </c:pt>
                      <c:pt idx="471">
                        <c:v>15474</c:v>
                      </c:pt>
                      <c:pt idx="472">
                        <c:v>15485</c:v>
                      </c:pt>
                      <c:pt idx="473">
                        <c:v>15509</c:v>
                      </c:pt>
                      <c:pt idx="474">
                        <c:v>15520</c:v>
                      </c:pt>
                      <c:pt idx="475">
                        <c:v>15526.5</c:v>
                      </c:pt>
                      <c:pt idx="476">
                        <c:v>15526.5</c:v>
                      </c:pt>
                      <c:pt idx="477">
                        <c:v>15528</c:v>
                      </c:pt>
                      <c:pt idx="478">
                        <c:v>15544</c:v>
                      </c:pt>
                      <c:pt idx="479">
                        <c:v>15563</c:v>
                      </c:pt>
                      <c:pt idx="480">
                        <c:v>15569</c:v>
                      </c:pt>
                      <c:pt idx="481">
                        <c:v>15571</c:v>
                      </c:pt>
                      <c:pt idx="482">
                        <c:v>16019</c:v>
                      </c:pt>
                      <c:pt idx="483">
                        <c:v>16035</c:v>
                      </c:pt>
                      <c:pt idx="484">
                        <c:v>16065</c:v>
                      </c:pt>
                      <c:pt idx="485">
                        <c:v>16073</c:v>
                      </c:pt>
                      <c:pt idx="486">
                        <c:v>16073</c:v>
                      </c:pt>
                      <c:pt idx="487">
                        <c:v>16073</c:v>
                      </c:pt>
                      <c:pt idx="488">
                        <c:v>16073</c:v>
                      </c:pt>
                      <c:pt idx="489">
                        <c:v>16073</c:v>
                      </c:pt>
                      <c:pt idx="490">
                        <c:v>16074.5</c:v>
                      </c:pt>
                      <c:pt idx="491">
                        <c:v>16081</c:v>
                      </c:pt>
                      <c:pt idx="492">
                        <c:v>16081</c:v>
                      </c:pt>
                      <c:pt idx="493">
                        <c:v>16081</c:v>
                      </c:pt>
                      <c:pt idx="494">
                        <c:v>16084</c:v>
                      </c:pt>
                      <c:pt idx="495">
                        <c:v>16085.5</c:v>
                      </c:pt>
                      <c:pt idx="496">
                        <c:v>16085.5</c:v>
                      </c:pt>
                      <c:pt idx="497">
                        <c:v>16087</c:v>
                      </c:pt>
                      <c:pt idx="498">
                        <c:v>16087</c:v>
                      </c:pt>
                      <c:pt idx="499">
                        <c:v>16089</c:v>
                      </c:pt>
                      <c:pt idx="500">
                        <c:v>16092</c:v>
                      </c:pt>
                      <c:pt idx="501">
                        <c:v>16122</c:v>
                      </c:pt>
                      <c:pt idx="502">
                        <c:v>16171</c:v>
                      </c:pt>
                      <c:pt idx="503">
                        <c:v>16591</c:v>
                      </c:pt>
                      <c:pt idx="504">
                        <c:v>16629</c:v>
                      </c:pt>
                      <c:pt idx="505">
                        <c:v>16634</c:v>
                      </c:pt>
                      <c:pt idx="506">
                        <c:v>16637</c:v>
                      </c:pt>
                      <c:pt idx="507">
                        <c:v>16645</c:v>
                      </c:pt>
                      <c:pt idx="508">
                        <c:v>16718</c:v>
                      </c:pt>
                      <c:pt idx="509">
                        <c:v>16722</c:v>
                      </c:pt>
                      <c:pt idx="510">
                        <c:v>16737</c:v>
                      </c:pt>
                      <c:pt idx="511">
                        <c:v>16745</c:v>
                      </c:pt>
                      <c:pt idx="512">
                        <c:v>16754</c:v>
                      </c:pt>
                      <c:pt idx="513">
                        <c:v>16756</c:v>
                      </c:pt>
                      <c:pt idx="514">
                        <c:v>16756</c:v>
                      </c:pt>
                      <c:pt idx="515">
                        <c:v>16819</c:v>
                      </c:pt>
                      <c:pt idx="516">
                        <c:v>17201</c:v>
                      </c:pt>
                      <c:pt idx="517">
                        <c:v>17201</c:v>
                      </c:pt>
                      <c:pt idx="518">
                        <c:v>17201</c:v>
                      </c:pt>
                      <c:pt idx="519">
                        <c:v>17201</c:v>
                      </c:pt>
                      <c:pt idx="520">
                        <c:v>17256.5</c:v>
                      </c:pt>
                      <c:pt idx="521">
                        <c:v>17285</c:v>
                      </c:pt>
                      <c:pt idx="522">
                        <c:v>17326</c:v>
                      </c:pt>
                      <c:pt idx="523">
                        <c:v>17352</c:v>
                      </c:pt>
                      <c:pt idx="524">
                        <c:v>17393</c:v>
                      </c:pt>
                      <c:pt idx="525">
                        <c:v>17773</c:v>
                      </c:pt>
                      <c:pt idx="526">
                        <c:v>17794</c:v>
                      </c:pt>
                      <c:pt idx="527">
                        <c:v>17819</c:v>
                      </c:pt>
                      <c:pt idx="528">
                        <c:v>17819</c:v>
                      </c:pt>
                      <c:pt idx="529">
                        <c:v>17868</c:v>
                      </c:pt>
                      <c:pt idx="530">
                        <c:v>17868</c:v>
                      </c:pt>
                      <c:pt idx="531">
                        <c:v>17868</c:v>
                      </c:pt>
                      <c:pt idx="532">
                        <c:v>17873</c:v>
                      </c:pt>
                      <c:pt idx="533">
                        <c:v>17914</c:v>
                      </c:pt>
                      <c:pt idx="534">
                        <c:v>17952</c:v>
                      </c:pt>
                      <c:pt idx="535">
                        <c:v>17976</c:v>
                      </c:pt>
                      <c:pt idx="536">
                        <c:v>18317</c:v>
                      </c:pt>
                      <c:pt idx="537">
                        <c:v>18347</c:v>
                      </c:pt>
                      <c:pt idx="538">
                        <c:v>18377</c:v>
                      </c:pt>
                      <c:pt idx="539">
                        <c:v>18410</c:v>
                      </c:pt>
                      <c:pt idx="540">
                        <c:v>18410</c:v>
                      </c:pt>
                      <c:pt idx="541">
                        <c:v>18491</c:v>
                      </c:pt>
                      <c:pt idx="542">
                        <c:v>18499</c:v>
                      </c:pt>
                      <c:pt idx="543">
                        <c:v>18917</c:v>
                      </c:pt>
                      <c:pt idx="544">
                        <c:v>18917</c:v>
                      </c:pt>
                      <c:pt idx="545">
                        <c:v>18917</c:v>
                      </c:pt>
                      <c:pt idx="546">
                        <c:v>18927</c:v>
                      </c:pt>
                      <c:pt idx="547">
                        <c:v>18944</c:v>
                      </c:pt>
                      <c:pt idx="548">
                        <c:v>18966</c:v>
                      </c:pt>
                      <c:pt idx="549">
                        <c:v>19025</c:v>
                      </c:pt>
                      <c:pt idx="550">
                        <c:v>19031</c:v>
                      </c:pt>
                      <c:pt idx="551">
                        <c:v>19041</c:v>
                      </c:pt>
                      <c:pt idx="552">
                        <c:v>19479.5</c:v>
                      </c:pt>
                      <c:pt idx="553">
                        <c:v>19479.5</c:v>
                      </c:pt>
                      <c:pt idx="554">
                        <c:v>19481</c:v>
                      </c:pt>
                      <c:pt idx="555">
                        <c:v>19481</c:v>
                      </c:pt>
                      <c:pt idx="556">
                        <c:v>19492</c:v>
                      </c:pt>
                      <c:pt idx="557">
                        <c:v>19500</c:v>
                      </c:pt>
                      <c:pt idx="558">
                        <c:v>19565</c:v>
                      </c:pt>
                      <c:pt idx="559">
                        <c:v>19583</c:v>
                      </c:pt>
                      <c:pt idx="560">
                        <c:v>19627</c:v>
                      </c:pt>
                      <c:pt idx="561">
                        <c:v>19665</c:v>
                      </c:pt>
                      <c:pt idx="562">
                        <c:v>19692</c:v>
                      </c:pt>
                      <c:pt idx="563">
                        <c:v>20099</c:v>
                      </c:pt>
                      <c:pt idx="564">
                        <c:v>20099</c:v>
                      </c:pt>
                      <c:pt idx="565">
                        <c:v>20099</c:v>
                      </c:pt>
                      <c:pt idx="566">
                        <c:v>20099</c:v>
                      </c:pt>
                      <c:pt idx="567">
                        <c:v>20099</c:v>
                      </c:pt>
                      <c:pt idx="568">
                        <c:v>20099</c:v>
                      </c:pt>
                      <c:pt idx="569">
                        <c:v>20118</c:v>
                      </c:pt>
                      <c:pt idx="570">
                        <c:v>20118</c:v>
                      </c:pt>
                      <c:pt idx="571">
                        <c:v>20121</c:v>
                      </c:pt>
                      <c:pt idx="572">
                        <c:v>20129</c:v>
                      </c:pt>
                      <c:pt idx="573">
                        <c:v>20129</c:v>
                      </c:pt>
                      <c:pt idx="574">
                        <c:v>20140</c:v>
                      </c:pt>
                      <c:pt idx="575">
                        <c:v>20235</c:v>
                      </c:pt>
                      <c:pt idx="576">
                        <c:v>20275</c:v>
                      </c:pt>
                      <c:pt idx="577">
                        <c:v>20305</c:v>
                      </c:pt>
                      <c:pt idx="578">
                        <c:v>20652</c:v>
                      </c:pt>
                      <c:pt idx="579">
                        <c:v>20674</c:v>
                      </c:pt>
                      <c:pt idx="580">
                        <c:v>20701</c:v>
                      </c:pt>
                      <c:pt idx="581">
                        <c:v>20709</c:v>
                      </c:pt>
                      <c:pt idx="582">
                        <c:v>20710.5</c:v>
                      </c:pt>
                      <c:pt idx="583">
                        <c:v>20712</c:v>
                      </c:pt>
                      <c:pt idx="584">
                        <c:v>20712</c:v>
                      </c:pt>
                      <c:pt idx="585">
                        <c:v>20713.5</c:v>
                      </c:pt>
                      <c:pt idx="586">
                        <c:v>20718.5</c:v>
                      </c:pt>
                      <c:pt idx="587">
                        <c:v>20720</c:v>
                      </c:pt>
                      <c:pt idx="588">
                        <c:v>20736</c:v>
                      </c:pt>
                      <c:pt idx="589">
                        <c:v>20740.5</c:v>
                      </c:pt>
                      <c:pt idx="590">
                        <c:v>20752</c:v>
                      </c:pt>
                      <c:pt idx="591">
                        <c:v>20758</c:v>
                      </c:pt>
                      <c:pt idx="592">
                        <c:v>20817</c:v>
                      </c:pt>
                      <c:pt idx="593">
                        <c:v>20817</c:v>
                      </c:pt>
                      <c:pt idx="594">
                        <c:v>20822</c:v>
                      </c:pt>
                      <c:pt idx="595">
                        <c:v>20858</c:v>
                      </c:pt>
                      <c:pt idx="596">
                        <c:v>21169</c:v>
                      </c:pt>
                      <c:pt idx="597">
                        <c:v>21189</c:v>
                      </c:pt>
                      <c:pt idx="598">
                        <c:v>21208</c:v>
                      </c:pt>
                      <c:pt idx="599">
                        <c:v>21245</c:v>
                      </c:pt>
                      <c:pt idx="600">
                        <c:v>21292</c:v>
                      </c:pt>
                      <c:pt idx="601">
                        <c:v>21293.5</c:v>
                      </c:pt>
                      <c:pt idx="602">
                        <c:v>21324</c:v>
                      </c:pt>
                      <c:pt idx="603">
                        <c:v>21347.5</c:v>
                      </c:pt>
                      <c:pt idx="604">
                        <c:v>21398</c:v>
                      </c:pt>
                      <c:pt idx="605">
                        <c:v>21400</c:v>
                      </c:pt>
                      <c:pt idx="606">
                        <c:v>21400</c:v>
                      </c:pt>
                      <c:pt idx="607">
                        <c:v>21450</c:v>
                      </c:pt>
                      <c:pt idx="608">
                        <c:v>21487</c:v>
                      </c:pt>
                      <c:pt idx="609">
                        <c:v>21799</c:v>
                      </c:pt>
                      <c:pt idx="610">
                        <c:v>21864</c:v>
                      </c:pt>
                      <c:pt idx="611">
                        <c:v>21864</c:v>
                      </c:pt>
                      <c:pt idx="612">
                        <c:v>21877</c:v>
                      </c:pt>
                      <c:pt idx="613">
                        <c:v>21910</c:v>
                      </c:pt>
                      <c:pt idx="614">
                        <c:v>21910</c:v>
                      </c:pt>
                      <c:pt idx="615">
                        <c:v>21932</c:v>
                      </c:pt>
                      <c:pt idx="616">
                        <c:v>21945</c:v>
                      </c:pt>
                      <c:pt idx="617">
                        <c:v>21988</c:v>
                      </c:pt>
                      <c:pt idx="618">
                        <c:v>22009</c:v>
                      </c:pt>
                      <c:pt idx="619">
                        <c:v>22018</c:v>
                      </c:pt>
                      <c:pt idx="620">
                        <c:v>22040</c:v>
                      </c:pt>
                      <c:pt idx="621">
                        <c:v>22348</c:v>
                      </c:pt>
                      <c:pt idx="622">
                        <c:v>22378</c:v>
                      </c:pt>
                      <c:pt idx="623">
                        <c:v>22389</c:v>
                      </c:pt>
                      <c:pt idx="624">
                        <c:v>22407</c:v>
                      </c:pt>
                      <c:pt idx="625">
                        <c:v>22409</c:v>
                      </c:pt>
                      <c:pt idx="626">
                        <c:v>22409</c:v>
                      </c:pt>
                      <c:pt idx="627">
                        <c:v>22430</c:v>
                      </c:pt>
                      <c:pt idx="628">
                        <c:v>22446</c:v>
                      </c:pt>
                      <c:pt idx="629">
                        <c:v>22477</c:v>
                      </c:pt>
                      <c:pt idx="630">
                        <c:v>22488.5</c:v>
                      </c:pt>
                      <c:pt idx="631">
                        <c:v>22498</c:v>
                      </c:pt>
                      <c:pt idx="632">
                        <c:v>22915</c:v>
                      </c:pt>
                      <c:pt idx="633">
                        <c:v>23057</c:v>
                      </c:pt>
                      <c:pt idx="634">
                        <c:v>23057</c:v>
                      </c:pt>
                      <c:pt idx="635">
                        <c:v>23070</c:v>
                      </c:pt>
                      <c:pt idx="636">
                        <c:v>23106</c:v>
                      </c:pt>
                      <c:pt idx="637">
                        <c:v>23192</c:v>
                      </c:pt>
                      <c:pt idx="638">
                        <c:v>23476</c:v>
                      </c:pt>
                      <c:pt idx="639">
                        <c:v>23505.5</c:v>
                      </c:pt>
                      <c:pt idx="640">
                        <c:v>23518</c:v>
                      </c:pt>
                      <c:pt idx="641">
                        <c:v>23629</c:v>
                      </c:pt>
                      <c:pt idx="642">
                        <c:v>23686.5</c:v>
                      </c:pt>
                      <c:pt idx="643">
                        <c:v>23708</c:v>
                      </c:pt>
                      <c:pt idx="644">
                        <c:v>23718</c:v>
                      </c:pt>
                      <c:pt idx="645">
                        <c:v>23905</c:v>
                      </c:pt>
                      <c:pt idx="646">
                        <c:v>23905</c:v>
                      </c:pt>
                      <c:pt idx="647">
                        <c:v>23905</c:v>
                      </c:pt>
                      <c:pt idx="648">
                        <c:v>23998</c:v>
                      </c:pt>
                      <c:pt idx="649">
                        <c:v>24020.5</c:v>
                      </c:pt>
                      <c:pt idx="650">
                        <c:v>24041</c:v>
                      </c:pt>
                      <c:pt idx="651">
                        <c:v>24046</c:v>
                      </c:pt>
                      <c:pt idx="652">
                        <c:v>24068</c:v>
                      </c:pt>
                      <c:pt idx="653">
                        <c:v>24068</c:v>
                      </c:pt>
                      <c:pt idx="654">
                        <c:v>24078</c:v>
                      </c:pt>
                      <c:pt idx="655">
                        <c:v>24105</c:v>
                      </c:pt>
                      <c:pt idx="656">
                        <c:v>24127</c:v>
                      </c:pt>
                      <c:pt idx="657">
                        <c:v>24134.5</c:v>
                      </c:pt>
                      <c:pt idx="658">
                        <c:v>24136</c:v>
                      </c:pt>
                      <c:pt idx="659">
                        <c:v>24163</c:v>
                      </c:pt>
                      <c:pt idx="660">
                        <c:v>24165</c:v>
                      </c:pt>
                      <c:pt idx="661">
                        <c:v>24173</c:v>
                      </c:pt>
                      <c:pt idx="662">
                        <c:v>24177.5</c:v>
                      </c:pt>
                      <c:pt idx="663">
                        <c:v>24184</c:v>
                      </c:pt>
                      <c:pt idx="664">
                        <c:v>24198</c:v>
                      </c:pt>
                      <c:pt idx="665">
                        <c:v>24198</c:v>
                      </c:pt>
                      <c:pt idx="666">
                        <c:v>24198</c:v>
                      </c:pt>
                      <c:pt idx="667">
                        <c:v>24212</c:v>
                      </c:pt>
                      <c:pt idx="668">
                        <c:v>24217</c:v>
                      </c:pt>
                      <c:pt idx="669">
                        <c:v>24218.5</c:v>
                      </c:pt>
                      <c:pt idx="670">
                        <c:v>24218.5</c:v>
                      </c:pt>
                      <c:pt idx="671">
                        <c:v>24261</c:v>
                      </c:pt>
                      <c:pt idx="672">
                        <c:v>24661</c:v>
                      </c:pt>
                      <c:pt idx="673">
                        <c:v>24672</c:v>
                      </c:pt>
                      <c:pt idx="674">
                        <c:v>24725.5</c:v>
                      </c:pt>
                      <c:pt idx="675">
                        <c:v>24748</c:v>
                      </c:pt>
                      <c:pt idx="676">
                        <c:v>24785.5</c:v>
                      </c:pt>
                      <c:pt idx="677">
                        <c:v>24844</c:v>
                      </c:pt>
                      <c:pt idx="678">
                        <c:v>25214</c:v>
                      </c:pt>
                      <c:pt idx="679">
                        <c:v>25280</c:v>
                      </c:pt>
                      <c:pt idx="680">
                        <c:v>25282</c:v>
                      </c:pt>
                      <c:pt idx="681">
                        <c:v>25335</c:v>
                      </c:pt>
                      <c:pt idx="682">
                        <c:v>25343.5</c:v>
                      </c:pt>
                      <c:pt idx="683">
                        <c:v>25351</c:v>
                      </c:pt>
                      <c:pt idx="684">
                        <c:v>25369</c:v>
                      </c:pt>
                      <c:pt idx="685">
                        <c:v>25881</c:v>
                      </c:pt>
                      <c:pt idx="686">
                        <c:v>25881</c:v>
                      </c:pt>
                      <c:pt idx="687">
                        <c:v>25922</c:v>
                      </c:pt>
                      <c:pt idx="688">
                        <c:v>25922</c:v>
                      </c:pt>
                      <c:pt idx="689">
                        <c:v>26004</c:v>
                      </c:pt>
                      <c:pt idx="690">
                        <c:v>26034</c:v>
                      </c:pt>
                      <c:pt idx="691">
                        <c:v>26422.5</c:v>
                      </c:pt>
                      <c:pt idx="692">
                        <c:v>26532</c:v>
                      </c:pt>
                      <c:pt idx="693">
                        <c:v>26532</c:v>
                      </c:pt>
                      <c:pt idx="694">
                        <c:v>26541</c:v>
                      </c:pt>
                      <c:pt idx="695">
                        <c:v>26995</c:v>
                      </c:pt>
                      <c:pt idx="696">
                        <c:v>27023</c:v>
                      </c:pt>
                      <c:pt idx="697">
                        <c:v>27197</c:v>
                      </c:pt>
                      <c:pt idx="698">
                        <c:v>27547.5</c:v>
                      </c:pt>
                      <c:pt idx="699">
                        <c:v>27595</c:v>
                      </c:pt>
                      <c:pt idx="700">
                        <c:v>27597</c:v>
                      </c:pt>
                      <c:pt idx="701">
                        <c:v>28130.5</c:v>
                      </c:pt>
                      <c:pt idx="702">
                        <c:v>28207</c:v>
                      </c:pt>
                      <c:pt idx="703">
                        <c:v>28221</c:v>
                      </c:pt>
                      <c:pt idx="704">
                        <c:v>28227</c:v>
                      </c:pt>
                      <c:pt idx="705">
                        <c:v>28241.5</c:v>
                      </c:pt>
                      <c:pt idx="706">
                        <c:v>28330</c:v>
                      </c:pt>
                      <c:pt idx="707">
                        <c:v>28734.5</c:v>
                      </c:pt>
                      <c:pt idx="708">
                        <c:v>28741</c:v>
                      </c:pt>
                      <c:pt idx="709">
                        <c:v>28755</c:v>
                      </c:pt>
                      <c:pt idx="710">
                        <c:v>28761</c:v>
                      </c:pt>
                      <c:pt idx="711">
                        <c:v>28771</c:v>
                      </c:pt>
                      <c:pt idx="712">
                        <c:v>28797.5</c:v>
                      </c:pt>
                      <c:pt idx="713">
                        <c:v>28809</c:v>
                      </c:pt>
                      <c:pt idx="714">
                        <c:v>29287</c:v>
                      </c:pt>
                      <c:pt idx="715">
                        <c:v>29335</c:v>
                      </c:pt>
                      <c:pt idx="716">
                        <c:v>29340</c:v>
                      </c:pt>
                      <c:pt idx="717">
                        <c:v>29566</c:v>
                      </c:pt>
                      <c:pt idx="718">
                        <c:v>29942</c:v>
                      </c:pt>
                      <c:pt idx="719">
                        <c:v>29970</c:v>
                      </c:pt>
                      <c:pt idx="720">
                        <c:v>30520</c:v>
                      </c:pt>
                      <c:pt idx="721">
                        <c:v>30602</c:v>
                      </c:pt>
                      <c:pt idx="722">
                        <c:v>30602</c:v>
                      </c:pt>
                      <c:pt idx="723">
                        <c:v>30626</c:v>
                      </c:pt>
                      <c:pt idx="724">
                        <c:v>30626</c:v>
                      </c:pt>
                      <c:pt idx="725">
                        <c:v>30640</c:v>
                      </c:pt>
                      <c:pt idx="726">
                        <c:v>30640</c:v>
                      </c:pt>
                      <c:pt idx="727">
                        <c:v>30641.5</c:v>
                      </c:pt>
                      <c:pt idx="728">
                        <c:v>30641.5</c:v>
                      </c:pt>
                      <c:pt idx="729">
                        <c:v>31123</c:v>
                      </c:pt>
                      <c:pt idx="730">
                        <c:v>31123</c:v>
                      </c:pt>
                      <c:pt idx="731">
                        <c:v>31123</c:v>
                      </c:pt>
                      <c:pt idx="732">
                        <c:v>31144</c:v>
                      </c:pt>
                      <c:pt idx="733">
                        <c:v>31144</c:v>
                      </c:pt>
                      <c:pt idx="734">
                        <c:v>31263</c:v>
                      </c:pt>
                      <c:pt idx="735">
                        <c:v>31579</c:v>
                      </c:pt>
                      <c:pt idx="736">
                        <c:v>31612</c:v>
                      </c:pt>
                      <c:pt idx="737">
                        <c:v>31612</c:v>
                      </c:pt>
                      <c:pt idx="738">
                        <c:v>31624</c:v>
                      </c:pt>
                      <c:pt idx="739">
                        <c:v>31639</c:v>
                      </c:pt>
                      <c:pt idx="740">
                        <c:v>31678</c:v>
                      </c:pt>
                      <c:pt idx="741">
                        <c:v>31740</c:v>
                      </c:pt>
                      <c:pt idx="742">
                        <c:v>31767</c:v>
                      </c:pt>
                      <c:pt idx="743">
                        <c:v>32290</c:v>
                      </c:pt>
                      <c:pt idx="744">
                        <c:v>32331</c:v>
                      </c:pt>
                      <c:pt idx="745">
                        <c:v>32337</c:v>
                      </c:pt>
                      <c:pt idx="746">
                        <c:v>32366</c:v>
                      </c:pt>
                      <c:pt idx="747">
                        <c:v>32721</c:v>
                      </c:pt>
                      <c:pt idx="748">
                        <c:v>32887</c:v>
                      </c:pt>
                      <c:pt idx="749">
                        <c:v>32892</c:v>
                      </c:pt>
                      <c:pt idx="750">
                        <c:v>32903</c:v>
                      </c:pt>
                      <c:pt idx="751">
                        <c:v>32939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1'!$U$21:$U$6210</c15:sqref>
                        </c15:formulaRef>
                      </c:ext>
                    </c:extLst>
                    <c:numCache>
                      <c:formatCode>General</c:formatCode>
                      <c:ptCount val="6190"/>
                      <c:pt idx="71">
                        <c:v>-8.0440000019734725E-3</c:v>
                      </c:pt>
                      <c:pt idx="83">
                        <c:v>-4.1230000060750172E-3</c:v>
                      </c:pt>
                      <c:pt idx="102">
                        <c:v>-5.7850000011967495E-3</c:v>
                      </c:pt>
                      <c:pt idx="112">
                        <c:v>-2.4805500004731584E-2</c:v>
                      </c:pt>
                      <c:pt idx="113">
                        <c:v>-2.6450000004842877E-3</c:v>
                      </c:pt>
                      <c:pt idx="136">
                        <c:v>-1.0500999997020699E-2</c:v>
                      </c:pt>
                      <c:pt idx="142">
                        <c:v>0.3121984999961569</c:v>
                      </c:pt>
                      <c:pt idx="143">
                        <c:v>0.3114175000009709</c:v>
                      </c:pt>
                      <c:pt idx="151">
                        <c:v>-7.0992500004649628E-2</c:v>
                      </c:pt>
                      <c:pt idx="153">
                        <c:v>0.3109245000014198</c:v>
                      </c:pt>
                      <c:pt idx="155">
                        <c:v>0.31462050000118325</c:v>
                      </c:pt>
                      <c:pt idx="187">
                        <c:v>4.8800000004121102E-2</c:v>
                      </c:pt>
                      <c:pt idx="288">
                        <c:v>0.21471799999562791</c:v>
                      </c:pt>
                      <c:pt idx="407">
                        <c:v>-0.1036889999959385</c:v>
                      </c:pt>
                      <c:pt idx="572">
                        <c:v>-1.5788999997312203E-2</c:v>
                      </c:pt>
                      <c:pt idx="574">
                        <c:v>0.12976000000344357</c:v>
                      </c:pt>
                      <c:pt idx="630">
                        <c:v>-2.2198499995283782E-2</c:v>
                      </c:pt>
                      <c:pt idx="635">
                        <c:v>-0.15365000000019791</c:v>
                      </c:pt>
                      <c:pt idx="636">
                        <c:v>0.1241340000051423</c:v>
                      </c:pt>
                      <c:pt idx="640">
                        <c:v>9.8792000004323199E-2</c:v>
                      </c:pt>
                      <c:pt idx="642">
                        <c:v>-0.14909650000481633</c:v>
                      </c:pt>
                      <c:pt idx="645">
                        <c:v>-8.4649999989778735E-3</c:v>
                      </c:pt>
                      <c:pt idx="646">
                        <c:v>-5.4649999947287142E-3</c:v>
                      </c:pt>
                      <c:pt idx="647">
                        <c:v>-4.9849999995785765E-3</c:v>
                      </c:pt>
                      <c:pt idx="648">
                        <c:v>0.11633199999778299</c:v>
                      </c:pt>
                      <c:pt idx="649">
                        <c:v>-7.0080500001495238E-2</c:v>
                      </c:pt>
                      <c:pt idx="650">
                        <c:v>0.14672900000005029</c:v>
                      </c:pt>
                      <c:pt idx="651">
                        <c:v>-0.11788599999272265</c:v>
                      </c:pt>
                      <c:pt idx="652">
                        <c:v>3.7020000017946586E-3</c:v>
                      </c:pt>
                      <c:pt idx="653">
                        <c:v>4.2020000037155114E-3</c:v>
                      </c:pt>
                      <c:pt idx="664">
                        <c:v>-5.9758000003057532E-2</c:v>
                      </c:pt>
                      <c:pt idx="665">
                        <c:v>-5.9158000003662892E-2</c:v>
                      </c:pt>
                      <c:pt idx="666">
                        <c:v>-5.9158000003662892E-2</c:v>
                      </c:pt>
                      <c:pt idx="669">
                        <c:v>0</c:v>
                      </c:pt>
                      <c:pt idx="670">
                        <c:v>2.8481499997724313E-2</c:v>
                      </c:pt>
                      <c:pt idx="735">
                        <c:v>-4.8039000001153909E-2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8491-4B03-A47E-4903EB1A2900}"/>
                  </c:ext>
                </c:extLst>
              </c15:ser>
            </c15:filteredScatterSeries>
          </c:ext>
        </c:extLst>
      </c:scatterChart>
      <c:valAx>
        <c:axId val="79678308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3113604488078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42917251051893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30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44740532959326"/>
          <c:y val="0.92145141978098655"/>
          <c:w val="0.64516129032258052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9557702346029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216047651939"/>
          <c:y val="0.14457831325301204"/>
          <c:w val="0.85434290520902434"/>
          <c:h val="0.614457831325301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1'!$F$21:$F$7960</c:f>
              <c:numCache>
                <c:formatCode>General</c:formatCode>
                <c:ptCount val="794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1'!$H$21:$H$7960</c:f>
              <c:numCache>
                <c:formatCode>General</c:formatCode>
                <c:ptCount val="7940"/>
                <c:pt idx="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6-49DA-8F12-30576FD1C24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1'!$I$21:$I$6210</c:f>
              <c:numCache>
                <c:formatCode>General</c:formatCode>
                <c:ptCount val="6190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1.799999998183921E-3</c:v>
                </c:pt>
                <c:pt idx="71">
                  <c:v>-8.0440000019734725E-3</c:v>
                </c:pt>
                <c:pt idx="75">
                  <c:v>1.1503000001539476E-2</c:v>
                </c:pt>
                <c:pt idx="76">
                  <c:v>1.6502999998920131E-2</c:v>
                </c:pt>
                <c:pt idx="77">
                  <c:v>1.7144999997981358E-2</c:v>
                </c:pt>
                <c:pt idx="78">
                  <c:v>1.8145000001823064E-2</c:v>
                </c:pt>
                <c:pt idx="79">
                  <c:v>1.9144999998388812E-2</c:v>
                </c:pt>
                <c:pt idx="80">
                  <c:v>1.6580000010435469E-3</c:v>
                </c:pt>
                <c:pt idx="81">
                  <c:v>-1.0000000474974513E-4</c:v>
                </c:pt>
                <c:pt idx="82">
                  <c:v>7.2349999973084778E-3</c:v>
                </c:pt>
                <c:pt idx="83">
                  <c:v>0</c:v>
                </c:pt>
                <c:pt idx="84">
                  <c:v>1.0211000000708736E-2</c:v>
                </c:pt>
                <c:pt idx="85">
                  <c:v>3.6600000021280721E-3</c:v>
                </c:pt>
                <c:pt idx="86">
                  <c:v>4.6600000059697777E-3</c:v>
                </c:pt>
                <c:pt idx="87">
                  <c:v>2.3910000018076971E-3</c:v>
                </c:pt>
                <c:pt idx="88">
                  <c:v>6.3910000026226044E-3</c:v>
                </c:pt>
                <c:pt idx="89">
                  <c:v>8.391000003030058E-3</c:v>
                </c:pt>
                <c:pt idx="90">
                  <c:v>1.3391000000410713E-2</c:v>
                </c:pt>
                <c:pt idx="91">
                  <c:v>1.1839999999210704E-2</c:v>
                </c:pt>
                <c:pt idx="92">
                  <c:v>3.161000000545755E-3</c:v>
                </c:pt>
                <c:pt idx="93">
                  <c:v>4.160999997111503E-3</c:v>
                </c:pt>
                <c:pt idx="94">
                  <c:v>5.1610000009532087E-3</c:v>
                </c:pt>
                <c:pt idx="95">
                  <c:v>1.4560000054189004E-3</c:v>
                </c:pt>
                <c:pt idx="96">
                  <c:v>6.1740000019199215E-3</c:v>
                </c:pt>
                <c:pt idx="97">
                  <c:v>3.033000000868924E-3</c:v>
                </c:pt>
                <c:pt idx="98">
                  <c:v>1.2546999998448882E-2</c:v>
                </c:pt>
                <c:pt idx="100">
                  <c:v>4.0089999965857714E-3</c:v>
                </c:pt>
                <c:pt idx="101">
                  <c:v>7.4449999956414104E-3</c:v>
                </c:pt>
                <c:pt idx="102">
                  <c:v>0</c:v>
                </c:pt>
                <c:pt idx="103">
                  <c:v>4.536000000371132E-3</c:v>
                </c:pt>
                <c:pt idx="104">
                  <c:v>1.0536000001593493E-2</c:v>
                </c:pt>
                <c:pt idx="105">
                  <c:v>9.1259999971953221E-3</c:v>
                </c:pt>
                <c:pt idx="106">
                  <c:v>1.4125999994575977E-2</c:v>
                </c:pt>
                <c:pt idx="107">
                  <c:v>2.1780000024591573E-3</c:v>
                </c:pt>
                <c:pt idx="108">
                  <c:v>7.8199999989010394E-3</c:v>
                </c:pt>
                <c:pt idx="110">
                  <c:v>5.1729999977396801E-3</c:v>
                </c:pt>
                <c:pt idx="111">
                  <c:v>8.1879999997909181E-3</c:v>
                </c:pt>
                <c:pt idx="112">
                  <c:v>0</c:v>
                </c:pt>
                <c:pt idx="113">
                  <c:v>0</c:v>
                </c:pt>
                <c:pt idx="114">
                  <c:v>7.2419999996782281E-3</c:v>
                </c:pt>
                <c:pt idx="115">
                  <c:v>1.1242000000493135E-2</c:v>
                </c:pt>
                <c:pt idx="117">
                  <c:v>1.6279999981634319E-3</c:v>
                </c:pt>
                <c:pt idx="118">
                  <c:v>7.6859999971929938E-3</c:v>
                </c:pt>
                <c:pt idx="119">
                  <c:v>2.6379999981145374E-3</c:v>
                </c:pt>
                <c:pt idx="120">
                  <c:v>6.0869999942951836E-3</c:v>
                </c:pt>
                <c:pt idx="121">
                  <c:v>8.0869999947026372E-3</c:v>
                </c:pt>
                <c:pt idx="122">
                  <c:v>3.8050000002840534E-3</c:v>
                </c:pt>
                <c:pt idx="123">
                  <c:v>9.664000004704576E-3</c:v>
                </c:pt>
                <c:pt idx="124">
                  <c:v>4.536000000371132E-3</c:v>
                </c:pt>
                <c:pt idx="125">
                  <c:v>6.5359999935026281E-3</c:v>
                </c:pt>
                <c:pt idx="126">
                  <c:v>6.4080000011017546E-3</c:v>
                </c:pt>
                <c:pt idx="127">
                  <c:v>8.4080000015092082E-3</c:v>
                </c:pt>
                <c:pt idx="128">
                  <c:v>1.0407999994640704E-2</c:v>
                </c:pt>
                <c:pt idx="129">
                  <c:v>1.2407999995048158E-2</c:v>
                </c:pt>
                <c:pt idx="130">
                  <c:v>1.5407999999297317E-2</c:v>
                </c:pt>
                <c:pt idx="131">
                  <c:v>1.6407999995863065E-2</c:v>
                </c:pt>
                <c:pt idx="132">
                  <c:v>1.7407999999704771E-2</c:v>
                </c:pt>
                <c:pt idx="133">
                  <c:v>2.1408000000519678E-2</c:v>
                </c:pt>
                <c:pt idx="134">
                  <c:v>9.8569999972824007E-3</c:v>
                </c:pt>
                <c:pt idx="135">
                  <c:v>7.1779999998398125E-3</c:v>
                </c:pt>
                <c:pt idx="136">
                  <c:v>0</c:v>
                </c:pt>
                <c:pt idx="137">
                  <c:v>7.4989999993704259E-3</c:v>
                </c:pt>
                <c:pt idx="138">
                  <c:v>6.6920000026584603E-3</c:v>
                </c:pt>
                <c:pt idx="139">
                  <c:v>1.5718000002379995E-2</c:v>
                </c:pt>
                <c:pt idx="140">
                  <c:v>6.4619999975548126E-3</c:v>
                </c:pt>
                <c:pt idx="141">
                  <c:v>8.1900000004679896E-3</c:v>
                </c:pt>
                <c:pt idx="142">
                  <c:v>0</c:v>
                </c:pt>
                <c:pt idx="143">
                  <c:v>0</c:v>
                </c:pt>
                <c:pt idx="144">
                  <c:v>1.8469999995431863E-3</c:v>
                </c:pt>
                <c:pt idx="145">
                  <c:v>6.1809999970137142E-3</c:v>
                </c:pt>
                <c:pt idx="146">
                  <c:v>8.0400000006193295E-3</c:v>
                </c:pt>
                <c:pt idx="147">
                  <c:v>1.2937999999849126E-2</c:v>
                </c:pt>
                <c:pt idx="148">
                  <c:v>4.9770000041462481E-3</c:v>
                </c:pt>
                <c:pt idx="149">
                  <c:v>6.0289999964879826E-3</c:v>
                </c:pt>
                <c:pt idx="150">
                  <c:v>9.0290000007371418E-3</c:v>
                </c:pt>
                <c:pt idx="152">
                  <c:v>9.7750000059022568E-3</c:v>
                </c:pt>
                <c:pt idx="153">
                  <c:v>0</c:v>
                </c:pt>
                <c:pt idx="154">
                  <c:v>3.3539999931235798E-3</c:v>
                </c:pt>
                <c:pt idx="155">
                  <c:v>0</c:v>
                </c:pt>
                <c:pt idx="156">
                  <c:v>5.0760000012814999E-3</c:v>
                </c:pt>
                <c:pt idx="157">
                  <c:v>1.0666000001947396E-2</c:v>
                </c:pt>
                <c:pt idx="158">
                  <c:v>7.2690000015427358E-3</c:v>
                </c:pt>
                <c:pt idx="159">
                  <c:v>9.2689999946742319E-3</c:v>
                </c:pt>
                <c:pt idx="160">
                  <c:v>3.9870000036899E-3</c:v>
                </c:pt>
                <c:pt idx="161">
                  <c:v>5.7180000003427267E-3</c:v>
                </c:pt>
                <c:pt idx="163">
                  <c:v>1.0347000003093854E-2</c:v>
                </c:pt>
                <c:pt idx="164">
                  <c:v>5.4249999957391992E-3</c:v>
                </c:pt>
                <c:pt idx="165">
                  <c:v>1.142499999696156E-2</c:v>
                </c:pt>
                <c:pt idx="166">
                  <c:v>1.6424999994342215E-2</c:v>
                </c:pt>
                <c:pt idx="167">
                  <c:v>1.8424999994749669E-2</c:v>
                </c:pt>
                <c:pt idx="168">
                  <c:v>6.3229999941540882E-3</c:v>
                </c:pt>
                <c:pt idx="171">
                  <c:v>1.2194999995699618E-2</c:v>
                </c:pt>
                <c:pt idx="172">
                  <c:v>1.8362000002525747E-2</c:v>
                </c:pt>
                <c:pt idx="175">
                  <c:v>7.5159999978495762E-3</c:v>
                </c:pt>
                <c:pt idx="176">
                  <c:v>8.5160000016912818E-3</c:v>
                </c:pt>
                <c:pt idx="177">
                  <c:v>1.5515999999479391E-2</c:v>
                </c:pt>
                <c:pt idx="178">
                  <c:v>1.0092999997141305E-2</c:v>
                </c:pt>
                <c:pt idx="179">
                  <c:v>1.3092999994114507E-2</c:v>
                </c:pt>
                <c:pt idx="180">
                  <c:v>4.965000000083819E-3</c:v>
                </c:pt>
                <c:pt idx="181">
                  <c:v>7.8369999973801896E-3</c:v>
                </c:pt>
                <c:pt idx="182">
                  <c:v>2.4140000023180619E-3</c:v>
                </c:pt>
                <c:pt idx="183">
                  <c:v>8.4139999962644652E-3</c:v>
                </c:pt>
                <c:pt idx="184">
                  <c:v>1.3708999998925719E-2</c:v>
                </c:pt>
                <c:pt idx="185">
                  <c:v>8.7350000030710362E-3</c:v>
                </c:pt>
                <c:pt idx="187">
                  <c:v>0</c:v>
                </c:pt>
                <c:pt idx="188">
                  <c:v>5.3770000013173558E-3</c:v>
                </c:pt>
                <c:pt idx="189">
                  <c:v>8.377000005566515E-3</c:v>
                </c:pt>
                <c:pt idx="190">
                  <c:v>1.0671999996702652E-2</c:v>
                </c:pt>
                <c:pt idx="191">
                  <c:v>1.0249000006297138E-2</c:v>
                </c:pt>
                <c:pt idx="192">
                  <c:v>1.2249000006704591E-2</c:v>
                </c:pt>
                <c:pt idx="193">
                  <c:v>1.8249000000650994E-2</c:v>
                </c:pt>
                <c:pt idx="194">
                  <c:v>5.4420000014943071E-3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1.4104999994742684E-2</c:v>
                </c:pt>
                <c:pt idx="204">
                  <c:v>1.1130999999295454E-2</c:v>
                </c:pt>
                <c:pt idx="205">
                  <c:v>1.229800000146497E-2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1.4811999993980862E-2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1.5005000001110602E-2</c:v>
                </c:pt>
                <c:pt idx="230">
                  <c:v>1.3581999999587424E-2</c:v>
                </c:pt>
                <c:pt idx="231">
                  <c:v>1.2223999998241197E-2</c:v>
                </c:pt>
                <c:pt idx="232">
                  <c:v>1.0095999998156913E-2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1.4095000005909242E-2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1.4662999994470738E-2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6.6359999982523732E-3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2.0149999996647239E-2</c:v>
                </c:pt>
                <c:pt idx="272">
                  <c:v>6.0089999969932251E-3</c:v>
                </c:pt>
                <c:pt idx="273">
                  <c:v>1.0792000000947155E-2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1.3240000000223517E-2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2.0075000000360887E-2</c:v>
                </c:pt>
                <c:pt idx="286">
                  <c:v>1.337000000057742E-2</c:v>
                </c:pt>
                <c:pt idx="287">
                  <c:v>2.0844999999098945E-2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1.7369000001053791E-2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1.2780999997630715E-2</c:v>
                </c:pt>
                <c:pt idx="303">
                  <c:v>1.3935000002675224E-2</c:v>
                </c:pt>
                <c:pt idx="304">
                  <c:v>2.2525000000314321E-2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9.1019999963464215E-3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1.3872000003175344E-2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1.4193000002705958E-2</c:v>
                </c:pt>
                <c:pt idx="318">
                  <c:v>8.9239999942947179E-3</c:v>
                </c:pt>
                <c:pt idx="320">
                  <c:v>1.3834999997925479E-2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1.8754000004264526E-2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2.8130000006058253E-2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1.9943999999668449E-2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2.6724000003014226E-2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2.8238000006240327E-2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2.1971000001940411E-2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3.1006999997771345E-2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2.938200000062352E-2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2.4180000000342261E-2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3.2436000001325738E-2</c:v>
                </c:pt>
                <c:pt idx="453">
                  <c:v>1.7012999996950384E-2</c:v>
                </c:pt>
                <c:pt idx="457">
                  <c:v>3.7078000001201872E-2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  <c:pt idx="602">
                  <c:v>5.7215999993786681E-2</c:v>
                </c:pt>
                <c:pt idx="606">
                  <c:v>5.2499999997962732E-2</c:v>
                </c:pt>
                <c:pt idx="610">
                  <c:v>5.4076000000350177E-2</c:v>
                </c:pt>
                <c:pt idx="613">
                  <c:v>6.8590000002586748E-2</c:v>
                </c:pt>
                <c:pt idx="616">
                  <c:v>5.0654999999096617E-2</c:v>
                </c:pt>
                <c:pt idx="617">
                  <c:v>4.9591999995755032E-2</c:v>
                </c:pt>
                <c:pt idx="618">
                  <c:v>5.0631000005523674E-2</c:v>
                </c:pt>
                <c:pt idx="619">
                  <c:v>5.1361999998334795E-2</c:v>
                </c:pt>
                <c:pt idx="628">
                  <c:v>5.5013999997754581E-2</c:v>
                </c:pt>
                <c:pt idx="638">
                  <c:v>5.7783999996900093E-2</c:v>
                </c:pt>
                <c:pt idx="656">
                  <c:v>6.0992999999143649E-2</c:v>
                </c:pt>
                <c:pt idx="662">
                  <c:v>5.6372499995632097E-2</c:v>
                </c:pt>
                <c:pt idx="675">
                  <c:v>6.2431999998807441E-2</c:v>
                </c:pt>
                <c:pt idx="678">
                  <c:v>6.4725999996881001E-2</c:v>
                </c:pt>
                <c:pt idx="707">
                  <c:v>7.5835499999811873E-2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6-49DA-8F12-30576FD1C24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1'!$F$21:$F$8840</c:f>
              <c:numCache>
                <c:formatCode>General</c:formatCode>
                <c:ptCount val="882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1'!$J$21:$J$8840</c:f>
              <c:numCache>
                <c:formatCode>General</c:formatCode>
                <c:ptCount val="8820"/>
                <c:pt idx="63">
                  <c:v>-1.4690000025439076E-3</c:v>
                </c:pt>
                <c:pt idx="64">
                  <c:v>0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7.0299999788403511E-4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6.8569999930332415E-3</c:v>
                </c:pt>
                <c:pt idx="169">
                  <c:v>5.8179999978165142E-3</c:v>
                </c:pt>
                <c:pt idx="170">
                  <c:v>6.1179999975138344E-3</c:v>
                </c:pt>
                <c:pt idx="173">
                  <c:v>7.4390000008861534E-3</c:v>
                </c:pt>
                <c:pt idx="174">
                  <c:v>6.8275000012363307E-3</c:v>
                </c:pt>
                <c:pt idx="186">
                  <c:v>6.8739999987883493E-3</c:v>
                </c:pt>
                <c:pt idx="354">
                  <c:v>2.1037999998952728E-2</c:v>
                </c:pt>
                <c:pt idx="355">
                  <c:v>2.123800000117626E-2</c:v>
                </c:pt>
                <c:pt idx="356">
                  <c:v>1.9298499995784368E-2</c:v>
                </c:pt>
                <c:pt idx="357">
                  <c:v>1.9598499995481689E-2</c:v>
                </c:pt>
                <c:pt idx="358">
                  <c:v>1.9998499999928754E-2</c:v>
                </c:pt>
                <c:pt idx="361">
                  <c:v>2.0359000001917593E-2</c:v>
                </c:pt>
                <c:pt idx="388">
                  <c:v>2.4275999996461906E-2</c:v>
                </c:pt>
                <c:pt idx="389">
                  <c:v>2.4164499998732936E-2</c:v>
                </c:pt>
                <c:pt idx="390">
                  <c:v>2.4564499995904043E-2</c:v>
                </c:pt>
                <c:pt idx="391">
                  <c:v>2.4152999998477753E-2</c:v>
                </c:pt>
                <c:pt idx="392">
                  <c:v>2.3948000001837499E-2</c:v>
                </c:pt>
                <c:pt idx="393">
                  <c:v>2.4536500000976957E-2</c:v>
                </c:pt>
                <c:pt idx="406">
                  <c:v>2.7351999997335952E-2</c:v>
                </c:pt>
                <c:pt idx="408">
                  <c:v>2.6135500003874768E-2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3.4089499997207895E-2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6-49DA-8F12-30576FD1C24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1'!$K$21:$K$6210</c:f>
              <c:numCache>
                <c:formatCode>General</c:formatCode>
                <c:ptCount val="6190"/>
                <c:pt idx="68">
                  <c:v>7.158000000345055E-3</c:v>
                </c:pt>
                <c:pt idx="116">
                  <c:v>1.1254999997618143E-2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7">
                  <c:v>5.572799999936251E-2</c:v>
                </c:pt>
                <c:pt idx="639">
                  <c:v>5.9524500000406988E-2</c:v>
                </c:pt>
                <c:pt idx="641">
                  <c:v>5.8911000000080094E-2</c:v>
                </c:pt>
                <c:pt idx="643">
                  <c:v>5.6971999998495448E-2</c:v>
                </c:pt>
                <c:pt idx="644">
                  <c:v>5.8261999998649117E-2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7">
                  <c:v>6.090799999947194E-2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6">
                  <c:v>8.0408000001625624E-2</c:v>
                </c:pt>
                <c:pt idx="737">
                  <c:v>8.1407999998191372E-2</c:v>
                </c:pt>
                <c:pt idx="738">
                  <c:v>8.161600000312319E-2</c:v>
                </c:pt>
                <c:pt idx="739">
                  <c:v>8.1600999998045154E-2</c:v>
                </c:pt>
                <c:pt idx="740">
                  <c:v>8.1702000003133435E-2</c:v>
                </c:pt>
                <c:pt idx="741">
                  <c:v>8.2860000002256129E-2</c:v>
                </c:pt>
                <c:pt idx="742">
                  <c:v>8.3452999999281019E-2</c:v>
                </c:pt>
                <c:pt idx="743">
                  <c:v>8.3409999999275897E-2</c:v>
                </c:pt>
                <c:pt idx="744">
                  <c:v>8.2928999996511266E-2</c:v>
                </c:pt>
                <c:pt idx="745">
                  <c:v>8.2983000000240281E-2</c:v>
                </c:pt>
                <c:pt idx="746">
                  <c:v>8.4494000002450775E-2</c:v>
                </c:pt>
                <c:pt idx="747">
                  <c:v>8.5838999999396037E-2</c:v>
                </c:pt>
                <c:pt idx="748">
                  <c:v>8.5333000002719928E-2</c:v>
                </c:pt>
                <c:pt idx="749">
                  <c:v>8.5528000003250781E-2</c:v>
                </c:pt>
                <c:pt idx="750">
                  <c:v>8.6377000006905291E-2</c:v>
                </c:pt>
                <c:pt idx="751">
                  <c:v>8.7201000002096407E-2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6-49DA-8F12-30576FD1C24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6-49DA-8F12-30576FD1C24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6-49DA-8F12-30576FD1C24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1'!$N$21:$N$6210</c:f>
              <c:numCache>
                <c:formatCode>General</c:formatCode>
                <c:ptCount val="6190"/>
                <c:pt idx="455">
                  <c:v>2.995929862252375E-2</c:v>
                </c:pt>
                <c:pt idx="456">
                  <c:v>2.995929862252375E-2</c:v>
                </c:pt>
                <c:pt idx="457">
                  <c:v>3.0036514195662459E-2</c:v>
                </c:pt>
                <c:pt idx="458">
                  <c:v>3.0116947084348616E-2</c:v>
                </c:pt>
                <c:pt idx="459">
                  <c:v>3.0239205075151578E-2</c:v>
                </c:pt>
                <c:pt idx="460">
                  <c:v>3.0239205075151578E-2</c:v>
                </c:pt>
                <c:pt idx="461">
                  <c:v>3.0239205075151578E-2</c:v>
                </c:pt>
                <c:pt idx="462">
                  <c:v>3.0244031048472744E-2</c:v>
                </c:pt>
                <c:pt idx="463">
                  <c:v>3.0244031048472744E-2</c:v>
                </c:pt>
                <c:pt idx="464">
                  <c:v>3.0377549643691763E-2</c:v>
                </c:pt>
                <c:pt idx="465">
                  <c:v>3.1625868076100926E-2</c:v>
                </c:pt>
                <c:pt idx="466">
                  <c:v>3.1712735595881975E-2</c:v>
                </c:pt>
                <c:pt idx="467">
                  <c:v>3.1717561569203141E-2</c:v>
                </c:pt>
                <c:pt idx="468">
                  <c:v>3.1722387542524315E-2</c:v>
                </c:pt>
                <c:pt idx="469">
                  <c:v>3.1722387542524315E-2</c:v>
                </c:pt>
                <c:pt idx="470">
                  <c:v>3.1738474120261546E-2</c:v>
                </c:pt>
                <c:pt idx="471">
                  <c:v>3.1748126066903887E-2</c:v>
                </c:pt>
                <c:pt idx="472">
                  <c:v>3.1783516537925792E-2</c:v>
                </c:pt>
                <c:pt idx="473">
                  <c:v>3.1860732111064508E-2</c:v>
                </c:pt>
                <c:pt idx="474">
                  <c:v>3.1896122582086413E-2</c:v>
                </c:pt>
                <c:pt idx="475">
                  <c:v>3.1917035133144811E-2</c:v>
                </c:pt>
                <c:pt idx="476">
                  <c:v>3.1917035133144811E-2</c:v>
                </c:pt>
                <c:pt idx="477">
                  <c:v>3.1921861106465985E-2</c:v>
                </c:pt>
                <c:pt idx="478">
                  <c:v>3.1973338155225121E-2</c:v>
                </c:pt>
                <c:pt idx="479">
                  <c:v>3.2034467150626605E-2</c:v>
                </c:pt>
                <c:pt idx="480">
                  <c:v>3.2053771043911279E-2</c:v>
                </c:pt>
                <c:pt idx="481">
                  <c:v>3.2060205675006177E-2</c:v>
                </c:pt>
                <c:pt idx="482">
                  <c:v>3.3501563040262111E-2</c:v>
                </c:pt>
                <c:pt idx="483">
                  <c:v>3.3553040089021255E-2</c:v>
                </c:pt>
                <c:pt idx="484">
                  <c:v>3.3649559555444644E-2</c:v>
                </c:pt>
                <c:pt idx="485">
                  <c:v>3.3675298079824209E-2</c:v>
                </c:pt>
                <c:pt idx="486">
                  <c:v>3.3675298079824209E-2</c:v>
                </c:pt>
                <c:pt idx="487">
                  <c:v>3.3675298079824209E-2</c:v>
                </c:pt>
                <c:pt idx="488">
                  <c:v>3.3675298079824209E-2</c:v>
                </c:pt>
                <c:pt idx="489">
                  <c:v>3.3675298079824209E-2</c:v>
                </c:pt>
                <c:pt idx="490">
                  <c:v>3.3680124053145383E-2</c:v>
                </c:pt>
                <c:pt idx="491">
                  <c:v>3.3701036604203781E-2</c:v>
                </c:pt>
                <c:pt idx="492">
                  <c:v>3.3701036604203781E-2</c:v>
                </c:pt>
                <c:pt idx="493">
                  <c:v>3.3701036604203781E-2</c:v>
                </c:pt>
                <c:pt idx="494">
                  <c:v>3.3710688550846121E-2</c:v>
                </c:pt>
                <c:pt idx="495">
                  <c:v>3.3715514524167288E-2</c:v>
                </c:pt>
                <c:pt idx="496">
                  <c:v>3.3715514524167288E-2</c:v>
                </c:pt>
                <c:pt idx="497">
                  <c:v>3.3720340497488462E-2</c:v>
                </c:pt>
                <c:pt idx="498">
                  <c:v>3.3720340497488462E-2</c:v>
                </c:pt>
                <c:pt idx="499">
                  <c:v>3.3726775128583353E-2</c:v>
                </c:pt>
                <c:pt idx="500">
                  <c:v>3.3736427075225693E-2</c:v>
                </c:pt>
                <c:pt idx="501">
                  <c:v>3.3832946541649082E-2</c:v>
                </c:pt>
                <c:pt idx="502">
                  <c:v>3.3990595003473949E-2</c:v>
                </c:pt>
                <c:pt idx="503">
                  <c:v>3.5341867533401392E-2</c:v>
                </c:pt>
                <c:pt idx="504">
                  <c:v>3.5464125524204346E-2</c:v>
                </c:pt>
                <c:pt idx="505">
                  <c:v>3.5480212101941577E-2</c:v>
                </c:pt>
                <c:pt idx="506">
                  <c:v>3.5489864048583918E-2</c:v>
                </c:pt>
                <c:pt idx="507">
                  <c:v>3.5515602572963489E-2</c:v>
                </c:pt>
                <c:pt idx="508">
                  <c:v>3.5750466607927064E-2</c:v>
                </c:pt>
                <c:pt idx="509">
                  <c:v>3.5763335870116854E-2</c:v>
                </c:pt>
                <c:pt idx="510">
                  <c:v>3.5811595603328548E-2</c:v>
                </c:pt>
                <c:pt idx="511">
                  <c:v>3.583733412770812E-2</c:v>
                </c:pt>
                <c:pt idx="512">
                  <c:v>3.5866289967635134E-2</c:v>
                </c:pt>
                <c:pt idx="513">
                  <c:v>3.5872724598730026E-2</c:v>
                </c:pt>
                <c:pt idx="514">
                  <c:v>3.5872724598730026E-2</c:v>
                </c:pt>
                <c:pt idx="515">
                  <c:v>3.6075415478219144E-2</c:v>
                </c:pt>
                <c:pt idx="516">
                  <c:v>3.7304430017343626E-2</c:v>
                </c:pt>
                <c:pt idx="517">
                  <c:v>3.7304430017343626E-2</c:v>
                </c:pt>
                <c:pt idx="518">
                  <c:v>3.7304430017343626E-2</c:v>
                </c:pt>
                <c:pt idx="519">
                  <c:v>3.7304430017343626E-2</c:v>
                </c:pt>
                <c:pt idx="520">
                  <c:v>3.7482991030226891E-2</c:v>
                </c:pt>
                <c:pt idx="521">
                  <c:v>3.7574684523329113E-2</c:v>
                </c:pt>
                <c:pt idx="522">
                  <c:v>3.7706594460774408E-2</c:v>
                </c:pt>
                <c:pt idx="523">
                  <c:v>3.7790244665008015E-2</c:v>
                </c:pt>
                <c:pt idx="524">
                  <c:v>3.7922154602453309E-2</c:v>
                </c:pt>
                <c:pt idx="525">
                  <c:v>3.9144734510482899E-2</c:v>
                </c:pt>
                <c:pt idx="526">
                  <c:v>3.9212298136979275E-2</c:v>
                </c:pt>
                <c:pt idx="527">
                  <c:v>3.9292731025665432E-2</c:v>
                </c:pt>
                <c:pt idx="528">
                  <c:v>3.9292731025665432E-2</c:v>
                </c:pt>
                <c:pt idx="529">
                  <c:v>3.9450379487490299E-2</c:v>
                </c:pt>
                <c:pt idx="530">
                  <c:v>3.9450379487490299E-2</c:v>
                </c:pt>
                <c:pt idx="531">
                  <c:v>3.9450379487490299E-2</c:v>
                </c:pt>
                <c:pt idx="532">
                  <c:v>3.946646606522753E-2</c:v>
                </c:pt>
                <c:pt idx="533">
                  <c:v>3.9598376002672832E-2</c:v>
                </c:pt>
                <c:pt idx="534">
                  <c:v>3.9720633993475786E-2</c:v>
                </c:pt>
                <c:pt idx="535">
                  <c:v>3.9797849566614502E-2</c:v>
                </c:pt>
                <c:pt idx="536">
                  <c:v>4.0894954168293682E-2</c:v>
                </c:pt>
                <c:pt idx="537">
                  <c:v>4.0991473634717071E-2</c:v>
                </c:pt>
                <c:pt idx="538">
                  <c:v>4.108799310114046E-2</c:v>
                </c:pt>
                <c:pt idx="539">
                  <c:v>4.119416451420619E-2</c:v>
                </c:pt>
                <c:pt idx="540">
                  <c:v>4.119416451420619E-2</c:v>
                </c:pt>
                <c:pt idx="541">
                  <c:v>4.1454767073549337E-2</c:v>
                </c:pt>
                <c:pt idx="542">
                  <c:v>4.1480505597928909E-2</c:v>
                </c:pt>
                <c:pt idx="543">
                  <c:v>4.2825343496761453E-2</c:v>
                </c:pt>
                <c:pt idx="544">
                  <c:v>4.2825343496761453E-2</c:v>
                </c:pt>
                <c:pt idx="545">
                  <c:v>4.2825343496761453E-2</c:v>
                </c:pt>
                <c:pt idx="546">
                  <c:v>4.2857516652235916E-2</c:v>
                </c:pt>
                <c:pt idx="547">
                  <c:v>4.2912211016542509E-2</c:v>
                </c:pt>
                <c:pt idx="548">
                  <c:v>4.2982991958586327E-2</c:v>
                </c:pt>
                <c:pt idx="549">
                  <c:v>4.3172813575885656E-2</c:v>
                </c:pt>
                <c:pt idx="550">
                  <c:v>4.3192117469170337E-2</c:v>
                </c:pt>
                <c:pt idx="551">
                  <c:v>4.32242906246448E-2</c:v>
                </c:pt>
                <c:pt idx="552">
                  <c:v>4.4635083492199995E-2</c:v>
                </c:pt>
                <c:pt idx="553">
                  <c:v>4.4635083492199995E-2</c:v>
                </c:pt>
                <c:pt idx="554">
                  <c:v>4.4639909465521169E-2</c:v>
                </c:pt>
                <c:pt idx="555">
                  <c:v>4.4639909465521169E-2</c:v>
                </c:pt>
                <c:pt idx="556">
                  <c:v>4.4675299936543067E-2</c:v>
                </c:pt>
                <c:pt idx="557">
                  <c:v>4.4701038460922646E-2</c:v>
                </c:pt>
                <c:pt idx="558">
                  <c:v>4.4910163971506656E-2</c:v>
                </c:pt>
                <c:pt idx="559">
                  <c:v>4.4968075651360684E-2</c:v>
                </c:pt>
                <c:pt idx="560">
                  <c:v>4.5109637535448319E-2</c:v>
                </c:pt>
                <c:pt idx="561">
                  <c:v>4.5231895526251287E-2</c:v>
                </c:pt>
                <c:pt idx="562">
                  <c:v>4.5318763046032329E-2</c:v>
                </c:pt>
                <c:pt idx="563">
                  <c:v>4.6628210473842968E-2</c:v>
                </c:pt>
                <c:pt idx="564">
                  <c:v>4.6628210473842968E-2</c:v>
                </c:pt>
                <c:pt idx="565">
                  <c:v>4.6628210473842968E-2</c:v>
                </c:pt>
                <c:pt idx="566">
                  <c:v>4.6628210473842968E-2</c:v>
                </c:pt>
                <c:pt idx="567">
                  <c:v>4.6628210473842968E-2</c:v>
                </c:pt>
                <c:pt idx="568">
                  <c:v>4.6628210473842968E-2</c:v>
                </c:pt>
                <c:pt idx="569">
                  <c:v>4.6689339469244445E-2</c:v>
                </c:pt>
                <c:pt idx="570">
                  <c:v>4.6689339469244445E-2</c:v>
                </c:pt>
                <c:pt idx="571">
                  <c:v>4.6698991415886792E-2</c:v>
                </c:pt>
                <c:pt idx="572">
                  <c:v>4.6724729940266357E-2</c:v>
                </c:pt>
                <c:pt idx="573">
                  <c:v>4.6724729940266357E-2</c:v>
                </c:pt>
                <c:pt idx="574">
                  <c:v>4.676012041128827E-2</c:v>
                </c:pt>
                <c:pt idx="575">
                  <c:v>4.7065765388295669E-2</c:v>
                </c:pt>
                <c:pt idx="576">
                  <c:v>4.7194458010193521E-2</c:v>
                </c:pt>
                <c:pt idx="577">
                  <c:v>4.7290977476616911E-2</c:v>
                </c:pt>
                <c:pt idx="578">
                  <c:v>4.8407385971580771E-2</c:v>
                </c:pt>
                <c:pt idx="579">
                  <c:v>4.8478166913624582E-2</c:v>
                </c:pt>
                <c:pt idx="580">
                  <c:v>4.8565034433405638E-2</c:v>
                </c:pt>
                <c:pt idx="581">
                  <c:v>4.8590772957785203E-2</c:v>
                </c:pt>
                <c:pt idx="582">
                  <c:v>4.8595598931106376E-2</c:v>
                </c:pt>
                <c:pt idx="583">
                  <c:v>4.860042490442755E-2</c:v>
                </c:pt>
                <c:pt idx="584">
                  <c:v>4.860042490442755E-2</c:v>
                </c:pt>
                <c:pt idx="585">
                  <c:v>4.860525087774871E-2</c:v>
                </c:pt>
                <c:pt idx="586">
                  <c:v>4.8621337455485941E-2</c:v>
                </c:pt>
                <c:pt idx="587">
                  <c:v>4.8626163428807115E-2</c:v>
                </c:pt>
                <c:pt idx="588">
                  <c:v>4.8677640477566259E-2</c:v>
                </c:pt>
                <c:pt idx="589">
                  <c:v>4.8692118397529766E-2</c:v>
                </c:pt>
                <c:pt idx="590">
                  <c:v>4.8729117526325402E-2</c:v>
                </c:pt>
                <c:pt idx="591">
                  <c:v>4.8748421419610069E-2</c:v>
                </c:pt>
                <c:pt idx="592">
                  <c:v>4.8938243036909398E-2</c:v>
                </c:pt>
                <c:pt idx="593">
                  <c:v>4.8938243036909398E-2</c:v>
                </c:pt>
                <c:pt idx="594">
                  <c:v>4.895432961464663E-2</c:v>
                </c:pt>
                <c:pt idx="595">
                  <c:v>4.90701529743547E-2</c:v>
                </c:pt>
                <c:pt idx="596">
                  <c:v>5.0070738109610505E-2</c:v>
                </c:pt>
                <c:pt idx="597">
                  <c:v>5.0135084420559431E-2</c:v>
                </c:pt>
                <c:pt idx="598">
                  <c:v>5.0196213415960908E-2</c:v>
                </c:pt>
                <c:pt idx="599">
                  <c:v>5.0315254091216413E-2</c:v>
                </c:pt>
                <c:pt idx="600">
                  <c:v>5.0466467921946395E-2</c:v>
                </c:pt>
                <c:pt idx="601">
                  <c:v>5.0471293895267555E-2</c:v>
                </c:pt>
                <c:pt idx="602">
                  <c:v>5.0569422019464669E-2</c:v>
                </c:pt>
                <c:pt idx="603">
                  <c:v>5.0645028934829667E-2</c:v>
                </c:pt>
                <c:pt idx="604">
                  <c:v>5.0807503369975693E-2</c:v>
                </c:pt>
                <c:pt idx="605">
                  <c:v>5.0813938001070591E-2</c:v>
                </c:pt>
                <c:pt idx="606">
                  <c:v>5.0813938001070591E-2</c:v>
                </c:pt>
                <c:pt idx="607">
                  <c:v>5.0974803778442906E-2</c:v>
                </c:pt>
                <c:pt idx="608">
                  <c:v>5.1093844453698425E-2</c:v>
                </c:pt>
                <c:pt idx="609">
                  <c:v>5.2097646904501665E-2</c:v>
                </c:pt>
                <c:pt idx="610">
                  <c:v>5.2306772415085676E-2</c:v>
                </c:pt>
                <c:pt idx="611">
                  <c:v>5.2306772415085676E-2</c:v>
                </c:pt>
                <c:pt idx="612">
                  <c:v>5.2348597517202472E-2</c:v>
                </c:pt>
                <c:pt idx="613">
                  <c:v>5.2454768930268195E-2</c:v>
                </c:pt>
                <c:pt idx="614">
                  <c:v>5.2454768930268195E-2</c:v>
                </c:pt>
                <c:pt idx="615">
                  <c:v>5.2525549872312019E-2</c:v>
                </c:pt>
                <c:pt idx="616">
                  <c:v>5.2567374974428815E-2</c:v>
                </c:pt>
                <c:pt idx="617">
                  <c:v>5.2705719542969015E-2</c:v>
                </c:pt>
                <c:pt idx="618">
                  <c:v>5.2773283169465376E-2</c:v>
                </c:pt>
                <c:pt idx="619">
                  <c:v>5.2802239009392404E-2</c:v>
                </c:pt>
                <c:pt idx="620">
                  <c:v>5.2873019951436215E-2</c:v>
                </c:pt>
                <c:pt idx="621">
                  <c:v>5.3863953140049672E-2</c:v>
                </c:pt>
                <c:pt idx="622">
                  <c:v>5.3960472606473062E-2</c:v>
                </c:pt>
                <c:pt idx="623">
                  <c:v>5.3995863077494974E-2</c:v>
                </c:pt>
                <c:pt idx="624">
                  <c:v>5.4053774757349002E-2</c:v>
                </c:pt>
                <c:pt idx="625">
                  <c:v>5.40602093884439E-2</c:v>
                </c:pt>
                <c:pt idx="626">
                  <c:v>5.40602093884439E-2</c:v>
                </c:pt>
                <c:pt idx="627">
                  <c:v>5.4127773014940275E-2</c:v>
                </c:pt>
                <c:pt idx="628">
                  <c:v>5.4179250063699405E-2</c:v>
                </c:pt>
                <c:pt idx="629">
                  <c:v>5.4278986845670243E-2</c:v>
                </c:pt>
                <c:pt idx="630">
                  <c:v>5.431598597446588E-2</c:v>
                </c:pt>
                <c:pt idx="631">
                  <c:v>5.4346550472166619E-2</c:v>
                </c:pt>
                <c:pt idx="632">
                  <c:v>5.5688171055451721E-2</c:v>
                </c:pt>
                <c:pt idx="633">
                  <c:v>5.6145029863189089E-2</c:v>
                </c:pt>
                <c:pt idx="634">
                  <c:v>5.6145029863189089E-2</c:v>
                </c:pt>
                <c:pt idx="635">
                  <c:v>5.6186854965305899E-2</c:v>
                </c:pt>
                <c:pt idx="636">
                  <c:v>5.6302678325013955E-2</c:v>
                </c:pt>
                <c:pt idx="637">
                  <c:v>5.657936746209434E-2</c:v>
                </c:pt>
                <c:pt idx="638">
                  <c:v>5.7493085077569089E-2</c:v>
                </c:pt>
                <c:pt idx="639">
                  <c:v>5.7587995886218754E-2</c:v>
                </c:pt>
                <c:pt idx="640">
                  <c:v>5.7628212330561826E-2</c:v>
                </c:pt>
                <c:pt idx="641">
                  <c:v>5.7985334356328369E-2</c:v>
                </c:pt>
                <c:pt idx="642">
                  <c:v>5.8170330000306525E-2</c:v>
                </c:pt>
                <c:pt idx="643">
                  <c:v>5.8239502284576625E-2</c:v>
                </c:pt>
                <c:pt idx="644">
                  <c:v>5.8271675440051088E-2</c:v>
                </c:pt>
                <c:pt idx="645">
                  <c:v>5.8873313447423539E-2</c:v>
                </c:pt>
                <c:pt idx="646">
                  <c:v>5.8873313447423539E-2</c:v>
                </c:pt>
                <c:pt idx="647">
                  <c:v>5.8873313447423539E-2</c:v>
                </c:pt>
                <c:pt idx="648">
                  <c:v>5.9172523793336054E-2</c:v>
                </c:pt>
                <c:pt idx="649">
                  <c:v>5.9244913393153589E-2</c:v>
                </c:pt>
                <c:pt idx="650">
                  <c:v>5.931086836187624E-2</c:v>
                </c:pt>
                <c:pt idx="651">
                  <c:v>5.9326954939613472E-2</c:v>
                </c:pt>
                <c:pt idx="652">
                  <c:v>5.9397735881657296E-2</c:v>
                </c:pt>
                <c:pt idx="653">
                  <c:v>5.9397735881657296E-2</c:v>
                </c:pt>
                <c:pt idx="654">
                  <c:v>5.9429909037131759E-2</c:v>
                </c:pt>
                <c:pt idx="655">
                  <c:v>5.9516776556912801E-2</c:v>
                </c:pt>
                <c:pt idx="656">
                  <c:v>5.9587557498956625E-2</c:v>
                </c:pt>
                <c:pt idx="657">
                  <c:v>5.9611687365562466E-2</c:v>
                </c:pt>
                <c:pt idx="658">
                  <c:v>5.9616513338883639E-2</c:v>
                </c:pt>
                <c:pt idx="659">
                  <c:v>5.9703380858664681E-2</c:v>
                </c:pt>
                <c:pt idx="660">
                  <c:v>5.970981548975958E-2</c:v>
                </c:pt>
                <c:pt idx="661">
                  <c:v>5.9735554014139144E-2</c:v>
                </c:pt>
                <c:pt idx="662">
                  <c:v>5.9750031934102665E-2</c:v>
                </c:pt>
                <c:pt idx="663">
                  <c:v>5.9770944485161057E-2</c:v>
                </c:pt>
                <c:pt idx="664">
                  <c:v>5.9815986902825302E-2</c:v>
                </c:pt>
                <c:pt idx="665">
                  <c:v>5.9815986902825302E-2</c:v>
                </c:pt>
                <c:pt idx="666">
                  <c:v>5.9815986902825302E-2</c:v>
                </c:pt>
                <c:pt idx="667">
                  <c:v>5.9861029320489562E-2</c:v>
                </c:pt>
                <c:pt idx="668">
                  <c:v>5.9877115898226793E-2</c:v>
                </c:pt>
                <c:pt idx="669">
                  <c:v>5.9881941871547953E-2</c:v>
                </c:pt>
                <c:pt idx="670">
                  <c:v>5.9881941871547953E-2</c:v>
                </c:pt>
                <c:pt idx="671">
                  <c:v>6.0018677782314428E-2</c:v>
                </c:pt>
                <c:pt idx="672">
                  <c:v>6.1305604001292938E-2</c:v>
                </c:pt>
                <c:pt idx="673">
                  <c:v>6.134099447231485E-2</c:v>
                </c:pt>
                <c:pt idx="674">
                  <c:v>6.1513120854103223E-2</c:v>
                </c:pt>
                <c:pt idx="675">
                  <c:v>6.1585510453920772E-2</c:v>
                </c:pt>
                <c:pt idx="676">
                  <c:v>6.1706159786950002E-2</c:v>
                </c:pt>
                <c:pt idx="677">
                  <c:v>6.1894372746475607E-2</c:v>
                </c:pt>
                <c:pt idx="678">
                  <c:v>6.3084779499030741E-2</c:v>
                </c:pt>
                <c:pt idx="679">
                  <c:v>6.3297122325162186E-2</c:v>
                </c:pt>
                <c:pt idx="680">
                  <c:v>6.3303556956257084E-2</c:v>
                </c:pt>
                <c:pt idx="681">
                  <c:v>6.3474074680271733E-2</c:v>
                </c:pt>
                <c:pt idx="682">
                  <c:v>6.3501421862425037E-2</c:v>
                </c:pt>
                <c:pt idx="683">
                  <c:v>6.3525551729030877E-2</c:v>
                </c:pt>
                <c:pt idx="684">
                  <c:v>6.3583463408884919E-2</c:v>
                </c:pt>
                <c:pt idx="685">
                  <c:v>6.5230728969177407E-2</c:v>
                </c:pt>
                <c:pt idx="686">
                  <c:v>6.5230728969177407E-2</c:v>
                </c:pt>
                <c:pt idx="687">
                  <c:v>6.5362638906622708E-2</c:v>
                </c:pt>
                <c:pt idx="688">
                  <c:v>6.5362638906622708E-2</c:v>
                </c:pt>
                <c:pt idx="689">
                  <c:v>6.5626458781513311E-2</c:v>
                </c:pt>
                <c:pt idx="690">
                  <c:v>6.57229782479367E-2</c:v>
                </c:pt>
                <c:pt idx="691">
                  <c:v>6.6972905338119573E-2</c:v>
                </c:pt>
                <c:pt idx="692">
                  <c:v>6.7325201390564943E-2</c:v>
                </c:pt>
                <c:pt idx="693">
                  <c:v>6.7325201390564943E-2</c:v>
                </c:pt>
                <c:pt idx="694">
                  <c:v>6.7354157230491957E-2</c:v>
                </c:pt>
                <c:pt idx="695">
                  <c:v>6.8814818489032578E-2</c:v>
                </c:pt>
                <c:pt idx="696">
                  <c:v>6.8904903324361069E-2</c:v>
                </c:pt>
                <c:pt idx="697">
                  <c:v>6.9464716229616724E-2</c:v>
                </c:pt>
                <c:pt idx="698">
                  <c:v>7.0592385328996657E-2</c:v>
                </c:pt>
                <c:pt idx="699">
                  <c:v>7.074520781750035E-2</c:v>
                </c:pt>
                <c:pt idx="700">
                  <c:v>7.0751642448595248E-2</c:v>
                </c:pt>
                <c:pt idx="701">
                  <c:v>7.2468080293157836E-2</c:v>
                </c:pt>
                <c:pt idx="702">
                  <c:v>7.2714204932537482E-2</c:v>
                </c:pt>
                <c:pt idx="703">
                  <c:v>7.2759247350201728E-2</c:v>
                </c:pt>
                <c:pt idx="704">
                  <c:v>7.2778551243486408E-2</c:v>
                </c:pt>
                <c:pt idx="705">
                  <c:v>7.2825202318924379E-2</c:v>
                </c:pt>
                <c:pt idx="706">
                  <c:v>7.3109934744873373E-2</c:v>
                </c:pt>
                <c:pt idx="707">
                  <c:v>7.4411338883815403E-2</c:v>
                </c:pt>
                <c:pt idx="708">
                  <c:v>7.4432251434873795E-2</c:v>
                </c:pt>
                <c:pt idx="709">
                  <c:v>7.447729385253804E-2</c:v>
                </c:pt>
                <c:pt idx="710">
                  <c:v>7.4496597745822721E-2</c:v>
                </c:pt>
                <c:pt idx="711">
                  <c:v>7.4528770901297184E-2</c:v>
                </c:pt>
                <c:pt idx="712">
                  <c:v>7.4614029763304515E-2</c:v>
                </c:pt>
                <c:pt idx="713">
                  <c:v>7.4651028892100152E-2</c:v>
                </c:pt>
                <c:pt idx="714">
                  <c:v>7.6188905723779468E-2</c:v>
                </c:pt>
                <c:pt idx="715">
                  <c:v>7.6343336870056899E-2</c:v>
                </c:pt>
                <c:pt idx="716">
                  <c:v>7.6359423447794131E-2</c:v>
                </c:pt>
                <c:pt idx="717">
                  <c:v>7.7086536761516986E-2</c:v>
                </c:pt>
                <c:pt idx="718">
                  <c:v>7.8296247407356787E-2</c:v>
                </c:pt>
                <c:pt idx="719">
                  <c:v>7.8386332242685292E-2</c:v>
                </c:pt>
                <c:pt idx="720">
                  <c:v>8.0155855793780748E-2</c:v>
                </c:pt>
                <c:pt idx="721">
                  <c:v>8.0419675668671337E-2</c:v>
                </c:pt>
                <c:pt idx="722">
                  <c:v>8.0419675668671337E-2</c:v>
                </c:pt>
                <c:pt idx="723">
                  <c:v>8.0496891241810045E-2</c:v>
                </c:pt>
                <c:pt idx="724">
                  <c:v>8.0496891241810045E-2</c:v>
                </c:pt>
                <c:pt idx="725">
                  <c:v>8.0541933659474305E-2</c:v>
                </c:pt>
                <c:pt idx="726">
                  <c:v>8.0541933659474305E-2</c:v>
                </c:pt>
                <c:pt idx="727">
                  <c:v>8.0546759632795464E-2</c:v>
                </c:pt>
                <c:pt idx="728">
                  <c:v>8.0546759632795464E-2</c:v>
                </c:pt>
                <c:pt idx="729">
                  <c:v>8.2095897068890852E-2</c:v>
                </c:pt>
                <c:pt idx="730">
                  <c:v>8.2095897068890852E-2</c:v>
                </c:pt>
                <c:pt idx="731">
                  <c:v>8.2095897068890852E-2</c:v>
                </c:pt>
                <c:pt idx="732">
                  <c:v>8.2163460695387228E-2</c:v>
                </c:pt>
                <c:pt idx="733">
                  <c:v>8.2163460695387228E-2</c:v>
                </c:pt>
                <c:pt idx="734">
                  <c:v>8.2546321245533336E-2</c:v>
                </c:pt>
                <c:pt idx="735">
                  <c:v>8.3562992958526372E-2</c:v>
                </c:pt>
                <c:pt idx="736">
                  <c:v>8.3669164371592095E-2</c:v>
                </c:pt>
                <c:pt idx="737">
                  <c:v>8.3669164371592095E-2</c:v>
                </c:pt>
                <c:pt idx="738">
                  <c:v>8.3707772158161442E-2</c:v>
                </c:pt>
                <c:pt idx="739">
                  <c:v>8.3756031891373137E-2</c:v>
                </c:pt>
                <c:pt idx="740">
                  <c:v>8.3881507197723554E-2</c:v>
                </c:pt>
                <c:pt idx="741">
                  <c:v>8.4080980761665217E-2</c:v>
                </c:pt>
                <c:pt idx="742">
                  <c:v>8.4167848281446273E-2</c:v>
                </c:pt>
                <c:pt idx="743">
                  <c:v>8.5850504312760673E-2</c:v>
                </c:pt>
                <c:pt idx="744">
                  <c:v>8.5982414250205974E-2</c:v>
                </c:pt>
                <c:pt idx="745">
                  <c:v>8.6001718143490655E-2</c:v>
                </c:pt>
                <c:pt idx="746">
                  <c:v>8.6095020294366595E-2</c:v>
                </c:pt>
                <c:pt idx="747">
                  <c:v>8.7237167313710021E-2</c:v>
                </c:pt>
                <c:pt idx="748">
                  <c:v>8.7771241694586111E-2</c:v>
                </c:pt>
                <c:pt idx="749">
                  <c:v>8.7787328272323342E-2</c:v>
                </c:pt>
                <c:pt idx="750">
                  <c:v>8.7822718743345254E-2</c:v>
                </c:pt>
                <c:pt idx="751">
                  <c:v>8.7938542103053324E-2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6-49DA-8F12-30576FD1C24F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1'!$U$21:$U$6210</c:f>
              <c:numCache>
                <c:formatCode>General</c:formatCode>
                <c:ptCount val="6190"/>
                <c:pt idx="71">
                  <c:v>-8.0440000019734725E-3</c:v>
                </c:pt>
                <c:pt idx="83">
                  <c:v>-4.1230000060750172E-3</c:v>
                </c:pt>
                <c:pt idx="102">
                  <c:v>-5.7850000011967495E-3</c:v>
                </c:pt>
                <c:pt idx="112">
                  <c:v>-2.4805500004731584E-2</c:v>
                </c:pt>
                <c:pt idx="113">
                  <c:v>-2.6450000004842877E-3</c:v>
                </c:pt>
                <c:pt idx="136">
                  <c:v>-1.0500999997020699E-2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  <c:pt idx="630">
                  <c:v>-2.2198499995283782E-2</c:v>
                </c:pt>
                <c:pt idx="635">
                  <c:v>-0.15365000000019791</c:v>
                </c:pt>
                <c:pt idx="636">
                  <c:v>0.1241340000051423</c:v>
                </c:pt>
                <c:pt idx="640">
                  <c:v>9.8792000004323199E-2</c:v>
                </c:pt>
                <c:pt idx="642">
                  <c:v>-0.14909650000481633</c:v>
                </c:pt>
                <c:pt idx="645">
                  <c:v>-8.4649999989778735E-3</c:v>
                </c:pt>
                <c:pt idx="646">
                  <c:v>-5.4649999947287142E-3</c:v>
                </c:pt>
                <c:pt idx="647">
                  <c:v>-4.9849999995785765E-3</c:v>
                </c:pt>
                <c:pt idx="648">
                  <c:v>0.11633199999778299</c:v>
                </c:pt>
                <c:pt idx="649">
                  <c:v>-7.0080500001495238E-2</c:v>
                </c:pt>
                <c:pt idx="650">
                  <c:v>0.14672900000005029</c:v>
                </c:pt>
                <c:pt idx="651">
                  <c:v>-0.11788599999272265</c:v>
                </c:pt>
                <c:pt idx="652">
                  <c:v>3.7020000017946586E-3</c:v>
                </c:pt>
                <c:pt idx="653">
                  <c:v>4.2020000037155114E-3</c:v>
                </c:pt>
                <c:pt idx="664">
                  <c:v>-5.9758000003057532E-2</c:v>
                </c:pt>
                <c:pt idx="665">
                  <c:v>-5.9158000003662892E-2</c:v>
                </c:pt>
                <c:pt idx="666">
                  <c:v>-5.9158000003662892E-2</c:v>
                </c:pt>
                <c:pt idx="669">
                  <c:v>0</c:v>
                </c:pt>
                <c:pt idx="670">
                  <c:v>2.8481499997724313E-2</c:v>
                </c:pt>
                <c:pt idx="735">
                  <c:v>-4.8039000001153909E-2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6-49DA-8F12-30576FD1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120"/>
        <c:axId val="1"/>
      </c:scatterChart>
      <c:valAx>
        <c:axId val="79678112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035363226655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1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65560922531742"/>
          <c:y val="0.92168674698795183"/>
          <c:w val="0.64425858532389335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3260528557278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6388563447256"/>
          <c:y val="0.1458966565349544"/>
          <c:w val="0.84581619088454318"/>
          <c:h val="0.610942249240121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1'!$H$21:$H$6210</c:f>
              <c:numCache>
                <c:formatCode>General</c:formatCode>
                <c:ptCount val="6190"/>
                <c:pt idx="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7E-4EA1-A8A2-798ACEC056C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1'!$I$21:$I$6210</c:f>
              <c:numCache>
                <c:formatCode>General</c:formatCode>
                <c:ptCount val="6190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1.799999998183921E-3</c:v>
                </c:pt>
                <c:pt idx="71">
                  <c:v>-8.0440000019734725E-3</c:v>
                </c:pt>
                <c:pt idx="75">
                  <c:v>1.1503000001539476E-2</c:v>
                </c:pt>
                <c:pt idx="76">
                  <c:v>1.6502999998920131E-2</c:v>
                </c:pt>
                <c:pt idx="77">
                  <c:v>1.7144999997981358E-2</c:v>
                </c:pt>
                <c:pt idx="78">
                  <c:v>1.8145000001823064E-2</c:v>
                </c:pt>
                <c:pt idx="79">
                  <c:v>1.9144999998388812E-2</c:v>
                </c:pt>
                <c:pt idx="80">
                  <c:v>1.6580000010435469E-3</c:v>
                </c:pt>
                <c:pt idx="81">
                  <c:v>-1.0000000474974513E-4</c:v>
                </c:pt>
                <c:pt idx="82">
                  <c:v>7.2349999973084778E-3</c:v>
                </c:pt>
                <c:pt idx="83">
                  <c:v>0</c:v>
                </c:pt>
                <c:pt idx="84">
                  <c:v>1.0211000000708736E-2</c:v>
                </c:pt>
                <c:pt idx="85">
                  <c:v>3.6600000021280721E-3</c:v>
                </c:pt>
                <c:pt idx="86">
                  <c:v>4.6600000059697777E-3</c:v>
                </c:pt>
                <c:pt idx="87">
                  <c:v>2.3910000018076971E-3</c:v>
                </c:pt>
                <c:pt idx="88">
                  <c:v>6.3910000026226044E-3</c:v>
                </c:pt>
                <c:pt idx="89">
                  <c:v>8.391000003030058E-3</c:v>
                </c:pt>
                <c:pt idx="90">
                  <c:v>1.3391000000410713E-2</c:v>
                </c:pt>
                <c:pt idx="91">
                  <c:v>1.1839999999210704E-2</c:v>
                </c:pt>
                <c:pt idx="92">
                  <c:v>3.161000000545755E-3</c:v>
                </c:pt>
                <c:pt idx="93">
                  <c:v>4.160999997111503E-3</c:v>
                </c:pt>
                <c:pt idx="94">
                  <c:v>5.1610000009532087E-3</c:v>
                </c:pt>
                <c:pt idx="95">
                  <c:v>1.4560000054189004E-3</c:v>
                </c:pt>
                <c:pt idx="96">
                  <c:v>6.1740000019199215E-3</c:v>
                </c:pt>
                <c:pt idx="97">
                  <c:v>3.033000000868924E-3</c:v>
                </c:pt>
                <c:pt idx="98">
                  <c:v>1.2546999998448882E-2</c:v>
                </c:pt>
                <c:pt idx="100">
                  <c:v>4.0089999965857714E-3</c:v>
                </c:pt>
                <c:pt idx="101">
                  <c:v>7.4449999956414104E-3</c:v>
                </c:pt>
                <c:pt idx="102">
                  <c:v>0</c:v>
                </c:pt>
                <c:pt idx="103">
                  <c:v>4.536000000371132E-3</c:v>
                </c:pt>
                <c:pt idx="104">
                  <c:v>1.0536000001593493E-2</c:v>
                </c:pt>
                <c:pt idx="105">
                  <c:v>9.1259999971953221E-3</c:v>
                </c:pt>
                <c:pt idx="106">
                  <c:v>1.4125999994575977E-2</c:v>
                </c:pt>
                <c:pt idx="107">
                  <c:v>2.1780000024591573E-3</c:v>
                </c:pt>
                <c:pt idx="108">
                  <c:v>7.8199999989010394E-3</c:v>
                </c:pt>
                <c:pt idx="110">
                  <c:v>5.1729999977396801E-3</c:v>
                </c:pt>
                <c:pt idx="111">
                  <c:v>8.1879999997909181E-3</c:v>
                </c:pt>
                <c:pt idx="112">
                  <c:v>0</c:v>
                </c:pt>
                <c:pt idx="113">
                  <c:v>0</c:v>
                </c:pt>
                <c:pt idx="114">
                  <c:v>7.2419999996782281E-3</c:v>
                </c:pt>
                <c:pt idx="115">
                  <c:v>1.1242000000493135E-2</c:v>
                </c:pt>
                <c:pt idx="117">
                  <c:v>1.6279999981634319E-3</c:v>
                </c:pt>
                <c:pt idx="118">
                  <c:v>7.6859999971929938E-3</c:v>
                </c:pt>
                <c:pt idx="119">
                  <c:v>2.6379999981145374E-3</c:v>
                </c:pt>
                <c:pt idx="120">
                  <c:v>6.0869999942951836E-3</c:v>
                </c:pt>
                <c:pt idx="121">
                  <c:v>8.0869999947026372E-3</c:v>
                </c:pt>
                <c:pt idx="122">
                  <c:v>3.8050000002840534E-3</c:v>
                </c:pt>
                <c:pt idx="123">
                  <c:v>9.664000004704576E-3</c:v>
                </c:pt>
                <c:pt idx="124">
                  <c:v>4.536000000371132E-3</c:v>
                </c:pt>
                <c:pt idx="125">
                  <c:v>6.5359999935026281E-3</c:v>
                </c:pt>
                <c:pt idx="126">
                  <c:v>6.4080000011017546E-3</c:v>
                </c:pt>
                <c:pt idx="127">
                  <c:v>8.4080000015092082E-3</c:v>
                </c:pt>
                <c:pt idx="128">
                  <c:v>1.0407999994640704E-2</c:v>
                </c:pt>
                <c:pt idx="129">
                  <c:v>1.2407999995048158E-2</c:v>
                </c:pt>
                <c:pt idx="130">
                  <c:v>1.5407999999297317E-2</c:v>
                </c:pt>
                <c:pt idx="131">
                  <c:v>1.6407999995863065E-2</c:v>
                </c:pt>
                <c:pt idx="132">
                  <c:v>1.7407999999704771E-2</c:v>
                </c:pt>
                <c:pt idx="133">
                  <c:v>2.1408000000519678E-2</c:v>
                </c:pt>
                <c:pt idx="134">
                  <c:v>9.8569999972824007E-3</c:v>
                </c:pt>
                <c:pt idx="135">
                  <c:v>7.1779999998398125E-3</c:v>
                </c:pt>
                <c:pt idx="136">
                  <c:v>0</c:v>
                </c:pt>
                <c:pt idx="137">
                  <c:v>7.4989999993704259E-3</c:v>
                </c:pt>
                <c:pt idx="138">
                  <c:v>6.6920000026584603E-3</c:v>
                </c:pt>
                <c:pt idx="139">
                  <c:v>1.5718000002379995E-2</c:v>
                </c:pt>
                <c:pt idx="140">
                  <c:v>6.4619999975548126E-3</c:v>
                </c:pt>
                <c:pt idx="141">
                  <c:v>8.1900000004679896E-3</c:v>
                </c:pt>
                <c:pt idx="142">
                  <c:v>0</c:v>
                </c:pt>
                <c:pt idx="143">
                  <c:v>0</c:v>
                </c:pt>
                <c:pt idx="144">
                  <c:v>1.8469999995431863E-3</c:v>
                </c:pt>
                <c:pt idx="145">
                  <c:v>6.1809999970137142E-3</c:v>
                </c:pt>
                <c:pt idx="146">
                  <c:v>8.0400000006193295E-3</c:v>
                </c:pt>
                <c:pt idx="147">
                  <c:v>1.2937999999849126E-2</c:v>
                </c:pt>
                <c:pt idx="148">
                  <c:v>4.9770000041462481E-3</c:v>
                </c:pt>
                <c:pt idx="149">
                  <c:v>6.0289999964879826E-3</c:v>
                </c:pt>
                <c:pt idx="150">
                  <c:v>9.0290000007371418E-3</c:v>
                </c:pt>
                <c:pt idx="152">
                  <c:v>9.7750000059022568E-3</c:v>
                </c:pt>
                <c:pt idx="153">
                  <c:v>0</c:v>
                </c:pt>
                <c:pt idx="154">
                  <c:v>3.3539999931235798E-3</c:v>
                </c:pt>
                <c:pt idx="155">
                  <c:v>0</c:v>
                </c:pt>
                <c:pt idx="156">
                  <c:v>5.0760000012814999E-3</c:v>
                </c:pt>
                <c:pt idx="157">
                  <c:v>1.0666000001947396E-2</c:v>
                </c:pt>
                <c:pt idx="158">
                  <c:v>7.2690000015427358E-3</c:v>
                </c:pt>
                <c:pt idx="159">
                  <c:v>9.2689999946742319E-3</c:v>
                </c:pt>
                <c:pt idx="160">
                  <c:v>3.9870000036899E-3</c:v>
                </c:pt>
                <c:pt idx="161">
                  <c:v>5.7180000003427267E-3</c:v>
                </c:pt>
                <c:pt idx="163">
                  <c:v>1.0347000003093854E-2</c:v>
                </c:pt>
                <c:pt idx="164">
                  <c:v>5.4249999957391992E-3</c:v>
                </c:pt>
                <c:pt idx="165">
                  <c:v>1.142499999696156E-2</c:v>
                </c:pt>
                <c:pt idx="166">
                  <c:v>1.6424999994342215E-2</c:v>
                </c:pt>
                <c:pt idx="167">
                  <c:v>1.8424999994749669E-2</c:v>
                </c:pt>
                <c:pt idx="168">
                  <c:v>6.3229999941540882E-3</c:v>
                </c:pt>
                <c:pt idx="171">
                  <c:v>1.2194999995699618E-2</c:v>
                </c:pt>
                <c:pt idx="172">
                  <c:v>1.8362000002525747E-2</c:v>
                </c:pt>
                <c:pt idx="175">
                  <c:v>7.5159999978495762E-3</c:v>
                </c:pt>
                <c:pt idx="176">
                  <c:v>8.5160000016912818E-3</c:v>
                </c:pt>
                <c:pt idx="177">
                  <c:v>1.5515999999479391E-2</c:v>
                </c:pt>
                <c:pt idx="178">
                  <c:v>1.0092999997141305E-2</c:v>
                </c:pt>
                <c:pt idx="179">
                  <c:v>1.3092999994114507E-2</c:v>
                </c:pt>
                <c:pt idx="180">
                  <c:v>4.965000000083819E-3</c:v>
                </c:pt>
                <c:pt idx="181">
                  <c:v>7.8369999973801896E-3</c:v>
                </c:pt>
                <c:pt idx="182">
                  <c:v>2.4140000023180619E-3</c:v>
                </c:pt>
                <c:pt idx="183">
                  <c:v>8.4139999962644652E-3</c:v>
                </c:pt>
                <c:pt idx="184">
                  <c:v>1.3708999998925719E-2</c:v>
                </c:pt>
                <c:pt idx="185">
                  <c:v>8.7350000030710362E-3</c:v>
                </c:pt>
                <c:pt idx="187">
                  <c:v>0</c:v>
                </c:pt>
                <c:pt idx="188">
                  <c:v>5.3770000013173558E-3</c:v>
                </c:pt>
                <c:pt idx="189">
                  <c:v>8.377000005566515E-3</c:v>
                </c:pt>
                <c:pt idx="190">
                  <c:v>1.0671999996702652E-2</c:v>
                </c:pt>
                <c:pt idx="191">
                  <c:v>1.0249000006297138E-2</c:v>
                </c:pt>
                <c:pt idx="192">
                  <c:v>1.2249000006704591E-2</c:v>
                </c:pt>
                <c:pt idx="193">
                  <c:v>1.8249000000650994E-2</c:v>
                </c:pt>
                <c:pt idx="194">
                  <c:v>5.4420000014943071E-3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1.4104999994742684E-2</c:v>
                </c:pt>
                <c:pt idx="204">
                  <c:v>1.1130999999295454E-2</c:v>
                </c:pt>
                <c:pt idx="205">
                  <c:v>1.229800000146497E-2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1.4811999993980862E-2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1.5005000001110602E-2</c:v>
                </c:pt>
                <c:pt idx="230">
                  <c:v>1.3581999999587424E-2</c:v>
                </c:pt>
                <c:pt idx="231">
                  <c:v>1.2223999998241197E-2</c:v>
                </c:pt>
                <c:pt idx="232">
                  <c:v>1.0095999998156913E-2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1.4095000005909242E-2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1.4662999994470738E-2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6.6359999982523732E-3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2.0149999996647239E-2</c:v>
                </c:pt>
                <c:pt idx="272">
                  <c:v>6.0089999969932251E-3</c:v>
                </c:pt>
                <c:pt idx="273">
                  <c:v>1.0792000000947155E-2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1.3240000000223517E-2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2.0075000000360887E-2</c:v>
                </c:pt>
                <c:pt idx="286">
                  <c:v>1.337000000057742E-2</c:v>
                </c:pt>
                <c:pt idx="287">
                  <c:v>2.0844999999098945E-2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1.7369000001053791E-2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1.2780999997630715E-2</c:v>
                </c:pt>
                <c:pt idx="303">
                  <c:v>1.3935000002675224E-2</c:v>
                </c:pt>
                <c:pt idx="304">
                  <c:v>2.2525000000314321E-2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9.1019999963464215E-3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1.3872000003175344E-2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1.4193000002705958E-2</c:v>
                </c:pt>
                <c:pt idx="318">
                  <c:v>8.9239999942947179E-3</c:v>
                </c:pt>
                <c:pt idx="320">
                  <c:v>1.3834999997925479E-2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1.8754000004264526E-2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2.8130000006058253E-2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1.9943999999668449E-2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2.6724000003014226E-2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2.8238000006240327E-2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2.1971000001940411E-2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3.1006999997771345E-2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2.938200000062352E-2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2.4180000000342261E-2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3.2436000001325738E-2</c:v>
                </c:pt>
                <c:pt idx="453">
                  <c:v>1.7012999996950384E-2</c:v>
                </c:pt>
                <c:pt idx="457">
                  <c:v>3.7078000001201872E-2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  <c:pt idx="602">
                  <c:v>5.7215999993786681E-2</c:v>
                </c:pt>
                <c:pt idx="606">
                  <c:v>5.2499999997962732E-2</c:v>
                </c:pt>
                <c:pt idx="610">
                  <c:v>5.4076000000350177E-2</c:v>
                </c:pt>
                <c:pt idx="613">
                  <c:v>6.8590000002586748E-2</c:v>
                </c:pt>
                <c:pt idx="616">
                  <c:v>5.0654999999096617E-2</c:v>
                </c:pt>
                <c:pt idx="617">
                  <c:v>4.9591999995755032E-2</c:v>
                </c:pt>
                <c:pt idx="618">
                  <c:v>5.0631000005523674E-2</c:v>
                </c:pt>
                <c:pt idx="619">
                  <c:v>5.1361999998334795E-2</c:v>
                </c:pt>
                <c:pt idx="628">
                  <c:v>5.5013999997754581E-2</c:v>
                </c:pt>
                <c:pt idx="638">
                  <c:v>5.7783999996900093E-2</c:v>
                </c:pt>
                <c:pt idx="656">
                  <c:v>6.0992999999143649E-2</c:v>
                </c:pt>
                <c:pt idx="662">
                  <c:v>5.6372499995632097E-2</c:v>
                </c:pt>
                <c:pt idx="675">
                  <c:v>6.2431999998807441E-2</c:v>
                </c:pt>
                <c:pt idx="678">
                  <c:v>6.4725999996881001E-2</c:v>
                </c:pt>
                <c:pt idx="707">
                  <c:v>7.5835499999811873E-2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7E-4EA1-A8A2-798ACEC056C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1'!$J$21:$J$6210</c:f>
              <c:numCache>
                <c:formatCode>General</c:formatCode>
                <c:ptCount val="6190"/>
                <c:pt idx="63">
                  <c:v>-1.4690000025439076E-3</c:v>
                </c:pt>
                <c:pt idx="64">
                  <c:v>0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7.0299999788403511E-4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6.8569999930332415E-3</c:v>
                </c:pt>
                <c:pt idx="169">
                  <c:v>5.8179999978165142E-3</c:v>
                </c:pt>
                <c:pt idx="170">
                  <c:v>6.1179999975138344E-3</c:v>
                </c:pt>
                <c:pt idx="173">
                  <c:v>7.4390000008861534E-3</c:v>
                </c:pt>
                <c:pt idx="174">
                  <c:v>6.8275000012363307E-3</c:v>
                </c:pt>
                <c:pt idx="186">
                  <c:v>6.8739999987883493E-3</c:v>
                </c:pt>
                <c:pt idx="354">
                  <c:v>2.1037999998952728E-2</c:v>
                </c:pt>
                <c:pt idx="355">
                  <c:v>2.123800000117626E-2</c:v>
                </c:pt>
                <c:pt idx="356">
                  <c:v>1.9298499995784368E-2</c:v>
                </c:pt>
                <c:pt idx="357">
                  <c:v>1.9598499995481689E-2</c:v>
                </c:pt>
                <c:pt idx="358">
                  <c:v>1.9998499999928754E-2</c:v>
                </c:pt>
                <c:pt idx="361">
                  <c:v>2.0359000001917593E-2</c:v>
                </c:pt>
                <c:pt idx="388">
                  <c:v>2.4275999996461906E-2</c:v>
                </c:pt>
                <c:pt idx="389">
                  <c:v>2.4164499998732936E-2</c:v>
                </c:pt>
                <c:pt idx="390">
                  <c:v>2.4564499995904043E-2</c:v>
                </c:pt>
                <c:pt idx="391">
                  <c:v>2.4152999998477753E-2</c:v>
                </c:pt>
                <c:pt idx="392">
                  <c:v>2.3948000001837499E-2</c:v>
                </c:pt>
                <c:pt idx="393">
                  <c:v>2.4536500000976957E-2</c:v>
                </c:pt>
                <c:pt idx="406">
                  <c:v>2.7351999997335952E-2</c:v>
                </c:pt>
                <c:pt idx="408">
                  <c:v>2.6135500003874768E-2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3.4089499997207895E-2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7E-4EA1-A8A2-798ACEC056C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1'!$K$21:$K$6210</c:f>
              <c:numCache>
                <c:formatCode>General</c:formatCode>
                <c:ptCount val="6190"/>
                <c:pt idx="68">
                  <c:v>7.158000000345055E-3</c:v>
                </c:pt>
                <c:pt idx="116">
                  <c:v>1.1254999997618143E-2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7">
                  <c:v>5.572799999936251E-2</c:v>
                </c:pt>
                <c:pt idx="639">
                  <c:v>5.9524500000406988E-2</c:v>
                </c:pt>
                <c:pt idx="641">
                  <c:v>5.8911000000080094E-2</c:v>
                </c:pt>
                <c:pt idx="643">
                  <c:v>5.6971999998495448E-2</c:v>
                </c:pt>
                <c:pt idx="644">
                  <c:v>5.8261999998649117E-2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7">
                  <c:v>6.090799999947194E-2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6">
                  <c:v>8.0408000001625624E-2</c:v>
                </c:pt>
                <c:pt idx="737">
                  <c:v>8.1407999998191372E-2</c:v>
                </c:pt>
                <c:pt idx="738">
                  <c:v>8.161600000312319E-2</c:v>
                </c:pt>
                <c:pt idx="739">
                  <c:v>8.1600999998045154E-2</c:v>
                </c:pt>
                <c:pt idx="740">
                  <c:v>8.1702000003133435E-2</c:v>
                </c:pt>
                <c:pt idx="741">
                  <c:v>8.2860000002256129E-2</c:v>
                </c:pt>
                <c:pt idx="742">
                  <c:v>8.3452999999281019E-2</c:v>
                </c:pt>
                <c:pt idx="743">
                  <c:v>8.3409999999275897E-2</c:v>
                </c:pt>
                <c:pt idx="744">
                  <c:v>8.2928999996511266E-2</c:v>
                </c:pt>
                <c:pt idx="745">
                  <c:v>8.2983000000240281E-2</c:v>
                </c:pt>
                <c:pt idx="746">
                  <c:v>8.4494000002450775E-2</c:v>
                </c:pt>
                <c:pt idx="747">
                  <c:v>8.5838999999396037E-2</c:v>
                </c:pt>
                <c:pt idx="748">
                  <c:v>8.5333000002719928E-2</c:v>
                </c:pt>
                <c:pt idx="749">
                  <c:v>8.5528000003250781E-2</c:v>
                </c:pt>
                <c:pt idx="750">
                  <c:v>8.6377000006905291E-2</c:v>
                </c:pt>
                <c:pt idx="751">
                  <c:v>8.7201000002096407E-2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7E-4EA1-A8A2-798ACEC056C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7E-4EA1-A8A2-798ACEC056C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'Active 1'!$M$21:$M$621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7E-4EA1-A8A2-798ACEC056C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1'!$N$21:$N$6210</c:f>
              <c:numCache>
                <c:formatCode>General</c:formatCode>
                <c:ptCount val="6190"/>
                <c:pt idx="455">
                  <c:v>2.995929862252375E-2</c:v>
                </c:pt>
                <c:pt idx="456">
                  <c:v>2.995929862252375E-2</c:v>
                </c:pt>
                <c:pt idx="457">
                  <c:v>3.0036514195662459E-2</c:v>
                </c:pt>
                <c:pt idx="458">
                  <c:v>3.0116947084348616E-2</c:v>
                </c:pt>
                <c:pt idx="459">
                  <c:v>3.0239205075151578E-2</c:v>
                </c:pt>
                <c:pt idx="460">
                  <c:v>3.0239205075151578E-2</c:v>
                </c:pt>
                <c:pt idx="461">
                  <c:v>3.0239205075151578E-2</c:v>
                </c:pt>
                <c:pt idx="462">
                  <c:v>3.0244031048472744E-2</c:v>
                </c:pt>
                <c:pt idx="463">
                  <c:v>3.0244031048472744E-2</c:v>
                </c:pt>
                <c:pt idx="464">
                  <c:v>3.0377549643691763E-2</c:v>
                </c:pt>
                <c:pt idx="465">
                  <c:v>3.1625868076100926E-2</c:v>
                </c:pt>
                <c:pt idx="466">
                  <c:v>3.1712735595881975E-2</c:v>
                </c:pt>
                <c:pt idx="467">
                  <c:v>3.1717561569203141E-2</c:v>
                </c:pt>
                <c:pt idx="468">
                  <c:v>3.1722387542524315E-2</c:v>
                </c:pt>
                <c:pt idx="469">
                  <c:v>3.1722387542524315E-2</c:v>
                </c:pt>
                <c:pt idx="470">
                  <c:v>3.1738474120261546E-2</c:v>
                </c:pt>
                <c:pt idx="471">
                  <c:v>3.1748126066903887E-2</c:v>
                </c:pt>
                <c:pt idx="472">
                  <c:v>3.1783516537925792E-2</c:v>
                </c:pt>
                <c:pt idx="473">
                  <c:v>3.1860732111064508E-2</c:v>
                </c:pt>
                <c:pt idx="474">
                  <c:v>3.1896122582086413E-2</c:v>
                </c:pt>
                <c:pt idx="475">
                  <c:v>3.1917035133144811E-2</c:v>
                </c:pt>
                <c:pt idx="476">
                  <c:v>3.1917035133144811E-2</c:v>
                </c:pt>
                <c:pt idx="477">
                  <c:v>3.1921861106465985E-2</c:v>
                </c:pt>
                <c:pt idx="478">
                  <c:v>3.1973338155225121E-2</c:v>
                </c:pt>
                <c:pt idx="479">
                  <c:v>3.2034467150626605E-2</c:v>
                </c:pt>
                <c:pt idx="480">
                  <c:v>3.2053771043911279E-2</c:v>
                </c:pt>
                <c:pt idx="481">
                  <c:v>3.2060205675006177E-2</c:v>
                </c:pt>
                <c:pt idx="482">
                  <c:v>3.3501563040262111E-2</c:v>
                </c:pt>
                <c:pt idx="483">
                  <c:v>3.3553040089021255E-2</c:v>
                </c:pt>
                <c:pt idx="484">
                  <c:v>3.3649559555444644E-2</c:v>
                </c:pt>
                <c:pt idx="485">
                  <c:v>3.3675298079824209E-2</c:v>
                </c:pt>
                <c:pt idx="486">
                  <c:v>3.3675298079824209E-2</c:v>
                </c:pt>
                <c:pt idx="487">
                  <c:v>3.3675298079824209E-2</c:v>
                </c:pt>
                <c:pt idx="488">
                  <c:v>3.3675298079824209E-2</c:v>
                </c:pt>
                <c:pt idx="489">
                  <c:v>3.3675298079824209E-2</c:v>
                </c:pt>
                <c:pt idx="490">
                  <c:v>3.3680124053145383E-2</c:v>
                </c:pt>
                <c:pt idx="491">
                  <c:v>3.3701036604203781E-2</c:v>
                </c:pt>
                <c:pt idx="492">
                  <c:v>3.3701036604203781E-2</c:v>
                </c:pt>
                <c:pt idx="493">
                  <c:v>3.3701036604203781E-2</c:v>
                </c:pt>
                <c:pt idx="494">
                  <c:v>3.3710688550846121E-2</c:v>
                </c:pt>
                <c:pt idx="495">
                  <c:v>3.3715514524167288E-2</c:v>
                </c:pt>
                <c:pt idx="496">
                  <c:v>3.3715514524167288E-2</c:v>
                </c:pt>
                <c:pt idx="497">
                  <c:v>3.3720340497488462E-2</c:v>
                </c:pt>
                <c:pt idx="498">
                  <c:v>3.3720340497488462E-2</c:v>
                </c:pt>
                <c:pt idx="499">
                  <c:v>3.3726775128583353E-2</c:v>
                </c:pt>
                <c:pt idx="500">
                  <c:v>3.3736427075225693E-2</c:v>
                </c:pt>
                <c:pt idx="501">
                  <c:v>3.3832946541649082E-2</c:v>
                </c:pt>
                <c:pt idx="502">
                  <c:v>3.3990595003473949E-2</c:v>
                </c:pt>
                <c:pt idx="503">
                  <c:v>3.5341867533401392E-2</c:v>
                </c:pt>
                <c:pt idx="504">
                  <c:v>3.5464125524204346E-2</c:v>
                </c:pt>
                <c:pt idx="505">
                  <c:v>3.5480212101941577E-2</c:v>
                </c:pt>
                <c:pt idx="506">
                  <c:v>3.5489864048583918E-2</c:v>
                </c:pt>
                <c:pt idx="507">
                  <c:v>3.5515602572963489E-2</c:v>
                </c:pt>
                <c:pt idx="508">
                  <c:v>3.5750466607927064E-2</c:v>
                </c:pt>
                <c:pt idx="509">
                  <c:v>3.5763335870116854E-2</c:v>
                </c:pt>
                <c:pt idx="510">
                  <c:v>3.5811595603328548E-2</c:v>
                </c:pt>
                <c:pt idx="511">
                  <c:v>3.583733412770812E-2</c:v>
                </c:pt>
                <c:pt idx="512">
                  <c:v>3.5866289967635134E-2</c:v>
                </c:pt>
                <c:pt idx="513">
                  <c:v>3.5872724598730026E-2</c:v>
                </c:pt>
                <c:pt idx="514">
                  <c:v>3.5872724598730026E-2</c:v>
                </c:pt>
                <c:pt idx="515">
                  <c:v>3.6075415478219144E-2</c:v>
                </c:pt>
                <c:pt idx="516">
                  <c:v>3.7304430017343626E-2</c:v>
                </c:pt>
                <c:pt idx="517">
                  <c:v>3.7304430017343626E-2</c:v>
                </c:pt>
                <c:pt idx="518">
                  <c:v>3.7304430017343626E-2</c:v>
                </c:pt>
                <c:pt idx="519">
                  <c:v>3.7304430017343626E-2</c:v>
                </c:pt>
                <c:pt idx="520">
                  <c:v>3.7482991030226891E-2</c:v>
                </c:pt>
                <c:pt idx="521">
                  <c:v>3.7574684523329113E-2</c:v>
                </c:pt>
                <c:pt idx="522">
                  <c:v>3.7706594460774408E-2</c:v>
                </c:pt>
                <c:pt idx="523">
                  <c:v>3.7790244665008015E-2</c:v>
                </c:pt>
                <c:pt idx="524">
                  <c:v>3.7922154602453309E-2</c:v>
                </c:pt>
                <c:pt idx="525">
                  <c:v>3.9144734510482899E-2</c:v>
                </c:pt>
                <c:pt idx="526">
                  <c:v>3.9212298136979275E-2</c:v>
                </c:pt>
                <c:pt idx="527">
                  <c:v>3.9292731025665432E-2</c:v>
                </c:pt>
                <c:pt idx="528">
                  <c:v>3.9292731025665432E-2</c:v>
                </c:pt>
                <c:pt idx="529">
                  <c:v>3.9450379487490299E-2</c:v>
                </c:pt>
                <c:pt idx="530">
                  <c:v>3.9450379487490299E-2</c:v>
                </c:pt>
                <c:pt idx="531">
                  <c:v>3.9450379487490299E-2</c:v>
                </c:pt>
                <c:pt idx="532">
                  <c:v>3.946646606522753E-2</c:v>
                </c:pt>
                <c:pt idx="533">
                  <c:v>3.9598376002672832E-2</c:v>
                </c:pt>
                <c:pt idx="534">
                  <c:v>3.9720633993475786E-2</c:v>
                </c:pt>
                <c:pt idx="535">
                  <c:v>3.9797849566614502E-2</c:v>
                </c:pt>
                <c:pt idx="536">
                  <c:v>4.0894954168293682E-2</c:v>
                </c:pt>
                <c:pt idx="537">
                  <c:v>4.0991473634717071E-2</c:v>
                </c:pt>
                <c:pt idx="538">
                  <c:v>4.108799310114046E-2</c:v>
                </c:pt>
                <c:pt idx="539">
                  <c:v>4.119416451420619E-2</c:v>
                </c:pt>
                <c:pt idx="540">
                  <c:v>4.119416451420619E-2</c:v>
                </c:pt>
                <c:pt idx="541">
                  <c:v>4.1454767073549337E-2</c:v>
                </c:pt>
                <c:pt idx="542">
                  <c:v>4.1480505597928909E-2</c:v>
                </c:pt>
                <c:pt idx="543">
                  <c:v>4.2825343496761453E-2</c:v>
                </c:pt>
                <c:pt idx="544">
                  <c:v>4.2825343496761453E-2</c:v>
                </c:pt>
                <c:pt idx="545">
                  <c:v>4.2825343496761453E-2</c:v>
                </c:pt>
                <c:pt idx="546">
                  <c:v>4.2857516652235916E-2</c:v>
                </c:pt>
                <c:pt idx="547">
                  <c:v>4.2912211016542509E-2</c:v>
                </c:pt>
                <c:pt idx="548">
                  <c:v>4.2982991958586327E-2</c:v>
                </c:pt>
                <c:pt idx="549">
                  <c:v>4.3172813575885656E-2</c:v>
                </c:pt>
                <c:pt idx="550">
                  <c:v>4.3192117469170337E-2</c:v>
                </c:pt>
                <c:pt idx="551">
                  <c:v>4.32242906246448E-2</c:v>
                </c:pt>
                <c:pt idx="552">
                  <c:v>4.4635083492199995E-2</c:v>
                </c:pt>
                <c:pt idx="553">
                  <c:v>4.4635083492199995E-2</c:v>
                </c:pt>
                <c:pt idx="554">
                  <c:v>4.4639909465521169E-2</c:v>
                </c:pt>
                <c:pt idx="555">
                  <c:v>4.4639909465521169E-2</c:v>
                </c:pt>
                <c:pt idx="556">
                  <c:v>4.4675299936543067E-2</c:v>
                </c:pt>
                <c:pt idx="557">
                  <c:v>4.4701038460922646E-2</c:v>
                </c:pt>
                <c:pt idx="558">
                  <c:v>4.4910163971506656E-2</c:v>
                </c:pt>
                <c:pt idx="559">
                  <c:v>4.4968075651360684E-2</c:v>
                </c:pt>
                <c:pt idx="560">
                  <c:v>4.5109637535448319E-2</c:v>
                </c:pt>
                <c:pt idx="561">
                  <c:v>4.5231895526251287E-2</c:v>
                </c:pt>
                <c:pt idx="562">
                  <c:v>4.5318763046032329E-2</c:v>
                </c:pt>
                <c:pt idx="563">
                  <c:v>4.6628210473842968E-2</c:v>
                </c:pt>
                <c:pt idx="564">
                  <c:v>4.6628210473842968E-2</c:v>
                </c:pt>
                <c:pt idx="565">
                  <c:v>4.6628210473842968E-2</c:v>
                </c:pt>
                <c:pt idx="566">
                  <c:v>4.6628210473842968E-2</c:v>
                </c:pt>
                <c:pt idx="567">
                  <c:v>4.6628210473842968E-2</c:v>
                </c:pt>
                <c:pt idx="568">
                  <c:v>4.6628210473842968E-2</c:v>
                </c:pt>
                <c:pt idx="569">
                  <c:v>4.6689339469244445E-2</c:v>
                </c:pt>
                <c:pt idx="570">
                  <c:v>4.6689339469244445E-2</c:v>
                </c:pt>
                <c:pt idx="571">
                  <c:v>4.6698991415886792E-2</c:v>
                </c:pt>
                <c:pt idx="572">
                  <c:v>4.6724729940266357E-2</c:v>
                </c:pt>
                <c:pt idx="573">
                  <c:v>4.6724729940266357E-2</c:v>
                </c:pt>
                <c:pt idx="574">
                  <c:v>4.676012041128827E-2</c:v>
                </c:pt>
                <c:pt idx="575">
                  <c:v>4.7065765388295669E-2</c:v>
                </c:pt>
                <c:pt idx="576">
                  <c:v>4.7194458010193521E-2</c:v>
                </c:pt>
                <c:pt idx="577">
                  <c:v>4.7290977476616911E-2</c:v>
                </c:pt>
                <c:pt idx="578">
                  <c:v>4.8407385971580771E-2</c:v>
                </c:pt>
                <c:pt idx="579">
                  <c:v>4.8478166913624582E-2</c:v>
                </c:pt>
                <c:pt idx="580">
                  <c:v>4.8565034433405638E-2</c:v>
                </c:pt>
                <c:pt idx="581">
                  <c:v>4.8590772957785203E-2</c:v>
                </c:pt>
                <c:pt idx="582">
                  <c:v>4.8595598931106376E-2</c:v>
                </c:pt>
                <c:pt idx="583">
                  <c:v>4.860042490442755E-2</c:v>
                </c:pt>
                <c:pt idx="584">
                  <c:v>4.860042490442755E-2</c:v>
                </c:pt>
                <c:pt idx="585">
                  <c:v>4.860525087774871E-2</c:v>
                </c:pt>
                <c:pt idx="586">
                  <c:v>4.8621337455485941E-2</c:v>
                </c:pt>
                <c:pt idx="587">
                  <c:v>4.8626163428807115E-2</c:v>
                </c:pt>
                <c:pt idx="588">
                  <c:v>4.8677640477566259E-2</c:v>
                </c:pt>
                <c:pt idx="589">
                  <c:v>4.8692118397529766E-2</c:v>
                </c:pt>
                <c:pt idx="590">
                  <c:v>4.8729117526325402E-2</c:v>
                </c:pt>
                <c:pt idx="591">
                  <c:v>4.8748421419610069E-2</c:v>
                </c:pt>
                <c:pt idx="592">
                  <c:v>4.8938243036909398E-2</c:v>
                </c:pt>
                <c:pt idx="593">
                  <c:v>4.8938243036909398E-2</c:v>
                </c:pt>
                <c:pt idx="594">
                  <c:v>4.895432961464663E-2</c:v>
                </c:pt>
                <c:pt idx="595">
                  <c:v>4.90701529743547E-2</c:v>
                </c:pt>
                <c:pt idx="596">
                  <c:v>5.0070738109610505E-2</c:v>
                </c:pt>
                <c:pt idx="597">
                  <c:v>5.0135084420559431E-2</c:v>
                </c:pt>
                <c:pt idx="598">
                  <c:v>5.0196213415960908E-2</c:v>
                </c:pt>
                <c:pt idx="599">
                  <c:v>5.0315254091216413E-2</c:v>
                </c:pt>
                <c:pt idx="600">
                  <c:v>5.0466467921946395E-2</c:v>
                </c:pt>
                <c:pt idx="601">
                  <c:v>5.0471293895267555E-2</c:v>
                </c:pt>
                <c:pt idx="602">
                  <c:v>5.0569422019464669E-2</c:v>
                </c:pt>
                <c:pt idx="603">
                  <c:v>5.0645028934829667E-2</c:v>
                </c:pt>
                <c:pt idx="604">
                  <c:v>5.0807503369975693E-2</c:v>
                </c:pt>
                <c:pt idx="605">
                  <c:v>5.0813938001070591E-2</c:v>
                </c:pt>
                <c:pt idx="606">
                  <c:v>5.0813938001070591E-2</c:v>
                </c:pt>
                <c:pt idx="607">
                  <c:v>5.0974803778442906E-2</c:v>
                </c:pt>
                <c:pt idx="608">
                  <c:v>5.1093844453698425E-2</c:v>
                </c:pt>
                <c:pt idx="609">
                  <c:v>5.2097646904501665E-2</c:v>
                </c:pt>
                <c:pt idx="610">
                  <c:v>5.2306772415085676E-2</c:v>
                </c:pt>
                <c:pt idx="611">
                  <c:v>5.2306772415085676E-2</c:v>
                </c:pt>
                <c:pt idx="612">
                  <c:v>5.2348597517202472E-2</c:v>
                </c:pt>
                <c:pt idx="613">
                  <c:v>5.2454768930268195E-2</c:v>
                </c:pt>
                <c:pt idx="614">
                  <c:v>5.2454768930268195E-2</c:v>
                </c:pt>
                <c:pt idx="615">
                  <c:v>5.2525549872312019E-2</c:v>
                </c:pt>
                <c:pt idx="616">
                  <c:v>5.2567374974428815E-2</c:v>
                </c:pt>
                <c:pt idx="617">
                  <c:v>5.2705719542969015E-2</c:v>
                </c:pt>
                <c:pt idx="618">
                  <c:v>5.2773283169465376E-2</c:v>
                </c:pt>
                <c:pt idx="619">
                  <c:v>5.2802239009392404E-2</c:v>
                </c:pt>
                <c:pt idx="620">
                  <c:v>5.2873019951436215E-2</c:v>
                </c:pt>
                <c:pt idx="621">
                  <c:v>5.3863953140049672E-2</c:v>
                </c:pt>
                <c:pt idx="622">
                  <c:v>5.3960472606473062E-2</c:v>
                </c:pt>
                <c:pt idx="623">
                  <c:v>5.3995863077494974E-2</c:v>
                </c:pt>
                <c:pt idx="624">
                  <c:v>5.4053774757349002E-2</c:v>
                </c:pt>
                <c:pt idx="625">
                  <c:v>5.40602093884439E-2</c:v>
                </c:pt>
                <c:pt idx="626">
                  <c:v>5.40602093884439E-2</c:v>
                </c:pt>
                <c:pt idx="627">
                  <c:v>5.4127773014940275E-2</c:v>
                </c:pt>
                <c:pt idx="628">
                  <c:v>5.4179250063699405E-2</c:v>
                </c:pt>
                <c:pt idx="629">
                  <c:v>5.4278986845670243E-2</c:v>
                </c:pt>
                <c:pt idx="630">
                  <c:v>5.431598597446588E-2</c:v>
                </c:pt>
                <c:pt idx="631">
                  <c:v>5.4346550472166619E-2</c:v>
                </c:pt>
                <c:pt idx="632">
                  <c:v>5.5688171055451721E-2</c:v>
                </c:pt>
                <c:pt idx="633">
                  <c:v>5.6145029863189089E-2</c:v>
                </c:pt>
                <c:pt idx="634">
                  <c:v>5.6145029863189089E-2</c:v>
                </c:pt>
                <c:pt idx="635">
                  <c:v>5.6186854965305899E-2</c:v>
                </c:pt>
                <c:pt idx="636">
                  <c:v>5.6302678325013955E-2</c:v>
                </c:pt>
                <c:pt idx="637">
                  <c:v>5.657936746209434E-2</c:v>
                </c:pt>
                <c:pt idx="638">
                  <c:v>5.7493085077569089E-2</c:v>
                </c:pt>
                <c:pt idx="639">
                  <c:v>5.7587995886218754E-2</c:v>
                </c:pt>
                <c:pt idx="640">
                  <c:v>5.7628212330561826E-2</c:v>
                </c:pt>
                <c:pt idx="641">
                  <c:v>5.7985334356328369E-2</c:v>
                </c:pt>
                <c:pt idx="642">
                  <c:v>5.8170330000306525E-2</c:v>
                </c:pt>
                <c:pt idx="643">
                  <c:v>5.8239502284576625E-2</c:v>
                </c:pt>
                <c:pt idx="644">
                  <c:v>5.8271675440051088E-2</c:v>
                </c:pt>
                <c:pt idx="645">
                  <c:v>5.8873313447423539E-2</c:v>
                </c:pt>
                <c:pt idx="646">
                  <c:v>5.8873313447423539E-2</c:v>
                </c:pt>
                <c:pt idx="647">
                  <c:v>5.8873313447423539E-2</c:v>
                </c:pt>
                <c:pt idx="648">
                  <c:v>5.9172523793336054E-2</c:v>
                </c:pt>
                <c:pt idx="649">
                  <c:v>5.9244913393153589E-2</c:v>
                </c:pt>
                <c:pt idx="650">
                  <c:v>5.931086836187624E-2</c:v>
                </c:pt>
                <c:pt idx="651">
                  <c:v>5.9326954939613472E-2</c:v>
                </c:pt>
                <c:pt idx="652">
                  <c:v>5.9397735881657296E-2</c:v>
                </c:pt>
                <c:pt idx="653">
                  <c:v>5.9397735881657296E-2</c:v>
                </c:pt>
                <c:pt idx="654">
                  <c:v>5.9429909037131759E-2</c:v>
                </c:pt>
                <c:pt idx="655">
                  <c:v>5.9516776556912801E-2</c:v>
                </c:pt>
                <c:pt idx="656">
                  <c:v>5.9587557498956625E-2</c:v>
                </c:pt>
                <c:pt idx="657">
                  <c:v>5.9611687365562466E-2</c:v>
                </c:pt>
                <c:pt idx="658">
                  <c:v>5.9616513338883639E-2</c:v>
                </c:pt>
                <c:pt idx="659">
                  <c:v>5.9703380858664681E-2</c:v>
                </c:pt>
                <c:pt idx="660">
                  <c:v>5.970981548975958E-2</c:v>
                </c:pt>
                <c:pt idx="661">
                  <c:v>5.9735554014139144E-2</c:v>
                </c:pt>
                <c:pt idx="662">
                  <c:v>5.9750031934102665E-2</c:v>
                </c:pt>
                <c:pt idx="663">
                  <c:v>5.9770944485161057E-2</c:v>
                </c:pt>
                <c:pt idx="664">
                  <c:v>5.9815986902825302E-2</c:v>
                </c:pt>
                <c:pt idx="665">
                  <c:v>5.9815986902825302E-2</c:v>
                </c:pt>
                <c:pt idx="666">
                  <c:v>5.9815986902825302E-2</c:v>
                </c:pt>
                <c:pt idx="667">
                  <c:v>5.9861029320489562E-2</c:v>
                </c:pt>
                <c:pt idx="668">
                  <c:v>5.9877115898226793E-2</c:v>
                </c:pt>
                <c:pt idx="669">
                  <c:v>5.9881941871547953E-2</c:v>
                </c:pt>
                <c:pt idx="670">
                  <c:v>5.9881941871547953E-2</c:v>
                </c:pt>
                <c:pt idx="671">
                  <c:v>6.0018677782314428E-2</c:v>
                </c:pt>
                <c:pt idx="672">
                  <c:v>6.1305604001292938E-2</c:v>
                </c:pt>
                <c:pt idx="673">
                  <c:v>6.134099447231485E-2</c:v>
                </c:pt>
                <c:pt idx="674">
                  <c:v>6.1513120854103223E-2</c:v>
                </c:pt>
                <c:pt idx="675">
                  <c:v>6.1585510453920772E-2</c:v>
                </c:pt>
                <c:pt idx="676">
                  <c:v>6.1706159786950002E-2</c:v>
                </c:pt>
                <c:pt idx="677">
                  <c:v>6.1894372746475607E-2</c:v>
                </c:pt>
                <c:pt idx="678">
                  <c:v>6.3084779499030741E-2</c:v>
                </c:pt>
                <c:pt idx="679">
                  <c:v>6.3297122325162186E-2</c:v>
                </c:pt>
                <c:pt idx="680">
                  <c:v>6.3303556956257084E-2</c:v>
                </c:pt>
                <c:pt idx="681">
                  <c:v>6.3474074680271733E-2</c:v>
                </c:pt>
                <c:pt idx="682">
                  <c:v>6.3501421862425037E-2</c:v>
                </c:pt>
                <c:pt idx="683">
                  <c:v>6.3525551729030877E-2</c:v>
                </c:pt>
                <c:pt idx="684">
                  <c:v>6.3583463408884919E-2</c:v>
                </c:pt>
                <c:pt idx="685">
                  <c:v>6.5230728969177407E-2</c:v>
                </c:pt>
                <c:pt idx="686">
                  <c:v>6.5230728969177407E-2</c:v>
                </c:pt>
                <c:pt idx="687">
                  <c:v>6.5362638906622708E-2</c:v>
                </c:pt>
                <c:pt idx="688">
                  <c:v>6.5362638906622708E-2</c:v>
                </c:pt>
                <c:pt idx="689">
                  <c:v>6.5626458781513311E-2</c:v>
                </c:pt>
                <c:pt idx="690">
                  <c:v>6.57229782479367E-2</c:v>
                </c:pt>
                <c:pt idx="691">
                  <c:v>6.6972905338119573E-2</c:v>
                </c:pt>
                <c:pt idx="692">
                  <c:v>6.7325201390564943E-2</c:v>
                </c:pt>
                <c:pt idx="693">
                  <c:v>6.7325201390564943E-2</c:v>
                </c:pt>
                <c:pt idx="694">
                  <c:v>6.7354157230491957E-2</c:v>
                </c:pt>
                <c:pt idx="695">
                  <c:v>6.8814818489032578E-2</c:v>
                </c:pt>
                <c:pt idx="696">
                  <c:v>6.8904903324361069E-2</c:v>
                </c:pt>
                <c:pt idx="697">
                  <c:v>6.9464716229616724E-2</c:v>
                </c:pt>
                <c:pt idx="698">
                  <c:v>7.0592385328996657E-2</c:v>
                </c:pt>
                <c:pt idx="699">
                  <c:v>7.074520781750035E-2</c:v>
                </c:pt>
                <c:pt idx="700">
                  <c:v>7.0751642448595248E-2</c:v>
                </c:pt>
                <c:pt idx="701">
                  <c:v>7.2468080293157836E-2</c:v>
                </c:pt>
                <c:pt idx="702">
                  <c:v>7.2714204932537482E-2</c:v>
                </c:pt>
                <c:pt idx="703">
                  <c:v>7.2759247350201728E-2</c:v>
                </c:pt>
                <c:pt idx="704">
                  <c:v>7.2778551243486408E-2</c:v>
                </c:pt>
                <c:pt idx="705">
                  <c:v>7.2825202318924379E-2</c:v>
                </c:pt>
                <c:pt idx="706">
                  <c:v>7.3109934744873373E-2</c:v>
                </c:pt>
                <c:pt idx="707">
                  <c:v>7.4411338883815403E-2</c:v>
                </c:pt>
                <c:pt idx="708">
                  <c:v>7.4432251434873795E-2</c:v>
                </c:pt>
                <c:pt idx="709">
                  <c:v>7.447729385253804E-2</c:v>
                </c:pt>
                <c:pt idx="710">
                  <c:v>7.4496597745822721E-2</c:v>
                </c:pt>
                <c:pt idx="711">
                  <c:v>7.4528770901297184E-2</c:v>
                </c:pt>
                <c:pt idx="712">
                  <c:v>7.4614029763304515E-2</c:v>
                </c:pt>
                <c:pt idx="713">
                  <c:v>7.4651028892100152E-2</c:v>
                </c:pt>
                <c:pt idx="714">
                  <c:v>7.6188905723779468E-2</c:v>
                </c:pt>
                <c:pt idx="715">
                  <c:v>7.6343336870056899E-2</c:v>
                </c:pt>
                <c:pt idx="716">
                  <c:v>7.6359423447794131E-2</c:v>
                </c:pt>
                <c:pt idx="717">
                  <c:v>7.7086536761516986E-2</c:v>
                </c:pt>
                <c:pt idx="718">
                  <c:v>7.8296247407356787E-2</c:v>
                </c:pt>
                <c:pt idx="719">
                  <c:v>7.8386332242685292E-2</c:v>
                </c:pt>
                <c:pt idx="720">
                  <c:v>8.0155855793780748E-2</c:v>
                </c:pt>
                <c:pt idx="721">
                  <c:v>8.0419675668671337E-2</c:v>
                </c:pt>
                <c:pt idx="722">
                  <c:v>8.0419675668671337E-2</c:v>
                </c:pt>
                <c:pt idx="723">
                  <c:v>8.0496891241810045E-2</c:v>
                </c:pt>
                <c:pt idx="724">
                  <c:v>8.0496891241810045E-2</c:v>
                </c:pt>
                <c:pt idx="725">
                  <c:v>8.0541933659474305E-2</c:v>
                </c:pt>
                <c:pt idx="726">
                  <c:v>8.0541933659474305E-2</c:v>
                </c:pt>
                <c:pt idx="727">
                  <c:v>8.0546759632795464E-2</c:v>
                </c:pt>
                <c:pt idx="728">
                  <c:v>8.0546759632795464E-2</c:v>
                </c:pt>
                <c:pt idx="729">
                  <c:v>8.2095897068890852E-2</c:v>
                </c:pt>
                <c:pt idx="730">
                  <c:v>8.2095897068890852E-2</c:v>
                </c:pt>
                <c:pt idx="731">
                  <c:v>8.2095897068890852E-2</c:v>
                </c:pt>
                <c:pt idx="732">
                  <c:v>8.2163460695387228E-2</c:v>
                </c:pt>
                <c:pt idx="733">
                  <c:v>8.2163460695387228E-2</c:v>
                </c:pt>
                <c:pt idx="734">
                  <c:v>8.2546321245533336E-2</c:v>
                </c:pt>
                <c:pt idx="735">
                  <c:v>8.3562992958526372E-2</c:v>
                </c:pt>
                <c:pt idx="736">
                  <c:v>8.3669164371592095E-2</c:v>
                </c:pt>
                <c:pt idx="737">
                  <c:v>8.3669164371592095E-2</c:v>
                </c:pt>
                <c:pt idx="738">
                  <c:v>8.3707772158161442E-2</c:v>
                </c:pt>
                <c:pt idx="739">
                  <c:v>8.3756031891373137E-2</c:v>
                </c:pt>
                <c:pt idx="740">
                  <c:v>8.3881507197723554E-2</c:v>
                </c:pt>
                <c:pt idx="741">
                  <c:v>8.4080980761665217E-2</c:v>
                </c:pt>
                <c:pt idx="742">
                  <c:v>8.4167848281446273E-2</c:v>
                </c:pt>
                <c:pt idx="743">
                  <c:v>8.5850504312760673E-2</c:v>
                </c:pt>
                <c:pt idx="744">
                  <c:v>8.5982414250205974E-2</c:v>
                </c:pt>
                <c:pt idx="745">
                  <c:v>8.6001718143490655E-2</c:v>
                </c:pt>
                <c:pt idx="746">
                  <c:v>8.6095020294366595E-2</c:v>
                </c:pt>
                <c:pt idx="747">
                  <c:v>8.7237167313710021E-2</c:v>
                </c:pt>
                <c:pt idx="748">
                  <c:v>8.7771241694586111E-2</c:v>
                </c:pt>
                <c:pt idx="749">
                  <c:v>8.7787328272323342E-2</c:v>
                </c:pt>
                <c:pt idx="750">
                  <c:v>8.7822718743345254E-2</c:v>
                </c:pt>
                <c:pt idx="751">
                  <c:v>8.7938542103053324E-2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7E-4EA1-A8A2-798ACEC056C8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1'!$F$21:$F$6210</c:f>
              <c:numCache>
                <c:formatCode>General</c:formatCode>
                <c:ptCount val="6190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0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2062</c:v>
                </c:pt>
                <c:pt idx="69">
                  <c:v>2092</c:v>
                </c:pt>
                <c:pt idx="70">
                  <c:v>2100</c:v>
                </c:pt>
                <c:pt idx="71">
                  <c:v>2184</c:v>
                </c:pt>
                <c:pt idx="72">
                  <c:v>3262</c:v>
                </c:pt>
                <c:pt idx="73">
                  <c:v>3417</c:v>
                </c:pt>
                <c:pt idx="74">
                  <c:v>3421</c:v>
                </c:pt>
                <c:pt idx="75">
                  <c:v>4017</c:v>
                </c:pt>
                <c:pt idx="76">
                  <c:v>4017</c:v>
                </c:pt>
                <c:pt idx="77">
                  <c:v>4055</c:v>
                </c:pt>
                <c:pt idx="78">
                  <c:v>4055</c:v>
                </c:pt>
                <c:pt idx="79">
                  <c:v>4055</c:v>
                </c:pt>
                <c:pt idx="80">
                  <c:v>4562</c:v>
                </c:pt>
                <c:pt idx="81">
                  <c:v>5000</c:v>
                </c:pt>
                <c:pt idx="82">
                  <c:v>5565</c:v>
                </c:pt>
                <c:pt idx="83">
                  <c:v>5603</c:v>
                </c:pt>
                <c:pt idx="84">
                  <c:v>5629</c:v>
                </c:pt>
                <c:pt idx="85">
                  <c:v>5640</c:v>
                </c:pt>
                <c:pt idx="86">
                  <c:v>5640</c:v>
                </c:pt>
                <c:pt idx="87">
                  <c:v>5649</c:v>
                </c:pt>
                <c:pt idx="88">
                  <c:v>5649</c:v>
                </c:pt>
                <c:pt idx="89">
                  <c:v>5649</c:v>
                </c:pt>
                <c:pt idx="90">
                  <c:v>5649</c:v>
                </c:pt>
                <c:pt idx="91">
                  <c:v>5660</c:v>
                </c:pt>
                <c:pt idx="92">
                  <c:v>5679</c:v>
                </c:pt>
                <c:pt idx="93">
                  <c:v>5679</c:v>
                </c:pt>
                <c:pt idx="94">
                  <c:v>5679</c:v>
                </c:pt>
                <c:pt idx="95">
                  <c:v>5684</c:v>
                </c:pt>
                <c:pt idx="96">
                  <c:v>5686</c:v>
                </c:pt>
                <c:pt idx="97">
                  <c:v>5687</c:v>
                </c:pt>
                <c:pt idx="98">
                  <c:v>5733</c:v>
                </c:pt>
                <c:pt idx="99">
                  <c:v>5742</c:v>
                </c:pt>
                <c:pt idx="100">
                  <c:v>5751</c:v>
                </c:pt>
                <c:pt idx="101">
                  <c:v>5755</c:v>
                </c:pt>
                <c:pt idx="102">
                  <c:v>5785</c:v>
                </c:pt>
                <c:pt idx="103">
                  <c:v>5804</c:v>
                </c:pt>
                <c:pt idx="104">
                  <c:v>5804</c:v>
                </c:pt>
                <c:pt idx="105">
                  <c:v>5814</c:v>
                </c:pt>
                <c:pt idx="106">
                  <c:v>5814</c:v>
                </c:pt>
                <c:pt idx="107">
                  <c:v>5842</c:v>
                </c:pt>
                <c:pt idx="108">
                  <c:v>5880</c:v>
                </c:pt>
                <c:pt idx="109">
                  <c:v>6135</c:v>
                </c:pt>
                <c:pt idx="110">
                  <c:v>6147</c:v>
                </c:pt>
                <c:pt idx="111">
                  <c:v>6232</c:v>
                </c:pt>
                <c:pt idx="112">
                  <c:v>6235.5</c:v>
                </c:pt>
                <c:pt idx="113">
                  <c:v>6245</c:v>
                </c:pt>
                <c:pt idx="114">
                  <c:v>6338</c:v>
                </c:pt>
                <c:pt idx="115">
                  <c:v>6338</c:v>
                </c:pt>
                <c:pt idx="116">
                  <c:v>6345</c:v>
                </c:pt>
                <c:pt idx="117">
                  <c:v>6392</c:v>
                </c:pt>
                <c:pt idx="118">
                  <c:v>6654</c:v>
                </c:pt>
                <c:pt idx="119">
                  <c:v>6782</c:v>
                </c:pt>
                <c:pt idx="120">
                  <c:v>6793</c:v>
                </c:pt>
                <c:pt idx="121">
                  <c:v>6793</c:v>
                </c:pt>
                <c:pt idx="122">
                  <c:v>6795</c:v>
                </c:pt>
                <c:pt idx="123">
                  <c:v>6796</c:v>
                </c:pt>
                <c:pt idx="124">
                  <c:v>6804</c:v>
                </c:pt>
                <c:pt idx="125">
                  <c:v>6804</c:v>
                </c:pt>
                <c:pt idx="126">
                  <c:v>6812</c:v>
                </c:pt>
                <c:pt idx="127">
                  <c:v>6812</c:v>
                </c:pt>
                <c:pt idx="128">
                  <c:v>6812</c:v>
                </c:pt>
                <c:pt idx="129">
                  <c:v>6812</c:v>
                </c:pt>
                <c:pt idx="130">
                  <c:v>6812</c:v>
                </c:pt>
                <c:pt idx="131">
                  <c:v>6812</c:v>
                </c:pt>
                <c:pt idx="132">
                  <c:v>6812</c:v>
                </c:pt>
                <c:pt idx="133">
                  <c:v>6812</c:v>
                </c:pt>
                <c:pt idx="134">
                  <c:v>6823</c:v>
                </c:pt>
                <c:pt idx="135">
                  <c:v>6842</c:v>
                </c:pt>
                <c:pt idx="136">
                  <c:v>6861</c:v>
                </c:pt>
                <c:pt idx="137">
                  <c:v>6861</c:v>
                </c:pt>
                <c:pt idx="138">
                  <c:v>6888</c:v>
                </c:pt>
                <c:pt idx="139">
                  <c:v>6902</c:v>
                </c:pt>
                <c:pt idx="140">
                  <c:v>6918</c:v>
                </c:pt>
                <c:pt idx="141">
                  <c:v>7310</c:v>
                </c:pt>
                <c:pt idx="142">
                  <c:v>7392</c:v>
                </c:pt>
                <c:pt idx="143">
                  <c:v>7433</c:v>
                </c:pt>
                <c:pt idx="144">
                  <c:v>7433</c:v>
                </c:pt>
                <c:pt idx="145">
                  <c:v>7459</c:v>
                </c:pt>
                <c:pt idx="146">
                  <c:v>7460</c:v>
                </c:pt>
                <c:pt idx="147">
                  <c:v>7482</c:v>
                </c:pt>
                <c:pt idx="148">
                  <c:v>7503</c:v>
                </c:pt>
                <c:pt idx="149">
                  <c:v>7531</c:v>
                </c:pt>
                <c:pt idx="150">
                  <c:v>7531</c:v>
                </c:pt>
                <c:pt idx="151">
                  <c:v>7542.5</c:v>
                </c:pt>
                <c:pt idx="152">
                  <c:v>7625</c:v>
                </c:pt>
                <c:pt idx="153">
                  <c:v>7706</c:v>
                </c:pt>
                <c:pt idx="154">
                  <c:v>7706</c:v>
                </c:pt>
                <c:pt idx="155">
                  <c:v>7850</c:v>
                </c:pt>
                <c:pt idx="156">
                  <c:v>7864</c:v>
                </c:pt>
                <c:pt idx="157">
                  <c:v>7874</c:v>
                </c:pt>
                <c:pt idx="158">
                  <c:v>7891</c:v>
                </c:pt>
                <c:pt idx="159">
                  <c:v>7891</c:v>
                </c:pt>
                <c:pt idx="160">
                  <c:v>7893</c:v>
                </c:pt>
                <c:pt idx="161">
                  <c:v>7902</c:v>
                </c:pt>
                <c:pt idx="162">
                  <c:v>7923</c:v>
                </c:pt>
                <c:pt idx="163">
                  <c:v>7933</c:v>
                </c:pt>
                <c:pt idx="164">
                  <c:v>7975</c:v>
                </c:pt>
                <c:pt idx="165">
                  <c:v>7975</c:v>
                </c:pt>
                <c:pt idx="166">
                  <c:v>7975</c:v>
                </c:pt>
                <c:pt idx="167">
                  <c:v>7975</c:v>
                </c:pt>
                <c:pt idx="168">
                  <c:v>7997</c:v>
                </c:pt>
                <c:pt idx="169">
                  <c:v>8002</c:v>
                </c:pt>
                <c:pt idx="170">
                  <c:v>8002</c:v>
                </c:pt>
                <c:pt idx="171">
                  <c:v>8005</c:v>
                </c:pt>
                <c:pt idx="172">
                  <c:v>8018</c:v>
                </c:pt>
                <c:pt idx="173">
                  <c:v>8021</c:v>
                </c:pt>
                <c:pt idx="174">
                  <c:v>8022.5</c:v>
                </c:pt>
                <c:pt idx="175">
                  <c:v>8024</c:v>
                </c:pt>
                <c:pt idx="176">
                  <c:v>8024</c:v>
                </c:pt>
                <c:pt idx="177">
                  <c:v>8024</c:v>
                </c:pt>
                <c:pt idx="178">
                  <c:v>8027</c:v>
                </c:pt>
                <c:pt idx="179">
                  <c:v>8027</c:v>
                </c:pt>
                <c:pt idx="180">
                  <c:v>8035</c:v>
                </c:pt>
                <c:pt idx="181">
                  <c:v>8043</c:v>
                </c:pt>
                <c:pt idx="182">
                  <c:v>8046</c:v>
                </c:pt>
                <c:pt idx="183">
                  <c:v>8046</c:v>
                </c:pt>
                <c:pt idx="184">
                  <c:v>8051</c:v>
                </c:pt>
                <c:pt idx="185">
                  <c:v>8065</c:v>
                </c:pt>
                <c:pt idx="186">
                  <c:v>8086</c:v>
                </c:pt>
                <c:pt idx="187">
                  <c:v>8100</c:v>
                </c:pt>
                <c:pt idx="188">
                  <c:v>8103</c:v>
                </c:pt>
                <c:pt idx="189">
                  <c:v>8103</c:v>
                </c:pt>
                <c:pt idx="190">
                  <c:v>8108</c:v>
                </c:pt>
                <c:pt idx="191">
                  <c:v>8111</c:v>
                </c:pt>
                <c:pt idx="192">
                  <c:v>8111</c:v>
                </c:pt>
                <c:pt idx="193">
                  <c:v>8111</c:v>
                </c:pt>
                <c:pt idx="194">
                  <c:v>8138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8495</c:v>
                </c:pt>
                <c:pt idx="204">
                  <c:v>8509</c:v>
                </c:pt>
                <c:pt idx="205">
                  <c:v>8522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8568</c:v>
                </c:pt>
                <c:pt idx="227">
                  <c:v>8577</c:v>
                </c:pt>
                <c:pt idx="228">
                  <c:v>8588</c:v>
                </c:pt>
                <c:pt idx="229">
                  <c:v>8595</c:v>
                </c:pt>
                <c:pt idx="230">
                  <c:v>8598</c:v>
                </c:pt>
                <c:pt idx="231">
                  <c:v>8636</c:v>
                </c:pt>
                <c:pt idx="232">
                  <c:v>8644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9105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9257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9704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9750</c:v>
                </c:pt>
                <c:pt idx="272">
                  <c:v>9751</c:v>
                </c:pt>
                <c:pt idx="273">
                  <c:v>9788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10260</c:v>
                </c:pt>
                <c:pt idx="283">
                  <c:v>10315</c:v>
                </c:pt>
                <c:pt idx="284">
                  <c:v>10323</c:v>
                </c:pt>
                <c:pt idx="285">
                  <c:v>10325</c:v>
                </c:pt>
                <c:pt idx="286">
                  <c:v>10330</c:v>
                </c:pt>
                <c:pt idx="287">
                  <c:v>10355</c:v>
                </c:pt>
                <c:pt idx="288">
                  <c:v>10402.5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10791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10859</c:v>
                </c:pt>
                <c:pt idx="303">
                  <c:v>10865</c:v>
                </c:pt>
                <c:pt idx="304">
                  <c:v>10875</c:v>
                </c:pt>
                <c:pt idx="305">
                  <c:v>10876</c:v>
                </c:pt>
                <c:pt idx="306">
                  <c:v>10876</c:v>
                </c:pt>
                <c:pt idx="307">
                  <c:v>10878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10908</c:v>
                </c:pt>
                <c:pt idx="315">
                  <c:v>10925</c:v>
                </c:pt>
                <c:pt idx="316">
                  <c:v>10925</c:v>
                </c:pt>
                <c:pt idx="317">
                  <c:v>10927</c:v>
                </c:pt>
                <c:pt idx="318">
                  <c:v>10936</c:v>
                </c:pt>
                <c:pt idx="319">
                  <c:v>10944</c:v>
                </c:pt>
                <c:pt idx="320">
                  <c:v>10965</c:v>
                </c:pt>
                <c:pt idx="321">
                  <c:v>10982</c:v>
                </c:pt>
                <c:pt idx="322">
                  <c:v>11009</c:v>
                </c:pt>
                <c:pt idx="323">
                  <c:v>11306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11970</c:v>
                </c:pt>
                <c:pt idx="353">
                  <c:v>11982</c:v>
                </c:pt>
                <c:pt idx="354">
                  <c:v>11982</c:v>
                </c:pt>
                <c:pt idx="355">
                  <c:v>11982</c:v>
                </c:pt>
                <c:pt idx="356">
                  <c:v>11991.5</c:v>
                </c:pt>
                <c:pt idx="357">
                  <c:v>11991.5</c:v>
                </c:pt>
                <c:pt idx="358">
                  <c:v>11991.5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12716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13136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13164</c:v>
                </c:pt>
                <c:pt idx="389">
                  <c:v>13165.5</c:v>
                </c:pt>
                <c:pt idx="390">
                  <c:v>13165.5</c:v>
                </c:pt>
                <c:pt idx="391">
                  <c:v>13167</c:v>
                </c:pt>
                <c:pt idx="392">
                  <c:v>13172</c:v>
                </c:pt>
                <c:pt idx="393">
                  <c:v>13173.5</c:v>
                </c:pt>
                <c:pt idx="394">
                  <c:v>13182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13269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13673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13728</c:v>
                </c:pt>
                <c:pt idx="407">
                  <c:v>13729</c:v>
                </c:pt>
                <c:pt idx="408">
                  <c:v>13734.5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13740.5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13798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13920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14904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14942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  <c:pt idx="748">
                  <c:v>32887</c:v>
                </c:pt>
                <c:pt idx="749">
                  <c:v>32892</c:v>
                </c:pt>
                <c:pt idx="750">
                  <c:v>32903</c:v>
                </c:pt>
                <c:pt idx="751">
                  <c:v>32939</c:v>
                </c:pt>
              </c:numCache>
            </c:numRef>
          </c:xVal>
          <c:yVal>
            <c:numRef>
              <c:f>'Active 1'!$U$21:$U$6210</c:f>
              <c:numCache>
                <c:formatCode>General</c:formatCode>
                <c:ptCount val="6190"/>
                <c:pt idx="71">
                  <c:v>-8.0440000019734725E-3</c:v>
                </c:pt>
                <c:pt idx="83">
                  <c:v>-4.1230000060750172E-3</c:v>
                </c:pt>
                <c:pt idx="102">
                  <c:v>-5.7850000011967495E-3</c:v>
                </c:pt>
                <c:pt idx="112">
                  <c:v>-2.4805500004731584E-2</c:v>
                </c:pt>
                <c:pt idx="113">
                  <c:v>-2.6450000004842877E-3</c:v>
                </c:pt>
                <c:pt idx="136">
                  <c:v>-1.0500999997020699E-2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  <c:pt idx="630">
                  <c:v>-2.2198499995283782E-2</c:v>
                </c:pt>
                <c:pt idx="635">
                  <c:v>-0.15365000000019791</c:v>
                </c:pt>
                <c:pt idx="636">
                  <c:v>0.1241340000051423</c:v>
                </c:pt>
                <c:pt idx="640">
                  <c:v>9.8792000004323199E-2</c:v>
                </c:pt>
                <c:pt idx="642">
                  <c:v>-0.14909650000481633</c:v>
                </c:pt>
                <c:pt idx="645">
                  <c:v>-8.4649999989778735E-3</c:v>
                </c:pt>
                <c:pt idx="646">
                  <c:v>-5.4649999947287142E-3</c:v>
                </c:pt>
                <c:pt idx="647">
                  <c:v>-4.9849999995785765E-3</c:v>
                </c:pt>
                <c:pt idx="648">
                  <c:v>0.11633199999778299</c:v>
                </c:pt>
                <c:pt idx="649">
                  <c:v>-7.0080500001495238E-2</c:v>
                </c:pt>
                <c:pt idx="650">
                  <c:v>0.14672900000005029</c:v>
                </c:pt>
                <c:pt idx="651">
                  <c:v>-0.11788599999272265</c:v>
                </c:pt>
                <c:pt idx="652">
                  <c:v>3.7020000017946586E-3</c:v>
                </c:pt>
                <c:pt idx="653">
                  <c:v>4.2020000037155114E-3</c:v>
                </c:pt>
                <c:pt idx="664">
                  <c:v>-5.9758000003057532E-2</c:v>
                </c:pt>
                <c:pt idx="665">
                  <c:v>-5.9158000003662892E-2</c:v>
                </c:pt>
                <c:pt idx="666">
                  <c:v>-5.9158000003662892E-2</c:v>
                </c:pt>
                <c:pt idx="669">
                  <c:v>0</c:v>
                </c:pt>
                <c:pt idx="670">
                  <c:v>2.8481499997724313E-2</c:v>
                </c:pt>
                <c:pt idx="735">
                  <c:v>-4.8039000001153909E-2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7E-4EA1-A8A2-798ACEC05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0136"/>
        <c:axId val="1"/>
      </c:scatterChart>
      <c:valAx>
        <c:axId val="796780136"/>
        <c:scaling>
          <c:orientation val="minMax"/>
          <c:max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402715629709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494860499265784E-2"/>
              <c:y val="0.34346504559270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0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34801762114538"/>
          <c:y val="0.92097264437689974"/>
          <c:w val="0.67547723935389137"/>
          <c:h val="6.07902735562310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3260528557278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6388563447256"/>
          <c:y val="0.1458966565349544"/>
          <c:w val="0.84581619088454318"/>
          <c:h val="0.610942249240121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[1]Active!$H$21:$H$621</c:f>
              <c:numCache>
                <c:formatCode>General</c:formatCode>
                <c:ptCount val="601"/>
                <c:pt idx="64">
                  <c:v>5.6802689999967697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8A-476E-A290-35210DF12EA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[1]Active!$I$20</c15:sqref>
                        </c15:formulaRef>
                      </c:ext>
                    </c:extLst>
                    <c:strCache>
                      <c:ptCount val="1"/>
                      <c:pt idx="0">
                        <c:v>vis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88A-476E-A290-35210DF12EAB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[1]Active!$J$21:$J$621</c:f>
              <c:numCache>
                <c:formatCode>General</c:formatCode>
                <c:ptCount val="601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[1]Active!$J$20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88A-476E-A290-35210DF12EAB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[1]Active!$K$21:$K$621</c:f>
              <c:numCache>
                <c:formatCode>General</c:formatCode>
                <c:ptCount val="601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[1]Active!$K$20</c15:sqref>
                        </c15:formulaRef>
                      </c:ext>
                    </c:extLst>
                    <c:strCache>
                      <c:ptCount val="1"/>
                      <c:pt idx="0">
                        <c:v>CCD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F88A-476E-A290-35210DF12EAB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[1]Active!$L$20</c15:sqref>
                        </c15:formulaRef>
                      </c:ext>
                    </c:extLst>
                    <c:strCache>
                      <c:ptCount val="1"/>
                      <c:pt idx="0">
                        <c:v>BBSAG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F88A-476E-A290-35210DF12EAB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[1]Active!$M$20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F88A-476E-A290-35210DF12EAB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[1]Active!$N$21:$N$621</c:f>
              <c:numCache>
                <c:formatCode>General</c:formatCode>
                <c:ptCount val="601"/>
                <c:pt idx="455">
                  <c:v>3.0774018509801632E-2</c:v>
                </c:pt>
                <c:pt idx="456">
                  <c:v>3.0774018509801632E-2</c:v>
                </c:pt>
                <c:pt idx="457">
                  <c:v>3.0819514240056696E-2</c:v>
                </c:pt>
                <c:pt idx="458">
                  <c:v>3.0922637895301516E-2</c:v>
                </c:pt>
                <c:pt idx="459">
                  <c:v>3.1037893745281014E-2</c:v>
                </c:pt>
                <c:pt idx="460">
                  <c:v>3.1037893745281014E-2</c:v>
                </c:pt>
                <c:pt idx="461">
                  <c:v>3.1037893745281014E-2</c:v>
                </c:pt>
                <c:pt idx="462">
                  <c:v>3.1042443318306516E-2</c:v>
                </c:pt>
                <c:pt idx="463">
                  <c:v>3.1042443318306516E-2</c:v>
                </c:pt>
                <c:pt idx="464">
                  <c:v>3.1168314838678865E-2</c:v>
                </c:pt>
                <c:pt idx="465">
                  <c:v>3.2345137727943223E-2</c:v>
                </c:pt>
                <c:pt idx="466">
                  <c:v>3.2427030042402341E-2</c:v>
                </c:pt>
                <c:pt idx="467">
                  <c:v>3.243157961542785E-2</c:v>
                </c:pt>
                <c:pt idx="468">
                  <c:v>3.2436129188453351E-2</c:v>
                </c:pt>
                <c:pt idx="469">
                  <c:v>3.2436129188453351E-2</c:v>
                </c:pt>
                <c:pt idx="470">
                  <c:v>3.2451294431871711E-2</c:v>
                </c:pt>
                <c:pt idx="471">
                  <c:v>3.2460393577922721E-2</c:v>
                </c:pt>
                <c:pt idx="472">
                  <c:v>3.24937571134431E-2</c:v>
                </c:pt>
                <c:pt idx="473">
                  <c:v>3.2566550281851209E-2</c:v>
                </c:pt>
                <c:pt idx="474">
                  <c:v>3.2599913817371588E-2</c:v>
                </c:pt>
                <c:pt idx="475">
                  <c:v>3.2619628633815449E-2</c:v>
                </c:pt>
                <c:pt idx="476">
                  <c:v>3.2619628633815449E-2</c:v>
                </c:pt>
                <c:pt idx="477">
                  <c:v>3.2624178206840958E-2</c:v>
                </c:pt>
                <c:pt idx="478">
                  <c:v>3.2672706985779697E-2</c:v>
                </c:pt>
                <c:pt idx="479">
                  <c:v>3.2730334910769446E-2</c:v>
                </c:pt>
                <c:pt idx="480">
                  <c:v>3.2748533202871473E-2</c:v>
                </c:pt>
                <c:pt idx="481">
                  <c:v>3.2754599300238808E-2</c:v>
                </c:pt>
                <c:pt idx="482">
                  <c:v>3.411340511052343E-2</c:v>
                </c:pt>
                <c:pt idx="483">
                  <c:v>3.4161933889462169E-2</c:v>
                </c:pt>
                <c:pt idx="484">
                  <c:v>3.4252925349972298E-2</c:v>
                </c:pt>
                <c:pt idx="485">
                  <c:v>3.4277189739441667E-2</c:v>
                </c:pt>
                <c:pt idx="486">
                  <c:v>3.4277189739441667E-2</c:v>
                </c:pt>
                <c:pt idx="487">
                  <c:v>3.4277189739441667E-2</c:v>
                </c:pt>
                <c:pt idx="488">
                  <c:v>3.4277189739441667E-2</c:v>
                </c:pt>
                <c:pt idx="489">
                  <c:v>3.4277189739441667E-2</c:v>
                </c:pt>
                <c:pt idx="490">
                  <c:v>3.4281739312467169E-2</c:v>
                </c:pt>
                <c:pt idx="491">
                  <c:v>3.4301454128911037E-2</c:v>
                </c:pt>
                <c:pt idx="492">
                  <c:v>3.4301454128911037E-2</c:v>
                </c:pt>
                <c:pt idx="493">
                  <c:v>3.4301454128911037E-2</c:v>
                </c:pt>
                <c:pt idx="494">
                  <c:v>3.4310553274962047E-2</c:v>
                </c:pt>
                <c:pt idx="495">
                  <c:v>3.4315102847987555E-2</c:v>
                </c:pt>
                <c:pt idx="496">
                  <c:v>3.4315102847987555E-2</c:v>
                </c:pt>
                <c:pt idx="497">
                  <c:v>3.4319652421013057E-2</c:v>
                </c:pt>
                <c:pt idx="498">
                  <c:v>3.4319652421013057E-2</c:v>
                </c:pt>
                <c:pt idx="499">
                  <c:v>3.4325718518380399E-2</c:v>
                </c:pt>
                <c:pt idx="500">
                  <c:v>3.4334817664431416E-2</c:v>
                </c:pt>
                <c:pt idx="501">
                  <c:v>3.4425809124941545E-2</c:v>
                </c:pt>
                <c:pt idx="502">
                  <c:v>3.4574428510441423E-2</c:v>
                </c:pt>
                <c:pt idx="503">
                  <c:v>3.5848308957583258E-2</c:v>
                </c:pt>
                <c:pt idx="504">
                  <c:v>3.5963564807562756E-2</c:v>
                </c:pt>
                <c:pt idx="505">
                  <c:v>3.5978730050981109E-2</c:v>
                </c:pt>
                <c:pt idx="506">
                  <c:v>3.5987829197032126E-2</c:v>
                </c:pt>
                <c:pt idx="507">
                  <c:v>3.6012093586501488E-2</c:v>
                </c:pt>
                <c:pt idx="508">
                  <c:v>3.6233506140409474E-2</c:v>
                </c:pt>
                <c:pt idx="509">
                  <c:v>3.6245638335144159E-2</c:v>
                </c:pt>
                <c:pt idx="510">
                  <c:v>3.6291134065399223E-2</c:v>
                </c:pt>
                <c:pt idx="511">
                  <c:v>3.6315398454868593E-2</c:v>
                </c:pt>
                <c:pt idx="512">
                  <c:v>3.634269589302163E-2</c:v>
                </c:pt>
                <c:pt idx="513">
                  <c:v>3.6348761990388972E-2</c:v>
                </c:pt>
                <c:pt idx="514">
                  <c:v>3.6348761990388972E-2</c:v>
                </c:pt>
                <c:pt idx="515">
                  <c:v>3.6539844057460247E-2</c:v>
                </c:pt>
                <c:pt idx="516">
                  <c:v>3.7698468654622577E-2</c:v>
                </c:pt>
                <c:pt idx="517">
                  <c:v>3.7698468654622577E-2</c:v>
                </c:pt>
                <c:pt idx="518">
                  <c:v>3.7698468654622577E-2</c:v>
                </c:pt>
                <c:pt idx="519">
                  <c:v>3.7698468654622577E-2</c:v>
                </c:pt>
                <c:pt idx="520">
                  <c:v>3.7866802856566323E-2</c:v>
                </c:pt>
                <c:pt idx="521">
                  <c:v>3.7953244744050943E-2</c:v>
                </c:pt>
                <c:pt idx="522">
                  <c:v>3.8077599740081458E-2</c:v>
                </c:pt>
                <c:pt idx="523">
                  <c:v>3.8156459005856902E-2</c:v>
                </c:pt>
                <c:pt idx="524">
                  <c:v>3.8280814001887417E-2</c:v>
                </c:pt>
                <c:pt idx="525">
                  <c:v>3.9433372501682405E-2</c:v>
                </c:pt>
                <c:pt idx="526">
                  <c:v>3.9497066524039497E-2</c:v>
                </c:pt>
                <c:pt idx="527">
                  <c:v>3.9572892741131273E-2</c:v>
                </c:pt>
                <c:pt idx="528">
                  <c:v>3.9572892741131273E-2</c:v>
                </c:pt>
                <c:pt idx="529">
                  <c:v>3.972151212663115E-2</c:v>
                </c:pt>
                <c:pt idx="530">
                  <c:v>3.972151212663115E-2</c:v>
                </c:pt>
                <c:pt idx="531">
                  <c:v>3.972151212663115E-2</c:v>
                </c:pt>
                <c:pt idx="532">
                  <c:v>3.973667737004951E-2</c:v>
                </c:pt>
                <c:pt idx="533">
                  <c:v>3.9861032366080018E-2</c:v>
                </c:pt>
                <c:pt idx="534">
                  <c:v>3.9976288216059516E-2</c:v>
                </c:pt>
                <c:pt idx="535">
                  <c:v>4.0049081384467625E-2</c:v>
                </c:pt>
                <c:pt idx="536">
                  <c:v>4.108335098559944E-2</c:v>
                </c:pt>
                <c:pt idx="537">
                  <c:v>4.1174342446109576E-2</c:v>
                </c:pt>
                <c:pt idx="538">
                  <c:v>4.1265333906619704E-2</c:v>
                </c:pt>
                <c:pt idx="539">
                  <c:v>4.136542451318085E-2</c:v>
                </c:pt>
                <c:pt idx="540">
                  <c:v>4.136542451318085E-2</c:v>
                </c:pt>
                <c:pt idx="541">
                  <c:v>4.1611101456558199E-2</c:v>
                </c:pt>
                <c:pt idx="542">
                  <c:v>4.1635365846027568E-2</c:v>
                </c:pt>
                <c:pt idx="543">
                  <c:v>4.2903180195802054E-2</c:v>
                </c:pt>
                <c:pt idx="544">
                  <c:v>4.2903180195802054E-2</c:v>
                </c:pt>
                <c:pt idx="545">
                  <c:v>4.2903180195802054E-2</c:v>
                </c:pt>
                <c:pt idx="546">
                  <c:v>4.2933510682638766E-2</c:v>
                </c:pt>
                <c:pt idx="547">
                  <c:v>4.2985072510261173E-2</c:v>
                </c:pt>
                <c:pt idx="548">
                  <c:v>4.3051799581301939E-2</c:v>
                </c:pt>
                <c:pt idx="549">
                  <c:v>4.3230749453638528E-2</c:v>
                </c:pt>
                <c:pt idx="550">
                  <c:v>4.3248947745740556E-2</c:v>
                </c:pt>
                <c:pt idx="551">
                  <c:v>4.3279278232577267E-2</c:v>
                </c:pt>
                <c:pt idx="552">
                  <c:v>4.4609270080367011E-2</c:v>
                </c:pt>
                <c:pt idx="553">
                  <c:v>4.4609270080367011E-2</c:v>
                </c:pt>
                <c:pt idx="554">
                  <c:v>4.4613819653392513E-2</c:v>
                </c:pt>
                <c:pt idx="555">
                  <c:v>4.4613819653392513E-2</c:v>
                </c:pt>
                <c:pt idx="556">
                  <c:v>4.4647183188912899E-2</c:v>
                </c:pt>
                <c:pt idx="557">
                  <c:v>4.4671447578382262E-2</c:v>
                </c:pt>
                <c:pt idx="558">
                  <c:v>4.4868595742820878E-2</c:v>
                </c:pt>
                <c:pt idx="559">
                  <c:v>4.492319061912696E-2</c:v>
                </c:pt>
                <c:pt idx="560">
                  <c:v>4.5056644761208485E-2</c:v>
                </c:pt>
                <c:pt idx="561">
                  <c:v>4.5171900611187983E-2</c:v>
                </c:pt>
                <c:pt idx="562">
                  <c:v>4.5253792925647102E-2</c:v>
                </c:pt>
                <c:pt idx="563">
                  <c:v>4.6488243739901208E-2</c:v>
                </c:pt>
                <c:pt idx="564">
                  <c:v>4.6488243739901208E-2</c:v>
                </c:pt>
                <c:pt idx="565">
                  <c:v>4.6488243739901208E-2</c:v>
                </c:pt>
                <c:pt idx="566">
                  <c:v>4.6488243739901208E-2</c:v>
                </c:pt>
                <c:pt idx="567">
                  <c:v>4.6488243739901208E-2</c:v>
                </c:pt>
                <c:pt idx="568">
                  <c:v>4.6488243739901208E-2</c:v>
                </c:pt>
                <c:pt idx="569">
                  <c:v>4.6545871664890957E-2</c:v>
                </c:pt>
                <c:pt idx="570">
                  <c:v>4.6545871664890957E-2</c:v>
                </c:pt>
                <c:pt idx="571">
                  <c:v>4.6554970810941967E-2</c:v>
                </c:pt>
                <c:pt idx="572">
                  <c:v>4.6579235200411337E-2</c:v>
                </c:pt>
                <c:pt idx="573">
                  <c:v>4.6579235200411337E-2</c:v>
                </c:pt>
                <c:pt idx="574">
                  <c:v>4.6612598735931716E-2</c:v>
                </c:pt>
                <c:pt idx="575">
                  <c:v>4.6900738360880469E-2</c:v>
                </c:pt>
                <c:pt idx="576">
                  <c:v>4.7022060308227309E-2</c:v>
                </c:pt>
                <c:pt idx="577">
                  <c:v>4.7113051768737438E-2</c:v>
                </c:pt>
                <c:pt idx="578">
                  <c:v>4.816551966197128E-2</c:v>
                </c:pt>
                <c:pt idx="579">
                  <c:v>4.8232246733012039E-2</c:v>
                </c:pt>
                <c:pt idx="580">
                  <c:v>4.8314139047471165E-2</c:v>
                </c:pt>
                <c:pt idx="581">
                  <c:v>4.8338403436940534E-2</c:v>
                </c:pt>
                <c:pt idx="582">
                  <c:v>4.8342953009966043E-2</c:v>
                </c:pt>
                <c:pt idx="583">
                  <c:v>4.8347502582991551E-2</c:v>
                </c:pt>
                <c:pt idx="584">
                  <c:v>4.8347502582991551E-2</c:v>
                </c:pt>
                <c:pt idx="585">
                  <c:v>4.8352052156017046E-2</c:v>
                </c:pt>
                <c:pt idx="586">
                  <c:v>4.8367217399435412E-2</c:v>
                </c:pt>
                <c:pt idx="587">
                  <c:v>4.8371766972460907E-2</c:v>
                </c:pt>
                <c:pt idx="588">
                  <c:v>4.8420295751399646E-2</c:v>
                </c:pt>
                <c:pt idx="589">
                  <c:v>4.8433944470476172E-2</c:v>
                </c:pt>
                <c:pt idx="590">
                  <c:v>4.8468824530338385E-2</c:v>
                </c:pt>
                <c:pt idx="591">
                  <c:v>4.8487022822440419E-2</c:v>
                </c:pt>
                <c:pt idx="592">
                  <c:v>4.8665972694777009E-2</c:v>
                </c:pt>
                <c:pt idx="593">
                  <c:v>4.8665972694777009E-2</c:v>
                </c:pt>
                <c:pt idx="594">
                  <c:v>4.8681137938195361E-2</c:v>
                </c:pt>
                <c:pt idx="595">
                  <c:v>4.879032769080751E-2</c:v>
                </c:pt>
                <c:pt idx="596">
                  <c:v>4.9733605831429196E-2</c:v>
                </c:pt>
                <c:pt idx="597">
                  <c:v>4.979426680510262E-2</c:v>
                </c:pt>
                <c:pt idx="598">
                  <c:v>4.9851894730092376E-2</c:v>
                </c:pt>
                <c:pt idx="599">
                  <c:v>4.9964117531388207E-2</c:v>
                </c:pt>
                <c:pt idx="600">
                  <c:v>5.0106670819520742E-2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[1]Active!$N$20</c15:sqref>
                        </c15:formulaRef>
                      </c:ext>
                    </c:extLst>
                    <c:strCache>
                      <c:ptCount val="1"/>
                      <c:pt idx="0">
                        <c:v>Lin. Fit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F88A-476E-A290-35210DF12EAB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F88A-476E-A290-35210DF1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0136"/>
        <c:axId val="1"/>
      </c:scatterChart>
      <c:valAx>
        <c:axId val="79678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402715629709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494860499265784E-2"/>
              <c:y val="0.34346504559270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0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334801762114538"/>
          <c:y val="0.92097264437689974"/>
          <c:w val="0.7988252569750367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84992987377279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8934081346423"/>
          <c:y val="0.14501531966242162"/>
          <c:w val="0.8541374474053296"/>
          <c:h val="0.613293956072324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[1]Active!$F$21:$F$796</c:f>
              <c:numCache>
                <c:formatCode>General</c:formatCode>
                <c:ptCount val="776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[1]Active!$H$21:$H$796</c:f>
              <c:numCache>
                <c:formatCode>General</c:formatCode>
                <c:ptCount val="776"/>
                <c:pt idx="64">
                  <c:v>5.6802689999967697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8DE-44AE-9CB5-54656232997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[1]Active!$I$20</c15:sqref>
                        </c15:formulaRef>
                      </c:ext>
                    </c:extLst>
                    <c:strCache>
                      <c:ptCount val="1"/>
                      <c:pt idx="0">
                        <c:v>vis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8DE-44AE-9CB5-546562329978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[1]Active!$J$21:$J$621</c:f>
              <c:numCache>
                <c:formatCode>General</c:formatCode>
                <c:ptCount val="601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[1]Active!$J$20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8DE-44AE-9CB5-546562329978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[1]Active!$F$21:$F$884</c:f>
              <c:numCache>
                <c:formatCode>General</c:formatCode>
                <c:ptCount val="864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[1]Active!$K$21:$K$884</c:f>
              <c:numCache>
                <c:formatCode>General</c:formatCode>
                <c:ptCount val="864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0">
                  <c:v>0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5">
                  <c:v>0</c:v>
                </c:pt>
                <c:pt idx="636">
                  <c:v>0</c:v>
                </c:pt>
                <c:pt idx="637">
                  <c:v>5.572799999936251E-2</c:v>
                </c:pt>
                <c:pt idx="639">
                  <c:v>5.9524500000406988E-2</c:v>
                </c:pt>
                <c:pt idx="640">
                  <c:v>0</c:v>
                </c:pt>
                <c:pt idx="641">
                  <c:v>5.8911000000080094E-2</c:v>
                </c:pt>
                <c:pt idx="642">
                  <c:v>0</c:v>
                </c:pt>
                <c:pt idx="643">
                  <c:v>5.6971999998495448E-2</c:v>
                </c:pt>
                <c:pt idx="644">
                  <c:v>5.8261999998649117E-2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6.090799999947194E-2</c:v>
                </c:pt>
                <c:pt idx="669">
                  <c:v>0</c:v>
                </c:pt>
                <c:pt idx="670">
                  <c:v>0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4">
                  <c:v>0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5">
                  <c:v>-4.8039000001153909E-2</c:v>
                </c:pt>
                <c:pt idx="736">
                  <c:v>8.0408000001625624E-2</c:v>
                </c:pt>
                <c:pt idx="737">
                  <c:v>8.1407999998191372E-2</c:v>
                </c:pt>
                <c:pt idx="738">
                  <c:v>8.161600000312319E-2</c:v>
                </c:pt>
                <c:pt idx="739">
                  <c:v>8.1600999998045154E-2</c:v>
                </c:pt>
                <c:pt idx="740">
                  <c:v>8.1702000003133435E-2</c:v>
                </c:pt>
                <c:pt idx="741">
                  <c:v>8.2860000002256129E-2</c:v>
                </c:pt>
                <c:pt idx="742">
                  <c:v>8.3452999999281019E-2</c:v>
                </c:pt>
                <c:pt idx="743">
                  <c:v>8.3409999999275897E-2</c:v>
                </c:pt>
                <c:pt idx="744">
                  <c:v>8.2928999996511266E-2</c:v>
                </c:pt>
                <c:pt idx="745">
                  <c:v>8.2983000000240281E-2</c:v>
                </c:pt>
                <c:pt idx="746">
                  <c:v>8.4494000002450775E-2</c:v>
                </c:pt>
                <c:pt idx="747">
                  <c:v>8.5838999999396037E-2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[1]Active!$K$20</c15:sqref>
                        </c15:formulaRef>
                      </c:ext>
                    </c:extLst>
                    <c:strCache>
                      <c:ptCount val="1"/>
                      <c:pt idx="0">
                        <c:v>CCD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8DE-44AE-9CB5-546562329978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[1]Active!$L$20</c15:sqref>
                        </c15:formulaRef>
                      </c:ext>
                    </c:extLst>
                    <c:strCache>
                      <c:ptCount val="1"/>
                      <c:pt idx="0">
                        <c:v>BBSAG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8DE-44AE-9CB5-546562329978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[1]Active!$M$20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8DE-44AE-9CB5-546562329978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[1]Active!$N$21:$N$621</c:f>
              <c:numCache>
                <c:formatCode>General</c:formatCode>
                <c:ptCount val="601"/>
                <c:pt idx="455">
                  <c:v>3.0774018509801632E-2</c:v>
                </c:pt>
                <c:pt idx="456">
                  <c:v>3.0774018509801632E-2</c:v>
                </c:pt>
                <c:pt idx="457">
                  <c:v>3.0819514240056696E-2</c:v>
                </c:pt>
                <c:pt idx="458">
                  <c:v>3.0922637895301516E-2</c:v>
                </c:pt>
                <c:pt idx="459">
                  <c:v>3.1037893745281014E-2</c:v>
                </c:pt>
                <c:pt idx="460">
                  <c:v>3.1037893745281014E-2</c:v>
                </c:pt>
                <c:pt idx="461">
                  <c:v>3.1037893745281014E-2</c:v>
                </c:pt>
                <c:pt idx="462">
                  <c:v>3.1042443318306516E-2</c:v>
                </c:pt>
                <c:pt idx="463">
                  <c:v>3.1042443318306516E-2</c:v>
                </c:pt>
                <c:pt idx="464">
                  <c:v>3.1168314838678865E-2</c:v>
                </c:pt>
                <c:pt idx="465">
                  <c:v>3.2345137727943223E-2</c:v>
                </c:pt>
                <c:pt idx="466">
                  <c:v>3.2427030042402341E-2</c:v>
                </c:pt>
                <c:pt idx="467">
                  <c:v>3.243157961542785E-2</c:v>
                </c:pt>
                <c:pt idx="468">
                  <c:v>3.2436129188453351E-2</c:v>
                </c:pt>
                <c:pt idx="469">
                  <c:v>3.2436129188453351E-2</c:v>
                </c:pt>
                <c:pt idx="470">
                  <c:v>3.2451294431871711E-2</c:v>
                </c:pt>
                <c:pt idx="471">
                  <c:v>3.2460393577922721E-2</c:v>
                </c:pt>
                <c:pt idx="472">
                  <c:v>3.24937571134431E-2</c:v>
                </c:pt>
                <c:pt idx="473">
                  <c:v>3.2566550281851209E-2</c:v>
                </c:pt>
                <c:pt idx="474">
                  <c:v>3.2599913817371588E-2</c:v>
                </c:pt>
                <c:pt idx="475">
                  <c:v>3.2619628633815449E-2</c:v>
                </c:pt>
                <c:pt idx="476">
                  <c:v>3.2619628633815449E-2</c:v>
                </c:pt>
                <c:pt idx="477">
                  <c:v>3.2624178206840958E-2</c:v>
                </c:pt>
                <c:pt idx="478">
                  <c:v>3.2672706985779697E-2</c:v>
                </c:pt>
                <c:pt idx="479">
                  <c:v>3.2730334910769446E-2</c:v>
                </c:pt>
                <c:pt idx="480">
                  <c:v>3.2748533202871473E-2</c:v>
                </c:pt>
                <c:pt idx="481">
                  <c:v>3.2754599300238808E-2</c:v>
                </c:pt>
                <c:pt idx="482">
                  <c:v>3.411340511052343E-2</c:v>
                </c:pt>
                <c:pt idx="483">
                  <c:v>3.4161933889462169E-2</c:v>
                </c:pt>
                <c:pt idx="484">
                  <c:v>3.4252925349972298E-2</c:v>
                </c:pt>
                <c:pt idx="485">
                  <c:v>3.4277189739441667E-2</c:v>
                </c:pt>
                <c:pt idx="486">
                  <c:v>3.4277189739441667E-2</c:v>
                </c:pt>
                <c:pt idx="487">
                  <c:v>3.4277189739441667E-2</c:v>
                </c:pt>
                <c:pt idx="488">
                  <c:v>3.4277189739441667E-2</c:v>
                </c:pt>
                <c:pt idx="489">
                  <c:v>3.4277189739441667E-2</c:v>
                </c:pt>
                <c:pt idx="490">
                  <c:v>3.4281739312467169E-2</c:v>
                </c:pt>
                <c:pt idx="491">
                  <c:v>3.4301454128911037E-2</c:v>
                </c:pt>
                <c:pt idx="492">
                  <c:v>3.4301454128911037E-2</c:v>
                </c:pt>
                <c:pt idx="493">
                  <c:v>3.4301454128911037E-2</c:v>
                </c:pt>
                <c:pt idx="494">
                  <c:v>3.4310553274962047E-2</c:v>
                </c:pt>
                <c:pt idx="495">
                  <c:v>3.4315102847987555E-2</c:v>
                </c:pt>
                <c:pt idx="496">
                  <c:v>3.4315102847987555E-2</c:v>
                </c:pt>
                <c:pt idx="497">
                  <c:v>3.4319652421013057E-2</c:v>
                </c:pt>
                <c:pt idx="498">
                  <c:v>3.4319652421013057E-2</c:v>
                </c:pt>
                <c:pt idx="499">
                  <c:v>3.4325718518380399E-2</c:v>
                </c:pt>
                <c:pt idx="500">
                  <c:v>3.4334817664431416E-2</c:v>
                </c:pt>
                <c:pt idx="501">
                  <c:v>3.4425809124941545E-2</c:v>
                </c:pt>
                <c:pt idx="502">
                  <c:v>3.4574428510441423E-2</c:v>
                </c:pt>
                <c:pt idx="503">
                  <c:v>3.5848308957583258E-2</c:v>
                </c:pt>
                <c:pt idx="504">
                  <c:v>3.5963564807562756E-2</c:v>
                </c:pt>
                <c:pt idx="505">
                  <c:v>3.5978730050981109E-2</c:v>
                </c:pt>
                <c:pt idx="506">
                  <c:v>3.5987829197032126E-2</c:v>
                </c:pt>
                <c:pt idx="507">
                  <c:v>3.6012093586501488E-2</c:v>
                </c:pt>
                <c:pt idx="508">
                  <c:v>3.6233506140409474E-2</c:v>
                </c:pt>
                <c:pt idx="509">
                  <c:v>3.6245638335144159E-2</c:v>
                </c:pt>
                <c:pt idx="510">
                  <c:v>3.6291134065399223E-2</c:v>
                </c:pt>
                <c:pt idx="511">
                  <c:v>3.6315398454868593E-2</c:v>
                </c:pt>
                <c:pt idx="512">
                  <c:v>3.634269589302163E-2</c:v>
                </c:pt>
                <c:pt idx="513">
                  <c:v>3.6348761990388972E-2</c:v>
                </c:pt>
                <c:pt idx="514">
                  <c:v>3.6348761990388972E-2</c:v>
                </c:pt>
                <c:pt idx="515">
                  <c:v>3.6539844057460247E-2</c:v>
                </c:pt>
                <c:pt idx="516">
                  <c:v>3.7698468654622577E-2</c:v>
                </c:pt>
                <c:pt idx="517">
                  <c:v>3.7698468654622577E-2</c:v>
                </c:pt>
                <c:pt idx="518">
                  <c:v>3.7698468654622577E-2</c:v>
                </c:pt>
                <c:pt idx="519">
                  <c:v>3.7698468654622577E-2</c:v>
                </c:pt>
                <c:pt idx="520">
                  <c:v>3.7866802856566323E-2</c:v>
                </c:pt>
                <c:pt idx="521">
                  <c:v>3.7953244744050943E-2</c:v>
                </c:pt>
                <c:pt idx="522">
                  <c:v>3.8077599740081458E-2</c:v>
                </c:pt>
                <c:pt idx="523">
                  <c:v>3.8156459005856902E-2</c:v>
                </c:pt>
                <c:pt idx="524">
                  <c:v>3.8280814001887417E-2</c:v>
                </c:pt>
                <c:pt idx="525">
                  <c:v>3.9433372501682405E-2</c:v>
                </c:pt>
                <c:pt idx="526">
                  <c:v>3.9497066524039497E-2</c:v>
                </c:pt>
                <c:pt idx="527">
                  <c:v>3.9572892741131273E-2</c:v>
                </c:pt>
                <c:pt idx="528">
                  <c:v>3.9572892741131273E-2</c:v>
                </c:pt>
                <c:pt idx="529">
                  <c:v>3.972151212663115E-2</c:v>
                </c:pt>
                <c:pt idx="530">
                  <c:v>3.972151212663115E-2</c:v>
                </c:pt>
                <c:pt idx="531">
                  <c:v>3.972151212663115E-2</c:v>
                </c:pt>
                <c:pt idx="532">
                  <c:v>3.973667737004951E-2</c:v>
                </c:pt>
                <c:pt idx="533">
                  <c:v>3.9861032366080018E-2</c:v>
                </c:pt>
                <c:pt idx="534">
                  <c:v>3.9976288216059516E-2</c:v>
                </c:pt>
                <c:pt idx="535">
                  <c:v>4.0049081384467625E-2</c:v>
                </c:pt>
                <c:pt idx="536">
                  <c:v>4.108335098559944E-2</c:v>
                </c:pt>
                <c:pt idx="537">
                  <c:v>4.1174342446109576E-2</c:v>
                </c:pt>
                <c:pt idx="538">
                  <c:v>4.1265333906619704E-2</c:v>
                </c:pt>
                <c:pt idx="539">
                  <c:v>4.136542451318085E-2</c:v>
                </c:pt>
                <c:pt idx="540">
                  <c:v>4.136542451318085E-2</c:v>
                </c:pt>
                <c:pt idx="541">
                  <c:v>4.1611101456558199E-2</c:v>
                </c:pt>
                <c:pt idx="542">
                  <c:v>4.1635365846027568E-2</c:v>
                </c:pt>
                <c:pt idx="543">
                  <c:v>4.2903180195802054E-2</c:v>
                </c:pt>
                <c:pt idx="544">
                  <c:v>4.2903180195802054E-2</c:v>
                </c:pt>
                <c:pt idx="545">
                  <c:v>4.2903180195802054E-2</c:v>
                </c:pt>
                <c:pt idx="546">
                  <c:v>4.2933510682638766E-2</c:v>
                </c:pt>
                <c:pt idx="547">
                  <c:v>4.2985072510261173E-2</c:v>
                </c:pt>
                <c:pt idx="548">
                  <c:v>4.3051799581301939E-2</c:v>
                </c:pt>
                <c:pt idx="549">
                  <c:v>4.3230749453638528E-2</c:v>
                </c:pt>
                <c:pt idx="550">
                  <c:v>4.3248947745740556E-2</c:v>
                </c:pt>
                <c:pt idx="551">
                  <c:v>4.3279278232577267E-2</c:v>
                </c:pt>
                <c:pt idx="552">
                  <c:v>4.4609270080367011E-2</c:v>
                </c:pt>
                <c:pt idx="553">
                  <c:v>4.4609270080367011E-2</c:v>
                </c:pt>
                <c:pt idx="554">
                  <c:v>4.4613819653392513E-2</c:v>
                </c:pt>
                <c:pt idx="555">
                  <c:v>4.4613819653392513E-2</c:v>
                </c:pt>
                <c:pt idx="556">
                  <c:v>4.4647183188912899E-2</c:v>
                </c:pt>
                <c:pt idx="557">
                  <c:v>4.4671447578382262E-2</c:v>
                </c:pt>
                <c:pt idx="558">
                  <c:v>4.4868595742820878E-2</c:v>
                </c:pt>
                <c:pt idx="559">
                  <c:v>4.492319061912696E-2</c:v>
                </c:pt>
                <c:pt idx="560">
                  <c:v>4.5056644761208485E-2</c:v>
                </c:pt>
                <c:pt idx="561">
                  <c:v>4.5171900611187983E-2</c:v>
                </c:pt>
                <c:pt idx="562">
                  <c:v>4.5253792925647102E-2</c:v>
                </c:pt>
                <c:pt idx="563">
                  <c:v>4.6488243739901208E-2</c:v>
                </c:pt>
                <c:pt idx="564">
                  <c:v>4.6488243739901208E-2</c:v>
                </c:pt>
                <c:pt idx="565">
                  <c:v>4.6488243739901208E-2</c:v>
                </c:pt>
                <c:pt idx="566">
                  <c:v>4.6488243739901208E-2</c:v>
                </c:pt>
                <c:pt idx="567">
                  <c:v>4.6488243739901208E-2</c:v>
                </c:pt>
                <c:pt idx="568">
                  <c:v>4.6488243739901208E-2</c:v>
                </c:pt>
                <c:pt idx="569">
                  <c:v>4.6545871664890957E-2</c:v>
                </c:pt>
                <c:pt idx="570">
                  <c:v>4.6545871664890957E-2</c:v>
                </c:pt>
                <c:pt idx="571">
                  <c:v>4.6554970810941967E-2</c:v>
                </c:pt>
                <c:pt idx="572">
                  <c:v>4.6579235200411337E-2</c:v>
                </c:pt>
                <c:pt idx="573">
                  <c:v>4.6579235200411337E-2</c:v>
                </c:pt>
                <c:pt idx="574">
                  <c:v>4.6612598735931716E-2</c:v>
                </c:pt>
                <c:pt idx="575">
                  <c:v>4.6900738360880469E-2</c:v>
                </c:pt>
                <c:pt idx="576">
                  <c:v>4.7022060308227309E-2</c:v>
                </c:pt>
                <c:pt idx="577">
                  <c:v>4.7113051768737438E-2</c:v>
                </c:pt>
                <c:pt idx="578">
                  <c:v>4.816551966197128E-2</c:v>
                </c:pt>
                <c:pt idx="579">
                  <c:v>4.8232246733012039E-2</c:v>
                </c:pt>
                <c:pt idx="580">
                  <c:v>4.8314139047471165E-2</c:v>
                </c:pt>
                <c:pt idx="581">
                  <c:v>4.8338403436940534E-2</c:v>
                </c:pt>
                <c:pt idx="582">
                  <c:v>4.8342953009966043E-2</c:v>
                </c:pt>
                <c:pt idx="583">
                  <c:v>4.8347502582991551E-2</c:v>
                </c:pt>
                <c:pt idx="584">
                  <c:v>4.8347502582991551E-2</c:v>
                </c:pt>
                <c:pt idx="585">
                  <c:v>4.8352052156017046E-2</c:v>
                </c:pt>
                <c:pt idx="586">
                  <c:v>4.8367217399435412E-2</c:v>
                </c:pt>
                <c:pt idx="587">
                  <c:v>4.8371766972460907E-2</c:v>
                </c:pt>
                <c:pt idx="588">
                  <c:v>4.8420295751399646E-2</c:v>
                </c:pt>
                <c:pt idx="589">
                  <c:v>4.8433944470476172E-2</c:v>
                </c:pt>
                <c:pt idx="590">
                  <c:v>4.8468824530338385E-2</c:v>
                </c:pt>
                <c:pt idx="591">
                  <c:v>4.8487022822440419E-2</c:v>
                </c:pt>
                <c:pt idx="592">
                  <c:v>4.8665972694777009E-2</c:v>
                </c:pt>
                <c:pt idx="593">
                  <c:v>4.8665972694777009E-2</c:v>
                </c:pt>
                <c:pt idx="594">
                  <c:v>4.8681137938195361E-2</c:v>
                </c:pt>
                <c:pt idx="595">
                  <c:v>4.879032769080751E-2</c:v>
                </c:pt>
                <c:pt idx="596">
                  <c:v>4.9733605831429196E-2</c:v>
                </c:pt>
                <c:pt idx="597">
                  <c:v>4.979426680510262E-2</c:v>
                </c:pt>
                <c:pt idx="598">
                  <c:v>4.9851894730092376E-2</c:v>
                </c:pt>
                <c:pt idx="599">
                  <c:v>4.9964117531388207E-2</c:v>
                </c:pt>
                <c:pt idx="600">
                  <c:v>5.0106670819520742E-2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[1]Active!$N$20</c15:sqref>
                        </c15:formulaRef>
                      </c:ext>
                    </c:extLst>
                    <c:strCache>
                      <c:ptCount val="1"/>
                      <c:pt idx="0">
                        <c:v>Lin. Fit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08DE-44AE-9CB5-546562329978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08DE-44AE-9CB5-54656232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3088"/>
        <c:axId val="1"/>
      </c:scatterChart>
      <c:valAx>
        <c:axId val="79678308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3113604488078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42917251051893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30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44740532959326"/>
          <c:y val="0.92145141978098655"/>
          <c:w val="0.64516129032258052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9557702346029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216047651939"/>
          <c:y val="0.14457831325301204"/>
          <c:w val="0.85434290520902434"/>
          <c:h val="0.614457831325301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[1]Active!$F$21:$F$796</c:f>
              <c:numCache>
                <c:formatCode>General</c:formatCode>
                <c:ptCount val="776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[1]Active!$H$21:$H$796</c:f>
              <c:numCache>
                <c:formatCode>General</c:formatCode>
                <c:ptCount val="776"/>
                <c:pt idx="64">
                  <c:v>5.6802689999967697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EAA-4FB9-B85E-30702096E78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[1]Active!$I$20</c15:sqref>
                        </c15:formulaRef>
                      </c:ext>
                    </c:extLst>
                    <c:strCache>
                      <c:ptCount val="1"/>
                      <c:pt idx="0">
                        <c:v>vis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EAA-4FB9-B85E-30702096E78D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[1]Active!$F$21:$F$884</c:f>
              <c:numCache>
                <c:formatCode>General</c:formatCode>
                <c:ptCount val="864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31579</c:v>
                </c:pt>
                <c:pt idx="736">
                  <c:v>31612</c:v>
                </c:pt>
                <c:pt idx="737">
                  <c:v>31612</c:v>
                </c:pt>
                <c:pt idx="738">
                  <c:v>31624</c:v>
                </c:pt>
                <c:pt idx="739">
                  <c:v>31639</c:v>
                </c:pt>
                <c:pt idx="740">
                  <c:v>31678</c:v>
                </c:pt>
                <c:pt idx="741">
                  <c:v>31740</c:v>
                </c:pt>
                <c:pt idx="742">
                  <c:v>31767</c:v>
                </c:pt>
                <c:pt idx="743">
                  <c:v>32290</c:v>
                </c:pt>
                <c:pt idx="744">
                  <c:v>32331</c:v>
                </c:pt>
                <c:pt idx="745">
                  <c:v>32337</c:v>
                </c:pt>
                <c:pt idx="746">
                  <c:v>32366</c:v>
                </c:pt>
                <c:pt idx="747">
                  <c:v>32721</c:v>
                </c:pt>
              </c:numCache>
            </c:numRef>
          </c:xVal>
          <c:yVal>
            <c:numRef>
              <c:f>[1]Active!$J$21:$J$884</c:f>
              <c:numCache>
                <c:formatCode>General</c:formatCode>
                <c:ptCount val="864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[1]Active!$J$20</c15:sqref>
                        </c15:formulaRef>
                      </c:ext>
                    </c:extLst>
                    <c:strCache>
                      <c:ptCount val="1"/>
                      <c:pt idx="0">
                        <c:v>PE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EAA-4FB9-B85E-30702096E78D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[1]Active!$K$21:$K$621</c:f>
              <c:numCache>
                <c:formatCode>General</c:formatCode>
                <c:ptCount val="601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[1]Active!$K$20</c15:sqref>
                        </c15:formulaRef>
                      </c:ext>
                    </c:extLst>
                    <c:strCache>
                      <c:ptCount val="1"/>
                      <c:pt idx="0">
                        <c:v>CCD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EAA-4FB9-B85E-30702096E78D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[1]Active!$L$20</c15:sqref>
                        </c15:formulaRef>
                      </c:ext>
                    </c:extLst>
                    <c:strCache>
                      <c:ptCount val="1"/>
                      <c:pt idx="0">
                        <c:v>BBSAG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EAA-4FB9-B85E-30702096E78D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[1]Active!$M$20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EEAA-4FB9-B85E-30702096E78D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[1]Active!$N$21:$N$621</c:f>
              <c:numCache>
                <c:formatCode>General</c:formatCode>
                <c:ptCount val="601"/>
                <c:pt idx="455">
                  <c:v>3.0774018509801632E-2</c:v>
                </c:pt>
                <c:pt idx="456">
                  <c:v>3.0774018509801632E-2</c:v>
                </c:pt>
                <c:pt idx="457">
                  <c:v>3.0819514240056696E-2</c:v>
                </c:pt>
                <c:pt idx="458">
                  <c:v>3.0922637895301516E-2</c:v>
                </c:pt>
                <c:pt idx="459">
                  <c:v>3.1037893745281014E-2</c:v>
                </c:pt>
                <c:pt idx="460">
                  <c:v>3.1037893745281014E-2</c:v>
                </c:pt>
                <c:pt idx="461">
                  <c:v>3.1037893745281014E-2</c:v>
                </c:pt>
                <c:pt idx="462">
                  <c:v>3.1042443318306516E-2</c:v>
                </c:pt>
                <c:pt idx="463">
                  <c:v>3.1042443318306516E-2</c:v>
                </c:pt>
                <c:pt idx="464">
                  <c:v>3.1168314838678865E-2</c:v>
                </c:pt>
                <c:pt idx="465">
                  <c:v>3.2345137727943223E-2</c:v>
                </c:pt>
                <c:pt idx="466">
                  <c:v>3.2427030042402341E-2</c:v>
                </c:pt>
                <c:pt idx="467">
                  <c:v>3.243157961542785E-2</c:v>
                </c:pt>
                <c:pt idx="468">
                  <c:v>3.2436129188453351E-2</c:v>
                </c:pt>
                <c:pt idx="469">
                  <c:v>3.2436129188453351E-2</c:v>
                </c:pt>
                <c:pt idx="470">
                  <c:v>3.2451294431871711E-2</c:v>
                </c:pt>
                <c:pt idx="471">
                  <c:v>3.2460393577922721E-2</c:v>
                </c:pt>
                <c:pt idx="472">
                  <c:v>3.24937571134431E-2</c:v>
                </c:pt>
                <c:pt idx="473">
                  <c:v>3.2566550281851209E-2</c:v>
                </c:pt>
                <c:pt idx="474">
                  <c:v>3.2599913817371588E-2</c:v>
                </c:pt>
                <c:pt idx="475">
                  <c:v>3.2619628633815449E-2</c:v>
                </c:pt>
                <c:pt idx="476">
                  <c:v>3.2619628633815449E-2</c:v>
                </c:pt>
                <c:pt idx="477">
                  <c:v>3.2624178206840958E-2</c:v>
                </c:pt>
                <c:pt idx="478">
                  <c:v>3.2672706985779697E-2</c:v>
                </c:pt>
                <c:pt idx="479">
                  <c:v>3.2730334910769446E-2</c:v>
                </c:pt>
                <c:pt idx="480">
                  <c:v>3.2748533202871473E-2</c:v>
                </c:pt>
                <c:pt idx="481">
                  <c:v>3.2754599300238808E-2</c:v>
                </c:pt>
                <c:pt idx="482">
                  <c:v>3.411340511052343E-2</c:v>
                </c:pt>
                <c:pt idx="483">
                  <c:v>3.4161933889462169E-2</c:v>
                </c:pt>
                <c:pt idx="484">
                  <c:v>3.4252925349972298E-2</c:v>
                </c:pt>
                <c:pt idx="485">
                  <c:v>3.4277189739441667E-2</c:v>
                </c:pt>
                <c:pt idx="486">
                  <c:v>3.4277189739441667E-2</c:v>
                </c:pt>
                <c:pt idx="487">
                  <c:v>3.4277189739441667E-2</c:v>
                </c:pt>
                <c:pt idx="488">
                  <c:v>3.4277189739441667E-2</c:v>
                </c:pt>
                <c:pt idx="489">
                  <c:v>3.4277189739441667E-2</c:v>
                </c:pt>
                <c:pt idx="490">
                  <c:v>3.4281739312467169E-2</c:v>
                </c:pt>
                <c:pt idx="491">
                  <c:v>3.4301454128911037E-2</c:v>
                </c:pt>
                <c:pt idx="492">
                  <c:v>3.4301454128911037E-2</c:v>
                </c:pt>
                <c:pt idx="493">
                  <c:v>3.4301454128911037E-2</c:v>
                </c:pt>
                <c:pt idx="494">
                  <c:v>3.4310553274962047E-2</c:v>
                </c:pt>
                <c:pt idx="495">
                  <c:v>3.4315102847987555E-2</c:v>
                </c:pt>
                <c:pt idx="496">
                  <c:v>3.4315102847987555E-2</c:v>
                </c:pt>
                <c:pt idx="497">
                  <c:v>3.4319652421013057E-2</c:v>
                </c:pt>
                <c:pt idx="498">
                  <c:v>3.4319652421013057E-2</c:v>
                </c:pt>
                <c:pt idx="499">
                  <c:v>3.4325718518380399E-2</c:v>
                </c:pt>
                <c:pt idx="500">
                  <c:v>3.4334817664431416E-2</c:v>
                </c:pt>
                <c:pt idx="501">
                  <c:v>3.4425809124941545E-2</c:v>
                </c:pt>
                <c:pt idx="502">
                  <c:v>3.4574428510441423E-2</c:v>
                </c:pt>
                <c:pt idx="503">
                  <c:v>3.5848308957583258E-2</c:v>
                </c:pt>
                <c:pt idx="504">
                  <c:v>3.5963564807562756E-2</c:v>
                </c:pt>
                <c:pt idx="505">
                  <c:v>3.5978730050981109E-2</c:v>
                </c:pt>
                <c:pt idx="506">
                  <c:v>3.5987829197032126E-2</c:v>
                </c:pt>
                <c:pt idx="507">
                  <c:v>3.6012093586501488E-2</c:v>
                </c:pt>
                <c:pt idx="508">
                  <c:v>3.6233506140409474E-2</c:v>
                </c:pt>
                <c:pt idx="509">
                  <c:v>3.6245638335144159E-2</c:v>
                </c:pt>
                <c:pt idx="510">
                  <c:v>3.6291134065399223E-2</c:v>
                </c:pt>
                <c:pt idx="511">
                  <c:v>3.6315398454868593E-2</c:v>
                </c:pt>
                <c:pt idx="512">
                  <c:v>3.634269589302163E-2</c:v>
                </c:pt>
                <c:pt idx="513">
                  <c:v>3.6348761990388972E-2</c:v>
                </c:pt>
                <c:pt idx="514">
                  <c:v>3.6348761990388972E-2</c:v>
                </c:pt>
                <c:pt idx="515">
                  <c:v>3.6539844057460247E-2</c:v>
                </c:pt>
                <c:pt idx="516">
                  <c:v>3.7698468654622577E-2</c:v>
                </c:pt>
                <c:pt idx="517">
                  <c:v>3.7698468654622577E-2</c:v>
                </c:pt>
                <c:pt idx="518">
                  <c:v>3.7698468654622577E-2</c:v>
                </c:pt>
                <c:pt idx="519">
                  <c:v>3.7698468654622577E-2</c:v>
                </c:pt>
                <c:pt idx="520">
                  <c:v>3.7866802856566323E-2</c:v>
                </c:pt>
                <c:pt idx="521">
                  <c:v>3.7953244744050943E-2</c:v>
                </c:pt>
                <c:pt idx="522">
                  <c:v>3.8077599740081458E-2</c:v>
                </c:pt>
                <c:pt idx="523">
                  <c:v>3.8156459005856902E-2</c:v>
                </c:pt>
                <c:pt idx="524">
                  <c:v>3.8280814001887417E-2</c:v>
                </c:pt>
                <c:pt idx="525">
                  <c:v>3.9433372501682405E-2</c:v>
                </c:pt>
                <c:pt idx="526">
                  <c:v>3.9497066524039497E-2</c:v>
                </c:pt>
                <c:pt idx="527">
                  <c:v>3.9572892741131273E-2</c:v>
                </c:pt>
                <c:pt idx="528">
                  <c:v>3.9572892741131273E-2</c:v>
                </c:pt>
                <c:pt idx="529">
                  <c:v>3.972151212663115E-2</c:v>
                </c:pt>
                <c:pt idx="530">
                  <c:v>3.972151212663115E-2</c:v>
                </c:pt>
                <c:pt idx="531">
                  <c:v>3.972151212663115E-2</c:v>
                </c:pt>
                <c:pt idx="532">
                  <c:v>3.973667737004951E-2</c:v>
                </c:pt>
                <c:pt idx="533">
                  <c:v>3.9861032366080018E-2</c:v>
                </c:pt>
                <c:pt idx="534">
                  <c:v>3.9976288216059516E-2</c:v>
                </c:pt>
                <c:pt idx="535">
                  <c:v>4.0049081384467625E-2</c:v>
                </c:pt>
                <c:pt idx="536">
                  <c:v>4.108335098559944E-2</c:v>
                </c:pt>
                <c:pt idx="537">
                  <c:v>4.1174342446109576E-2</c:v>
                </c:pt>
                <c:pt idx="538">
                  <c:v>4.1265333906619704E-2</c:v>
                </c:pt>
                <c:pt idx="539">
                  <c:v>4.136542451318085E-2</c:v>
                </c:pt>
                <c:pt idx="540">
                  <c:v>4.136542451318085E-2</c:v>
                </c:pt>
                <c:pt idx="541">
                  <c:v>4.1611101456558199E-2</c:v>
                </c:pt>
                <c:pt idx="542">
                  <c:v>4.1635365846027568E-2</c:v>
                </c:pt>
                <c:pt idx="543">
                  <c:v>4.2903180195802054E-2</c:v>
                </c:pt>
                <c:pt idx="544">
                  <c:v>4.2903180195802054E-2</c:v>
                </c:pt>
                <c:pt idx="545">
                  <c:v>4.2903180195802054E-2</c:v>
                </c:pt>
                <c:pt idx="546">
                  <c:v>4.2933510682638766E-2</c:v>
                </c:pt>
                <c:pt idx="547">
                  <c:v>4.2985072510261173E-2</c:v>
                </c:pt>
                <c:pt idx="548">
                  <c:v>4.3051799581301939E-2</c:v>
                </c:pt>
                <c:pt idx="549">
                  <c:v>4.3230749453638528E-2</c:v>
                </c:pt>
                <c:pt idx="550">
                  <c:v>4.3248947745740556E-2</c:v>
                </c:pt>
                <c:pt idx="551">
                  <c:v>4.3279278232577267E-2</c:v>
                </c:pt>
                <c:pt idx="552">
                  <c:v>4.4609270080367011E-2</c:v>
                </c:pt>
                <c:pt idx="553">
                  <c:v>4.4609270080367011E-2</c:v>
                </c:pt>
                <c:pt idx="554">
                  <c:v>4.4613819653392513E-2</c:v>
                </c:pt>
                <c:pt idx="555">
                  <c:v>4.4613819653392513E-2</c:v>
                </c:pt>
                <c:pt idx="556">
                  <c:v>4.4647183188912899E-2</c:v>
                </c:pt>
                <c:pt idx="557">
                  <c:v>4.4671447578382262E-2</c:v>
                </c:pt>
                <c:pt idx="558">
                  <c:v>4.4868595742820878E-2</c:v>
                </c:pt>
                <c:pt idx="559">
                  <c:v>4.492319061912696E-2</c:v>
                </c:pt>
                <c:pt idx="560">
                  <c:v>4.5056644761208485E-2</c:v>
                </c:pt>
                <c:pt idx="561">
                  <c:v>4.5171900611187983E-2</c:v>
                </c:pt>
                <c:pt idx="562">
                  <c:v>4.5253792925647102E-2</c:v>
                </c:pt>
                <c:pt idx="563">
                  <c:v>4.6488243739901208E-2</c:v>
                </c:pt>
                <c:pt idx="564">
                  <c:v>4.6488243739901208E-2</c:v>
                </c:pt>
                <c:pt idx="565">
                  <c:v>4.6488243739901208E-2</c:v>
                </c:pt>
                <c:pt idx="566">
                  <c:v>4.6488243739901208E-2</c:v>
                </c:pt>
                <c:pt idx="567">
                  <c:v>4.6488243739901208E-2</c:v>
                </c:pt>
                <c:pt idx="568">
                  <c:v>4.6488243739901208E-2</c:v>
                </c:pt>
                <c:pt idx="569">
                  <c:v>4.6545871664890957E-2</c:v>
                </c:pt>
                <c:pt idx="570">
                  <c:v>4.6545871664890957E-2</c:v>
                </c:pt>
                <c:pt idx="571">
                  <c:v>4.6554970810941967E-2</c:v>
                </c:pt>
                <c:pt idx="572">
                  <c:v>4.6579235200411337E-2</c:v>
                </c:pt>
                <c:pt idx="573">
                  <c:v>4.6579235200411337E-2</c:v>
                </c:pt>
                <c:pt idx="574">
                  <c:v>4.6612598735931716E-2</c:v>
                </c:pt>
                <c:pt idx="575">
                  <c:v>4.6900738360880469E-2</c:v>
                </c:pt>
                <c:pt idx="576">
                  <c:v>4.7022060308227309E-2</c:v>
                </c:pt>
                <c:pt idx="577">
                  <c:v>4.7113051768737438E-2</c:v>
                </c:pt>
                <c:pt idx="578">
                  <c:v>4.816551966197128E-2</c:v>
                </c:pt>
                <c:pt idx="579">
                  <c:v>4.8232246733012039E-2</c:v>
                </c:pt>
                <c:pt idx="580">
                  <c:v>4.8314139047471165E-2</c:v>
                </c:pt>
                <c:pt idx="581">
                  <c:v>4.8338403436940534E-2</c:v>
                </c:pt>
                <c:pt idx="582">
                  <c:v>4.8342953009966043E-2</c:v>
                </c:pt>
                <c:pt idx="583">
                  <c:v>4.8347502582991551E-2</c:v>
                </c:pt>
                <c:pt idx="584">
                  <c:v>4.8347502582991551E-2</c:v>
                </c:pt>
                <c:pt idx="585">
                  <c:v>4.8352052156017046E-2</c:v>
                </c:pt>
                <c:pt idx="586">
                  <c:v>4.8367217399435412E-2</c:v>
                </c:pt>
                <c:pt idx="587">
                  <c:v>4.8371766972460907E-2</c:v>
                </c:pt>
                <c:pt idx="588">
                  <c:v>4.8420295751399646E-2</c:v>
                </c:pt>
                <c:pt idx="589">
                  <c:v>4.8433944470476172E-2</c:v>
                </c:pt>
                <c:pt idx="590">
                  <c:v>4.8468824530338385E-2</c:v>
                </c:pt>
                <c:pt idx="591">
                  <c:v>4.8487022822440419E-2</c:v>
                </c:pt>
                <c:pt idx="592">
                  <c:v>4.8665972694777009E-2</c:v>
                </c:pt>
                <c:pt idx="593">
                  <c:v>4.8665972694777009E-2</c:v>
                </c:pt>
                <c:pt idx="594">
                  <c:v>4.8681137938195361E-2</c:v>
                </c:pt>
                <c:pt idx="595">
                  <c:v>4.879032769080751E-2</c:v>
                </c:pt>
                <c:pt idx="596">
                  <c:v>4.9733605831429196E-2</c:v>
                </c:pt>
                <c:pt idx="597">
                  <c:v>4.979426680510262E-2</c:v>
                </c:pt>
                <c:pt idx="598">
                  <c:v>4.9851894730092376E-2</c:v>
                </c:pt>
                <c:pt idx="599">
                  <c:v>4.9964117531388207E-2</c:v>
                </c:pt>
                <c:pt idx="600">
                  <c:v>5.0106670819520742E-2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[1]Active!$N$20</c15:sqref>
                        </c15:formulaRef>
                      </c:ext>
                    </c:extLst>
                    <c:strCache>
                      <c:ptCount val="1"/>
                      <c:pt idx="0">
                        <c:v>Lin. Fit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EEAA-4FB9-B85E-30702096E78D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[1]Active!$U$21:$U$621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EEAA-4FB9-B85E-30702096E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120"/>
        <c:axId val="1"/>
      </c:scatterChart>
      <c:valAx>
        <c:axId val="7967811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035363226655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1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65560922531742"/>
          <c:y val="0.92168674698795183"/>
          <c:w val="0.64425858532389335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0</xdr:row>
      <xdr:rowOff>0</xdr:rowOff>
    </xdr:from>
    <xdr:to>
      <xdr:col>16</xdr:col>
      <xdr:colOff>304801</xdr:colOff>
      <xdr:row>18</xdr:row>
      <xdr:rowOff>66675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52B04BD4-E36E-AB5B-32CC-C9EDA40D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0</xdr:row>
      <xdr:rowOff>9525</xdr:rowOff>
    </xdr:from>
    <xdr:to>
      <xdr:col>26</xdr:col>
      <xdr:colOff>457200</xdr:colOff>
      <xdr:row>18</xdr:row>
      <xdr:rowOff>85725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C0900391-2CCF-D035-EB76-E9836CC6A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10</xdr:col>
      <xdr:colOff>409575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00DA4D-59A6-8D59-6AA8-84E5DAA16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0</xdr:rowOff>
    </xdr:from>
    <xdr:to>
      <xdr:col>38</xdr:col>
      <xdr:colOff>523875</xdr:colOff>
      <xdr:row>18</xdr:row>
      <xdr:rowOff>47625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85BEBC2-AB69-4D78-B0EA-0EEA5A2BE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9526</xdr:colOff>
      <xdr:row>0</xdr:row>
      <xdr:rowOff>0</xdr:rowOff>
    </xdr:from>
    <xdr:to>
      <xdr:col>16</xdr:col>
      <xdr:colOff>304801</xdr:colOff>
      <xdr:row>18</xdr:row>
      <xdr:rowOff>66675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7481336-ABCA-4C97-9AAB-CF3C72110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0</xdr:row>
      <xdr:rowOff>9525</xdr:rowOff>
    </xdr:from>
    <xdr:to>
      <xdr:col>26</xdr:col>
      <xdr:colOff>457200</xdr:colOff>
      <xdr:row>18</xdr:row>
      <xdr:rowOff>85725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497AB29-2272-4680-B49B-19568EB5A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051" TargetMode="External"/><Relationship Id="rId117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konkoly.hu/cgi-bin/IBVS?3719" TargetMode="External"/><Relationship Id="rId42" Type="http://schemas.openxmlformats.org/officeDocument/2006/relationships/hyperlink" Target="http://www.konkoly.hu/cgi-bin/IBVS?4051" TargetMode="External"/><Relationship Id="rId47" Type="http://schemas.openxmlformats.org/officeDocument/2006/relationships/hyperlink" Target="http://www.konkoly.hu/cgi-bin/IBVS?4051" TargetMode="External"/><Relationship Id="rId63" Type="http://schemas.openxmlformats.org/officeDocument/2006/relationships/hyperlink" Target="http://www.konkoly.hu/cgi-bin/IBVS?5011" TargetMode="External"/><Relationship Id="rId68" Type="http://schemas.openxmlformats.org/officeDocument/2006/relationships/hyperlink" Target="http://www.bav-astro.de/sfs/BAVM_link.php?BAVMnr=102" TargetMode="External"/><Relationship Id="rId84" Type="http://schemas.openxmlformats.org/officeDocument/2006/relationships/hyperlink" Target="http://www.konkoly.hu/cgi-bin/IBVS?5407" TargetMode="External"/><Relationship Id="rId89" Type="http://schemas.openxmlformats.org/officeDocument/2006/relationships/hyperlink" Target="http://www.konkoly.hu/cgi-bin/IBVS?5439" TargetMode="External"/><Relationship Id="rId112" Type="http://schemas.openxmlformats.org/officeDocument/2006/relationships/hyperlink" Target="http://www.bav-astro.de/sfs/BAVM_link.php?BAVMnr=193" TargetMode="External"/><Relationship Id="rId133" Type="http://schemas.openxmlformats.org/officeDocument/2006/relationships/hyperlink" Target="http://www.bav-astro.de/sfs/BAVM_link.php?BAVMnr=225" TargetMode="External"/><Relationship Id="rId138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3719" TargetMode="External"/><Relationship Id="rId107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www.konkoly.hu/cgi-bin/IBVS?3609" TargetMode="External"/><Relationship Id="rId32" Type="http://schemas.openxmlformats.org/officeDocument/2006/relationships/hyperlink" Target="http://www.konkoly.hu/cgi-bin/IBVS?4340" TargetMode="External"/><Relationship Id="rId37" Type="http://schemas.openxmlformats.org/officeDocument/2006/relationships/hyperlink" Target="http://www.konkoly.hu/cgi-bin/IBVS?4051" TargetMode="External"/><Relationship Id="rId53" Type="http://schemas.openxmlformats.org/officeDocument/2006/relationships/hyperlink" Target="http://www.konkoly.hu/cgi-bin/IBVS?5011" TargetMode="External"/><Relationship Id="rId58" Type="http://schemas.openxmlformats.org/officeDocument/2006/relationships/hyperlink" Target="http://www.bav-astro.de/sfs/BAVM_link.php?BAVMnr=80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konkoly.hu/cgi-bin/IBVS?5439" TargetMode="External"/><Relationship Id="rId102" Type="http://schemas.openxmlformats.org/officeDocument/2006/relationships/hyperlink" Target="http://www.bav-astro.de/sfs/BAVM_link.php?BAVMnr=173" TargetMode="External"/><Relationship Id="rId123" Type="http://schemas.openxmlformats.org/officeDocument/2006/relationships/hyperlink" Target="http://www.bav-astro.de/sfs/BAVM_link.php?BAVMnr=209" TargetMode="External"/><Relationship Id="rId128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www.konkoly.hu/cgi-bin/IBVS?3380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3719" TargetMode="External"/><Relationship Id="rId27" Type="http://schemas.openxmlformats.org/officeDocument/2006/relationships/hyperlink" Target="http://www.konkoly.hu/cgi-bin/IBVS?4051" TargetMode="External"/><Relationship Id="rId43" Type="http://schemas.openxmlformats.org/officeDocument/2006/relationships/hyperlink" Target="http://www.konkoly.hu/cgi-bin/IBVS?4051" TargetMode="External"/><Relationship Id="rId48" Type="http://schemas.openxmlformats.org/officeDocument/2006/relationships/hyperlink" Target="http://www.konkoly.hu/cgi-bin/IBVS?4051" TargetMode="External"/><Relationship Id="rId64" Type="http://schemas.openxmlformats.org/officeDocument/2006/relationships/hyperlink" Target="http://www.konkoly.hu/cgi-bin/IBVS?5011" TargetMode="External"/><Relationship Id="rId69" Type="http://schemas.openxmlformats.org/officeDocument/2006/relationships/hyperlink" Target="http://www.bav-astro.de/sfs/BAVM_link.php?BAVMnr=111" TargetMode="External"/><Relationship Id="rId113" Type="http://schemas.openxmlformats.org/officeDocument/2006/relationships/hyperlink" Target="http://www.bav-astro.de/sfs/BAVM_link.php?BAVMnr=193" TargetMode="External"/><Relationship Id="rId118" Type="http://schemas.openxmlformats.org/officeDocument/2006/relationships/hyperlink" Target="http://www.konkoly.hu/cgi-bin/IBVS?5898" TargetMode="External"/><Relationship Id="rId134" Type="http://schemas.openxmlformats.org/officeDocument/2006/relationships/hyperlink" Target="http://www.konkoly.hu/cgi-bin/IBVS?6114" TargetMode="External"/><Relationship Id="rId139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3380" TargetMode="External"/><Relationship Id="rId51" Type="http://schemas.openxmlformats.org/officeDocument/2006/relationships/hyperlink" Target="http://www.konkoly.hu/cgi-bin/IBVS?4051" TargetMode="External"/><Relationship Id="rId72" Type="http://schemas.openxmlformats.org/officeDocument/2006/relationships/hyperlink" Target="http://www.bav-astro.de/sfs/BAVM_link.php?BAVMnr=152" TargetMode="External"/><Relationship Id="rId80" Type="http://schemas.openxmlformats.org/officeDocument/2006/relationships/hyperlink" Target="http://www.konkoly.hu/cgi-bin/IBVS?5439" TargetMode="External"/><Relationship Id="rId85" Type="http://schemas.openxmlformats.org/officeDocument/2006/relationships/hyperlink" Target="http://www.konkoly.hu/cgi-bin/IBVS?5594" TargetMode="External"/><Relationship Id="rId93" Type="http://schemas.openxmlformats.org/officeDocument/2006/relationships/hyperlink" Target="http://www.konkoly.hu/cgi-bin/IBVS?5668" TargetMode="External"/><Relationship Id="rId98" Type="http://schemas.openxmlformats.org/officeDocument/2006/relationships/hyperlink" Target="http://var.astro.cz/oejv/issues/oejv0074.pdf" TargetMode="External"/><Relationship Id="rId121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3322" TargetMode="External"/><Relationship Id="rId12" Type="http://schemas.openxmlformats.org/officeDocument/2006/relationships/hyperlink" Target="http://www.konkoly.hu/cgi-bin/IBVS?3609" TargetMode="External"/><Relationship Id="rId17" Type="http://schemas.openxmlformats.org/officeDocument/2006/relationships/hyperlink" Target="http://www.konkoly.hu/cgi-bin/IBVS?3719" TargetMode="External"/><Relationship Id="rId25" Type="http://schemas.openxmlformats.org/officeDocument/2006/relationships/hyperlink" Target="http://www.konkoly.hu/cgi-bin/IBVS?3719" TargetMode="External"/><Relationship Id="rId33" Type="http://schemas.openxmlformats.org/officeDocument/2006/relationships/hyperlink" Target="http://www.konkoly.hu/cgi-bin/IBVS?4340" TargetMode="External"/><Relationship Id="rId38" Type="http://schemas.openxmlformats.org/officeDocument/2006/relationships/hyperlink" Target="http://www.konkoly.hu/cgi-bin/IBVS?4051" TargetMode="External"/><Relationship Id="rId46" Type="http://schemas.openxmlformats.org/officeDocument/2006/relationships/hyperlink" Target="http://www.konkoly.hu/cgi-bin/IBVS?4051" TargetMode="External"/><Relationship Id="rId59" Type="http://schemas.openxmlformats.org/officeDocument/2006/relationships/hyperlink" Target="http://www.konkoly.hu/cgi-bin/IBVS?5011" TargetMode="External"/><Relationship Id="rId67" Type="http://schemas.openxmlformats.org/officeDocument/2006/relationships/hyperlink" Target="http://vsolj.cetus-net.org/no47.pdf" TargetMode="External"/><Relationship Id="rId103" Type="http://schemas.openxmlformats.org/officeDocument/2006/relationships/hyperlink" Target="http://vsolj.cetus-net.org/no43.pdf" TargetMode="External"/><Relationship Id="rId108" Type="http://schemas.openxmlformats.org/officeDocument/2006/relationships/hyperlink" Target="http://www.konkoly.hu/cgi-bin/IBVS?5754" TargetMode="External"/><Relationship Id="rId116" Type="http://schemas.openxmlformats.org/officeDocument/2006/relationships/hyperlink" Target="http://www.aavso.org/sites/default/files/jaavso/v36n2/186.pdf" TargetMode="External"/><Relationship Id="rId124" Type="http://schemas.openxmlformats.org/officeDocument/2006/relationships/hyperlink" Target="http://www.bav-astro.de/sfs/BAVM_link.php?BAVMnr=203" TargetMode="External"/><Relationship Id="rId129" Type="http://schemas.openxmlformats.org/officeDocument/2006/relationships/hyperlink" Target="http://vsolj.cetus-net.org/vsoljno51.pdf" TargetMode="External"/><Relationship Id="rId13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3719" TargetMode="External"/><Relationship Id="rId41" Type="http://schemas.openxmlformats.org/officeDocument/2006/relationships/hyperlink" Target="http://www.konkoly.hu/cgi-bin/IBVS?4051" TargetMode="External"/><Relationship Id="rId54" Type="http://schemas.openxmlformats.org/officeDocument/2006/relationships/hyperlink" Target="http://www.konkoly.hu/cgi-bin/IBVS?5011" TargetMode="External"/><Relationship Id="rId62" Type="http://schemas.openxmlformats.org/officeDocument/2006/relationships/hyperlink" Target="http://www.konkoly.hu/cgi-bin/IBVS?5011" TargetMode="External"/><Relationship Id="rId70" Type="http://schemas.openxmlformats.org/officeDocument/2006/relationships/hyperlink" Target="http://www.konkoly.hu/cgi-bin/IBVS?4840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konkoly.hu/cgi-bin/IBVS?5439" TargetMode="External"/><Relationship Id="rId88" Type="http://schemas.openxmlformats.org/officeDocument/2006/relationships/hyperlink" Target="http://www.konkoly.hu/cgi-bin/IBVS?5594" TargetMode="External"/><Relationship Id="rId91" Type="http://schemas.openxmlformats.org/officeDocument/2006/relationships/hyperlink" Target="http://var.astro.cz/oejv/issues/oejv0074.pdf" TargetMode="External"/><Relationship Id="rId96" Type="http://schemas.openxmlformats.org/officeDocument/2006/relationships/hyperlink" Target="http://www.bav-astro.de/sfs/BAVM_link.php?BAVMnr=172" TargetMode="External"/><Relationship Id="rId111" Type="http://schemas.openxmlformats.org/officeDocument/2006/relationships/hyperlink" Target="http://www.konkoly.hu/cgi-bin/IBVS?5898" TargetMode="External"/><Relationship Id="rId13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3322" TargetMode="External"/><Relationship Id="rId6" Type="http://schemas.openxmlformats.org/officeDocument/2006/relationships/hyperlink" Target="http://www.konkoly.hu/cgi-bin/IBVS?3380" TargetMode="External"/><Relationship Id="rId15" Type="http://schemas.openxmlformats.org/officeDocument/2006/relationships/hyperlink" Target="http://www.konkoly.hu/cgi-bin/IBVS?3609" TargetMode="External"/><Relationship Id="rId23" Type="http://schemas.openxmlformats.org/officeDocument/2006/relationships/hyperlink" Target="http://www.konkoly.hu/cgi-bin/IBVS?3719" TargetMode="External"/><Relationship Id="rId28" Type="http://schemas.openxmlformats.org/officeDocument/2006/relationships/hyperlink" Target="http://www.konkoly.hu/cgi-bin/IBVS?4051" TargetMode="External"/><Relationship Id="rId36" Type="http://schemas.openxmlformats.org/officeDocument/2006/relationships/hyperlink" Target="http://www.konkoly.hu/cgi-bin/IBVS?4051" TargetMode="External"/><Relationship Id="rId49" Type="http://schemas.openxmlformats.org/officeDocument/2006/relationships/hyperlink" Target="http://www.konkoly.hu/cgi-bin/IBVS?4051" TargetMode="External"/><Relationship Id="rId57" Type="http://schemas.openxmlformats.org/officeDocument/2006/relationships/hyperlink" Target="http://www.bav-astro.de/sfs/BAVM_link.php?BAVMnr=80" TargetMode="External"/><Relationship Id="rId106" Type="http://schemas.openxmlformats.org/officeDocument/2006/relationships/hyperlink" Target="http://www.konkoly.hu/cgi-bin/IBVS?5636" TargetMode="External"/><Relationship Id="rId114" Type="http://schemas.openxmlformats.org/officeDocument/2006/relationships/hyperlink" Target="http://www.aavso.org/sites/default/files/jaavso/v36n2/171.pdf" TargetMode="External"/><Relationship Id="rId119" Type="http://schemas.openxmlformats.org/officeDocument/2006/relationships/hyperlink" Target="http://www.konkoly.hu/cgi-bin/IBVS?5898" TargetMode="External"/><Relationship Id="rId127" Type="http://schemas.openxmlformats.org/officeDocument/2006/relationships/hyperlink" Target="http://www.konkoly.hu/cgi-bin/IBVS?5924" TargetMode="External"/><Relationship Id="rId10" Type="http://schemas.openxmlformats.org/officeDocument/2006/relationships/hyperlink" Target="http://www.konkoly.hu/cgi-bin/IBVS?3609" TargetMode="External"/><Relationship Id="rId31" Type="http://schemas.openxmlformats.org/officeDocument/2006/relationships/hyperlink" Target="http://www.konkoly.hu/cgi-bin/IBVS?4051" TargetMode="External"/><Relationship Id="rId44" Type="http://schemas.openxmlformats.org/officeDocument/2006/relationships/hyperlink" Target="http://www.konkoly.hu/cgi-bin/IBVS?4051" TargetMode="External"/><Relationship Id="rId52" Type="http://schemas.openxmlformats.org/officeDocument/2006/relationships/hyperlink" Target="http://www.konkoly.hu/cgi-bin/IBVS?4051" TargetMode="External"/><Relationship Id="rId60" Type="http://schemas.openxmlformats.org/officeDocument/2006/relationships/hyperlink" Target="http://www.konkoly.hu/cgi-bin/IBVS?5011" TargetMode="External"/><Relationship Id="rId65" Type="http://schemas.openxmlformats.org/officeDocument/2006/relationships/hyperlink" Target="http://www.konkoly.hu/cgi-bin/IBVS?5011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300" TargetMode="External"/><Relationship Id="rId81" Type="http://schemas.openxmlformats.org/officeDocument/2006/relationships/hyperlink" Target="http://www.konkoly.hu/cgi-bin/IBVS?5341" TargetMode="External"/><Relationship Id="rId86" Type="http://schemas.openxmlformats.org/officeDocument/2006/relationships/hyperlink" Target="http://www.konkoly.hu/cgi-bin/IBVS?5407" TargetMode="External"/><Relationship Id="rId94" Type="http://schemas.openxmlformats.org/officeDocument/2006/relationships/hyperlink" Target="http://www.konkoly.hu/cgi-bin/IBVS?5668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konkoly.hu/cgi-bin/IBVS?5741" TargetMode="External"/><Relationship Id="rId122" Type="http://schemas.openxmlformats.org/officeDocument/2006/relationships/hyperlink" Target="http://www.bav-astro.de/sfs/BAVM_link.php?BAVMnr=203" TargetMode="External"/><Relationship Id="rId130" Type="http://schemas.openxmlformats.org/officeDocument/2006/relationships/hyperlink" Target="http://www.konkoly.hu/cgi-bin/IBVS?5980" TargetMode="External"/><Relationship Id="rId13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3380" TargetMode="External"/><Relationship Id="rId9" Type="http://schemas.openxmlformats.org/officeDocument/2006/relationships/hyperlink" Target="http://www.konkoly.hu/cgi-bin/IBVS?3609" TargetMode="External"/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konkoly.hu/cgi-bin/IBVS?3719" TargetMode="External"/><Relationship Id="rId39" Type="http://schemas.openxmlformats.org/officeDocument/2006/relationships/hyperlink" Target="http://www.konkoly.hu/cgi-bin/IBVS?4051" TargetMode="External"/><Relationship Id="rId109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4340" TargetMode="External"/><Relationship Id="rId50" Type="http://schemas.openxmlformats.org/officeDocument/2006/relationships/hyperlink" Target="http://www.konkoly.hu/cgi-bin/IBVS?4051" TargetMode="External"/><Relationship Id="rId55" Type="http://schemas.openxmlformats.org/officeDocument/2006/relationships/hyperlink" Target="http://www.konkoly.hu/cgi-bin/IBVS?5011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592" TargetMode="External"/><Relationship Id="rId104" Type="http://schemas.openxmlformats.org/officeDocument/2006/relationships/hyperlink" Target="http://www.konkoly.hu/cgi-bin/IBVS?5636" TargetMode="External"/><Relationship Id="rId120" Type="http://schemas.openxmlformats.org/officeDocument/2006/relationships/hyperlink" Target="http://www.aavso.org/sites/default/files/jaavso/v36n2/186.pdf" TargetMode="External"/><Relationship Id="rId12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380" TargetMode="External"/><Relationship Id="rId71" Type="http://schemas.openxmlformats.org/officeDocument/2006/relationships/hyperlink" Target="http://www.konkoly.hu/cgi-bin/IBVS?4941" TargetMode="External"/><Relationship Id="rId92" Type="http://schemas.openxmlformats.org/officeDocument/2006/relationships/hyperlink" Target="http://www.konkoly.hu/cgi-bin/IBVS?5676" TargetMode="External"/><Relationship Id="rId2" Type="http://schemas.openxmlformats.org/officeDocument/2006/relationships/hyperlink" Target="http://www.konkoly.hu/cgi-bin/IBVS?3322" TargetMode="External"/><Relationship Id="rId29" Type="http://schemas.openxmlformats.org/officeDocument/2006/relationships/hyperlink" Target="http://www.konkoly.hu/cgi-bin/IBVS?4051" TargetMode="External"/><Relationship Id="rId24" Type="http://schemas.openxmlformats.org/officeDocument/2006/relationships/hyperlink" Target="http://www.konkoly.hu/cgi-bin/IBVS?3719" TargetMode="External"/><Relationship Id="rId40" Type="http://schemas.openxmlformats.org/officeDocument/2006/relationships/hyperlink" Target="http://www.konkoly.hu/cgi-bin/IBVS?4051" TargetMode="External"/><Relationship Id="rId45" Type="http://schemas.openxmlformats.org/officeDocument/2006/relationships/hyperlink" Target="http://www.konkoly.hu/cgi-bin/IBVS?4051" TargetMode="External"/><Relationship Id="rId66" Type="http://schemas.openxmlformats.org/officeDocument/2006/relationships/hyperlink" Target="http://www.konkoly.hu/cgi-bin/IBVS?5011" TargetMode="External"/><Relationship Id="rId87" Type="http://schemas.openxmlformats.org/officeDocument/2006/relationships/hyperlink" Target="http://www.konkoly.hu/cgi-bin/IBVS?5439" TargetMode="External"/><Relationship Id="rId110" Type="http://schemas.openxmlformats.org/officeDocument/2006/relationships/hyperlink" Target="http://www.konkoly.hu/cgi-bin/IBVS?5754" TargetMode="External"/><Relationship Id="rId115" Type="http://schemas.openxmlformats.org/officeDocument/2006/relationships/hyperlink" Target="http://www.aavso.org/sites/default/files/jaavso/v36n2/186.pdf" TargetMode="External"/><Relationship Id="rId131" Type="http://schemas.openxmlformats.org/officeDocument/2006/relationships/hyperlink" Target="http://vsolj.cetus-net.org/vsoljno51.pdf" TargetMode="External"/><Relationship Id="rId136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5011" TargetMode="External"/><Relationship Id="rId82" Type="http://schemas.openxmlformats.org/officeDocument/2006/relationships/hyperlink" Target="http://www.konkoly.hu/cgi-bin/IBVS?5439" TargetMode="External"/><Relationship Id="rId19" Type="http://schemas.openxmlformats.org/officeDocument/2006/relationships/hyperlink" Target="http://www.konkoly.hu/cgi-bin/IBVS?3719" TargetMode="External"/><Relationship Id="rId14" Type="http://schemas.openxmlformats.org/officeDocument/2006/relationships/hyperlink" Target="http://www.bav-astro.de/sfs/BAVM_link.php?BAVMnr=59" TargetMode="External"/><Relationship Id="rId30" Type="http://schemas.openxmlformats.org/officeDocument/2006/relationships/hyperlink" Target="http://www.konkoly.hu/cgi-bin/IBVS?4051" TargetMode="External"/><Relationship Id="rId35" Type="http://schemas.openxmlformats.org/officeDocument/2006/relationships/hyperlink" Target="http://www.konkoly.hu/cgi-bin/IBVS?4051" TargetMode="External"/><Relationship Id="rId56" Type="http://schemas.openxmlformats.org/officeDocument/2006/relationships/hyperlink" Target="http://www.konkoly.hu/cgi-bin/IBVS?5011" TargetMode="External"/><Relationship Id="rId77" Type="http://schemas.openxmlformats.org/officeDocument/2006/relationships/hyperlink" Target="http://www.konkoly.hu/cgi-bin/IBVS?5220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konkoly.hu/cgi-bin/IBVS?5636" TargetMode="External"/><Relationship Id="rId126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89"/>
  <sheetViews>
    <sheetView tabSelected="1" workbookViewId="0">
      <pane xSplit="12" ySplit="22" topLeftCell="M759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RowHeight="12.95" customHeight="1"/>
  <cols>
    <col min="1" max="1" width="22.7109375" style="36" customWidth="1"/>
    <col min="2" max="2" width="4" style="39" customWidth="1"/>
    <col min="3" max="3" width="15.28515625" style="37" customWidth="1"/>
    <col min="4" max="4" width="8.42578125" style="37" customWidth="1"/>
    <col min="5" max="5" width="12" style="37" customWidth="1"/>
    <col min="6" max="6" width="16.85546875" style="37" customWidth="1"/>
    <col min="7" max="7" width="9.5703125" style="37" customWidth="1"/>
    <col min="8" max="14" width="9.140625" style="37"/>
    <col min="15" max="15" width="6.42578125" style="37" customWidth="1"/>
    <col min="16" max="16" width="10.7109375" style="37" customWidth="1"/>
    <col min="17" max="16384" width="9.140625" style="37"/>
  </cols>
  <sheetData>
    <row r="1" spans="1:6" customFormat="1" ht="20.25">
      <c r="A1" s="4" t="s">
        <v>1650</v>
      </c>
      <c r="B1" s="1"/>
      <c r="E1" s="122"/>
    </row>
    <row r="2" spans="1:6" ht="12.95" customHeight="1">
      <c r="A2" s="36" t="s">
        <v>1368</v>
      </c>
      <c r="B2" s="119" t="s">
        <v>2330</v>
      </c>
      <c r="E2" s="38"/>
    </row>
    <row r="3" spans="1:6" ht="12.95" customHeight="1" thickBot="1">
      <c r="C3" s="37" t="s">
        <v>1451</v>
      </c>
    </row>
    <row r="4" spans="1:6" ht="12.95" customHeight="1" thickTop="1" thickBot="1">
      <c r="A4" s="40" t="s">
        <v>1369</v>
      </c>
      <c r="C4" s="41">
        <v>39425.122100000001</v>
      </c>
      <c r="D4" s="42">
        <v>0.63114099999999995</v>
      </c>
    </row>
    <row r="5" spans="1:6" ht="12.95" customHeight="1" thickTop="1">
      <c r="A5" s="43" t="s">
        <v>1655</v>
      </c>
      <c r="B5" s="37"/>
      <c r="C5" s="44">
        <v>-9.5</v>
      </c>
      <c r="D5" s="37" t="s">
        <v>1656</v>
      </c>
    </row>
    <row r="6" spans="1:6" ht="12.95" customHeight="1">
      <c r="A6" s="40" t="s">
        <v>1370</v>
      </c>
    </row>
    <row r="7" spans="1:6" ht="12.95" customHeight="1">
      <c r="A7" s="36" t="s">
        <v>1350</v>
      </c>
      <c r="C7" s="37">
        <v>39425.122100000001</v>
      </c>
      <c r="D7" s="118" t="s">
        <v>2329</v>
      </c>
    </row>
    <row r="8" spans="1:6" ht="12.95" customHeight="1">
      <c r="A8" s="36" t="s">
        <v>1351</v>
      </c>
      <c r="C8" s="37">
        <v>0.63114099999999995</v>
      </c>
      <c r="D8" s="118" t="s">
        <v>2329</v>
      </c>
    </row>
    <row r="9" spans="1:6" ht="12.95" customHeight="1">
      <c r="A9" s="45" t="s">
        <v>1661</v>
      </c>
      <c r="B9" s="46">
        <v>483</v>
      </c>
      <c r="C9" s="47" t="str">
        <f>"F"&amp;B9</f>
        <v>F483</v>
      </c>
      <c r="D9" s="48" t="str">
        <f>"G"&amp;B9</f>
        <v>G483</v>
      </c>
    </row>
    <row r="10" spans="1:6" ht="12.95" customHeight="1" thickBot="1">
      <c r="A10" s="37"/>
      <c r="B10" s="37"/>
      <c r="C10" s="49" t="s">
        <v>1375</v>
      </c>
      <c r="D10" s="49" t="s">
        <v>1376</v>
      </c>
    </row>
    <row r="11" spans="1:6" ht="12.95" customHeight="1">
      <c r="A11" s="37" t="s">
        <v>1371</v>
      </c>
      <c r="B11" s="37"/>
      <c r="C11" s="48">
        <f ca="1">INTERCEPT(INDIRECT($D$9):G968,INDIRECT($C$9):F968)</f>
        <v>-1.8036614714279989E-2</v>
      </c>
      <c r="D11" s="39"/>
    </row>
    <row r="12" spans="1:6" ht="12.95" customHeight="1">
      <c r="A12" s="37" t="s">
        <v>1372</v>
      </c>
      <c r="B12" s="37"/>
      <c r="C12" s="48">
        <f ca="1">SLOPE(INDIRECT($D$9):G968,INDIRECT($C$9):F968)</f>
        <v>3.2173155474462888E-6</v>
      </c>
      <c r="D12" s="39"/>
      <c r="E12" s="112" t="s">
        <v>2325</v>
      </c>
      <c r="F12" s="113" t="s">
        <v>2328</v>
      </c>
    </row>
    <row r="13" spans="1:6" ht="12.95" customHeight="1">
      <c r="A13" s="37" t="s">
        <v>1373</v>
      </c>
      <c r="B13" s="37"/>
      <c r="C13" s="39" t="s">
        <v>1364</v>
      </c>
      <c r="E13" s="110" t="s">
        <v>1668</v>
      </c>
      <c r="F13" s="114">
        <v>1</v>
      </c>
    </row>
    <row r="14" spans="1:6" ht="12.95" customHeight="1">
      <c r="A14" s="37"/>
      <c r="B14" s="37"/>
      <c r="E14" s="110" t="s">
        <v>1657</v>
      </c>
      <c r="F14" s="115">
        <f ca="1">NOW()+15018.5+$C$5/24</f>
        <v>60580.594101157403</v>
      </c>
    </row>
    <row r="15" spans="1:6" ht="12.95" customHeight="1">
      <c r="A15" s="50" t="s">
        <v>1374</v>
      </c>
      <c r="B15" s="37"/>
      <c r="C15" s="51">
        <f ca="1">(C7+C11)+(C8+C12)*INT(MAX(F21:F3509))</f>
        <v>60214.363437542095</v>
      </c>
      <c r="E15" s="110" t="s">
        <v>1669</v>
      </c>
      <c r="F15" s="115">
        <f ca="1">ROUND(2*($F$14-$C$7)/$C$8,0)/2+$F$13</f>
        <v>33520.5</v>
      </c>
    </row>
    <row r="16" spans="1:6" ht="12.95" customHeight="1">
      <c r="A16" s="38" t="s">
        <v>1352</v>
      </c>
      <c r="B16" s="37"/>
      <c r="C16" s="53">
        <f ca="1">+C8+C12</f>
        <v>0.63114421731554737</v>
      </c>
      <c r="E16" s="110" t="s">
        <v>1658</v>
      </c>
      <c r="F16" s="115">
        <f ca="1">ROUND(2*($F$14-$C$15)/$C$16,0)/2+$F$13</f>
        <v>581.5</v>
      </c>
    </row>
    <row r="17" spans="1:21" ht="12.95" customHeight="1" thickBot="1">
      <c r="A17" s="52" t="s">
        <v>1654</v>
      </c>
      <c r="B17" s="37"/>
      <c r="C17" s="37">
        <f>COUNT(C21:C2167)</f>
        <v>752</v>
      </c>
      <c r="E17" s="110" t="s">
        <v>2326</v>
      </c>
      <c r="F17" s="116">
        <f ca="1">+$C$15+$C$16*$F$16-15018.5-$C$5/24</f>
        <v>45563.269633244425</v>
      </c>
    </row>
    <row r="18" spans="1:21" ht="12.95" customHeight="1" thickTop="1" thickBot="1">
      <c r="A18" s="38" t="s">
        <v>1353</v>
      </c>
      <c r="B18" s="37"/>
      <c r="C18" s="54">
        <f ca="1">+C15</f>
        <v>60214.363437542095</v>
      </c>
      <c r="D18" s="109">
        <f ca="1">+C16</f>
        <v>0.63114421731554737</v>
      </c>
      <c r="E18" s="111" t="s">
        <v>2327</v>
      </c>
      <c r="F18" s="117">
        <f ca="1">+($C$15+$C$16*$F$16)-($C$16/2)-15018.5-$C$5/24</f>
        <v>45562.954061135766</v>
      </c>
    </row>
    <row r="19" spans="1:21" ht="12.95" customHeight="1" thickTop="1">
      <c r="A19" s="37"/>
      <c r="B19" s="37"/>
      <c r="E19" s="52"/>
      <c r="F19" s="55"/>
    </row>
    <row r="20" spans="1:21" ht="12.95" customHeight="1" thickBot="1">
      <c r="A20" s="56" t="s">
        <v>1354</v>
      </c>
      <c r="B20" s="57" t="s">
        <v>1355</v>
      </c>
      <c r="C20" s="57" t="s">
        <v>1356</v>
      </c>
      <c r="D20" s="57" t="s">
        <v>1357</v>
      </c>
      <c r="E20" s="57" t="s">
        <v>1358</v>
      </c>
      <c r="F20" s="57" t="s">
        <v>1359</v>
      </c>
      <c r="G20" s="57" t="s">
        <v>1360</v>
      </c>
      <c r="H20" s="58" t="s">
        <v>1696</v>
      </c>
      <c r="I20" s="58" t="s">
        <v>1664</v>
      </c>
      <c r="J20" s="58" t="s">
        <v>1693</v>
      </c>
      <c r="K20" s="58" t="s">
        <v>1691</v>
      </c>
      <c r="L20" s="58" t="s">
        <v>2323</v>
      </c>
      <c r="M20" s="58" t="s">
        <v>1434</v>
      </c>
      <c r="N20" s="58" t="s">
        <v>1377</v>
      </c>
      <c r="O20" s="49" t="s">
        <v>1378</v>
      </c>
      <c r="P20" s="57" t="s">
        <v>1363</v>
      </c>
      <c r="U20" s="59" t="s">
        <v>1348</v>
      </c>
    </row>
    <row r="21" spans="1:21" ht="12.95" customHeight="1" thickTop="1">
      <c r="A21" s="60" t="s">
        <v>1457</v>
      </c>
      <c r="C21" s="36">
        <v>15320.525</v>
      </c>
      <c r="D21" s="61"/>
      <c r="E21" s="37">
        <f t="shared" ref="E21:E84" si="0">+(C21-C$7)/C$8</f>
        <v>-38192.09511028439</v>
      </c>
      <c r="F21" s="37">
        <f t="shared" ref="F21:F84" si="1">ROUND(2*E21,0)/2</f>
        <v>-38192</v>
      </c>
      <c r="G21" s="37">
        <f t="shared" ref="G21:G52" si="2">+C21-(C$7+F21*C$8)</f>
        <v>-6.0028000001693727E-2</v>
      </c>
      <c r="H21" s="62"/>
      <c r="I21" s="37">
        <f t="shared" ref="I21:I52" si="3">+G21</f>
        <v>-6.0028000001693727E-2</v>
      </c>
      <c r="P21" s="63">
        <f t="shared" ref="P21:P84" si="4">C21-15018.5</f>
        <v>302.02499999999964</v>
      </c>
      <c r="S21" s="39"/>
    </row>
    <row r="22" spans="1:21" ht="12.95" customHeight="1">
      <c r="A22" s="60" t="s">
        <v>1458</v>
      </c>
      <c r="C22" s="36">
        <v>22967.427</v>
      </c>
      <c r="D22" s="61"/>
      <c r="E22" s="37">
        <f t="shared" si="0"/>
        <v>-26076.098843206197</v>
      </c>
      <c r="F22" s="37">
        <f t="shared" si="1"/>
        <v>-26076</v>
      </c>
      <c r="G22" s="37">
        <f t="shared" si="2"/>
        <v>-6.2384000000747619E-2</v>
      </c>
      <c r="H22" s="62"/>
      <c r="I22" s="37">
        <f t="shared" si="3"/>
        <v>-6.2384000000747619E-2</v>
      </c>
      <c r="P22" s="63">
        <f t="shared" si="4"/>
        <v>7948.9269999999997</v>
      </c>
      <c r="S22" s="39"/>
    </row>
    <row r="23" spans="1:21" ht="12.95" customHeight="1">
      <c r="A23" s="60" t="s">
        <v>1457</v>
      </c>
      <c r="C23" s="36">
        <v>22967.434000000001</v>
      </c>
      <c r="D23" s="61"/>
      <c r="E23" s="37">
        <f t="shared" si="0"/>
        <v>-26076.08775218216</v>
      </c>
      <c r="F23" s="37">
        <f t="shared" si="1"/>
        <v>-26076</v>
      </c>
      <c r="G23" s="37">
        <f t="shared" si="2"/>
        <v>-5.5383999999321532E-2</v>
      </c>
      <c r="H23" s="62"/>
      <c r="I23" s="37">
        <f t="shared" si="3"/>
        <v>-5.5383999999321532E-2</v>
      </c>
      <c r="P23" s="63">
        <f t="shared" si="4"/>
        <v>7948.9340000000011</v>
      </c>
      <c r="S23" s="39"/>
    </row>
    <row r="24" spans="1:21" ht="12.95" customHeight="1">
      <c r="A24" s="60" t="s">
        <v>1457</v>
      </c>
      <c r="C24" s="36">
        <v>22977.53</v>
      </c>
      <c r="D24" s="61"/>
      <c r="E24" s="37">
        <f t="shared" si="0"/>
        <v>-26060.091326660768</v>
      </c>
      <c r="F24" s="37">
        <f t="shared" si="1"/>
        <v>-26060</v>
      </c>
      <c r="G24" s="37">
        <f t="shared" si="2"/>
        <v>-5.7640000002720626E-2</v>
      </c>
      <c r="H24" s="62"/>
      <c r="I24" s="37">
        <f t="shared" si="3"/>
        <v>-5.7640000002720626E-2</v>
      </c>
      <c r="P24" s="63">
        <f t="shared" si="4"/>
        <v>7959.0299999999988</v>
      </c>
      <c r="S24" s="39"/>
    </row>
    <row r="25" spans="1:21" ht="12.95" customHeight="1">
      <c r="A25" s="60" t="s">
        <v>1457</v>
      </c>
      <c r="C25" s="36">
        <v>22986.36</v>
      </c>
      <c r="D25" s="61"/>
      <c r="E25" s="37">
        <f t="shared" si="0"/>
        <v>-26046.100792057561</v>
      </c>
      <c r="F25" s="37">
        <f t="shared" si="1"/>
        <v>-26046</v>
      </c>
      <c r="G25" s="37">
        <f t="shared" si="2"/>
        <v>-6.3614000002417015E-2</v>
      </c>
      <c r="H25" s="62"/>
      <c r="I25" s="37">
        <f t="shared" si="3"/>
        <v>-6.3614000002417015E-2</v>
      </c>
      <c r="P25" s="63">
        <f t="shared" si="4"/>
        <v>7967.8600000000006</v>
      </c>
      <c r="S25" s="39"/>
    </row>
    <row r="26" spans="1:21" ht="12.95" customHeight="1">
      <c r="A26" s="60" t="s">
        <v>1457</v>
      </c>
      <c r="C26" s="36">
        <v>22991.405999999999</v>
      </c>
      <c r="D26" s="61"/>
      <c r="E26" s="37">
        <f t="shared" si="0"/>
        <v>-26038.105748160873</v>
      </c>
      <c r="F26" s="37">
        <f t="shared" si="1"/>
        <v>-26038</v>
      </c>
      <c r="G26" s="37">
        <f t="shared" si="2"/>
        <v>-6.6742000002705026E-2</v>
      </c>
      <c r="H26" s="62"/>
      <c r="I26" s="37">
        <f t="shared" si="3"/>
        <v>-6.6742000002705026E-2</v>
      </c>
      <c r="P26" s="63">
        <f t="shared" si="4"/>
        <v>7972.905999999999</v>
      </c>
      <c r="S26" s="39"/>
    </row>
    <row r="27" spans="1:21" ht="12.95" customHeight="1">
      <c r="A27" s="60" t="s">
        <v>1457</v>
      </c>
      <c r="C27" s="36">
        <v>22993.307000000001</v>
      </c>
      <c r="D27" s="61"/>
      <c r="E27" s="37">
        <f t="shared" si="0"/>
        <v>-26035.093742919573</v>
      </c>
      <c r="F27" s="37">
        <f t="shared" si="1"/>
        <v>-26035</v>
      </c>
      <c r="G27" s="37">
        <f t="shared" si="2"/>
        <v>-5.9165000002394663E-2</v>
      </c>
      <c r="H27" s="62"/>
      <c r="I27" s="37">
        <f t="shared" si="3"/>
        <v>-5.9165000002394663E-2</v>
      </c>
      <c r="P27" s="63">
        <f t="shared" si="4"/>
        <v>7974.8070000000007</v>
      </c>
      <c r="S27" s="39"/>
    </row>
    <row r="28" spans="1:21" ht="12.95" customHeight="1">
      <c r="A28" s="60" t="s">
        <v>1457</v>
      </c>
      <c r="C28" s="36">
        <v>23000.242999999999</v>
      </c>
      <c r="D28" s="61"/>
      <c r="E28" s="37">
        <f t="shared" si="0"/>
        <v>-26024.104122533638</v>
      </c>
      <c r="F28" s="37">
        <f t="shared" si="1"/>
        <v>-26024</v>
      </c>
      <c r="G28" s="37">
        <f t="shared" si="2"/>
        <v>-6.5716000004613306E-2</v>
      </c>
      <c r="H28" s="62"/>
      <c r="I28" s="37">
        <f t="shared" si="3"/>
        <v>-6.5716000004613306E-2</v>
      </c>
      <c r="P28" s="63">
        <f t="shared" si="4"/>
        <v>7981.7429999999986</v>
      </c>
      <c r="S28" s="39"/>
    </row>
    <row r="29" spans="1:21" ht="12.95" customHeight="1">
      <c r="A29" s="60" t="s">
        <v>1457</v>
      </c>
      <c r="C29" s="36">
        <v>23005.295999999998</v>
      </c>
      <c r="D29" s="61"/>
      <c r="E29" s="37">
        <f t="shared" si="0"/>
        <v>-26016.097987612917</v>
      </c>
      <c r="F29" s="37">
        <f t="shared" si="1"/>
        <v>-26016</v>
      </c>
      <c r="G29" s="37">
        <f t="shared" si="2"/>
        <v>-6.184400000347523E-2</v>
      </c>
      <c r="H29" s="62"/>
      <c r="I29" s="37">
        <f t="shared" si="3"/>
        <v>-6.184400000347523E-2</v>
      </c>
      <c r="P29" s="63">
        <f t="shared" si="4"/>
        <v>7986.7959999999985</v>
      </c>
      <c r="S29" s="39"/>
    </row>
    <row r="30" spans="1:21" ht="12.95" customHeight="1">
      <c r="A30" s="60" t="s">
        <v>1457</v>
      </c>
      <c r="C30" s="36">
        <v>23041.275000000001</v>
      </c>
      <c r="D30" s="61"/>
      <c r="E30" s="37">
        <f t="shared" si="0"/>
        <v>-25959.091708508877</v>
      </c>
      <c r="F30" s="37">
        <f t="shared" si="1"/>
        <v>-25959</v>
      </c>
      <c r="G30" s="37">
        <f t="shared" si="2"/>
        <v>-5.7881000000634231E-2</v>
      </c>
      <c r="H30" s="62"/>
      <c r="I30" s="37">
        <f t="shared" si="3"/>
        <v>-5.7881000000634231E-2</v>
      </c>
      <c r="P30" s="63">
        <f t="shared" si="4"/>
        <v>8022.7750000000015</v>
      </c>
      <c r="S30" s="39"/>
    </row>
    <row r="31" spans="1:21" ht="12.95" customHeight="1">
      <c r="A31" s="60" t="s">
        <v>1457</v>
      </c>
      <c r="C31" s="36">
        <v>23046.330999999998</v>
      </c>
      <c r="D31" s="61"/>
      <c r="E31" s="37">
        <f t="shared" si="0"/>
        <v>-25951.080820292143</v>
      </c>
      <c r="F31" s="37">
        <f t="shared" si="1"/>
        <v>-25951</v>
      </c>
      <c r="G31" s="37">
        <f t="shared" si="2"/>
        <v>-5.1009000002522953E-2</v>
      </c>
      <c r="H31" s="62"/>
      <c r="I31" s="37">
        <f t="shared" si="3"/>
        <v>-5.1009000002522953E-2</v>
      </c>
      <c r="P31" s="63">
        <f t="shared" si="4"/>
        <v>8027.8309999999983</v>
      </c>
      <c r="S31" s="39"/>
    </row>
    <row r="32" spans="1:21" ht="12.95" customHeight="1">
      <c r="A32" s="60" t="s">
        <v>1457</v>
      </c>
      <c r="C32" s="36">
        <v>23053.269</v>
      </c>
      <c r="D32" s="61"/>
      <c r="E32" s="37">
        <f t="shared" si="0"/>
        <v>-25940.088031042193</v>
      </c>
      <c r="F32" s="37">
        <f t="shared" si="1"/>
        <v>-25940</v>
      </c>
      <c r="G32" s="37">
        <f t="shared" si="2"/>
        <v>-5.5560000000696164E-2</v>
      </c>
      <c r="H32" s="62"/>
      <c r="I32" s="37">
        <f t="shared" si="3"/>
        <v>-5.5560000000696164E-2</v>
      </c>
      <c r="P32" s="63">
        <f t="shared" si="4"/>
        <v>8034.7690000000002</v>
      </c>
      <c r="S32" s="39"/>
    </row>
    <row r="33" spans="1:35" ht="12.95" customHeight="1">
      <c r="A33" s="60" t="s">
        <v>1457</v>
      </c>
      <c r="C33" s="36">
        <v>23065.258999999998</v>
      </c>
      <c r="D33" s="61"/>
      <c r="E33" s="37">
        <f t="shared" si="0"/>
        <v>-25921.090691303532</v>
      </c>
      <c r="F33" s="37">
        <f t="shared" si="1"/>
        <v>-25921</v>
      </c>
      <c r="G33" s="37">
        <f t="shared" si="2"/>
        <v>-5.7239000001573004E-2</v>
      </c>
      <c r="H33" s="62"/>
      <c r="I33" s="37">
        <f t="shared" si="3"/>
        <v>-5.7239000001573004E-2</v>
      </c>
      <c r="P33" s="63">
        <f t="shared" si="4"/>
        <v>8046.7589999999982</v>
      </c>
      <c r="S33" s="39"/>
    </row>
    <row r="34" spans="1:35" ht="12.95" customHeight="1">
      <c r="A34" s="60" t="s">
        <v>1459</v>
      </c>
      <c r="C34" s="36">
        <v>23335.383000000002</v>
      </c>
      <c r="D34" s="61"/>
      <c r="E34" s="37">
        <f t="shared" si="0"/>
        <v>-25493.097580413887</v>
      </c>
      <c r="F34" s="37">
        <f t="shared" si="1"/>
        <v>-25493</v>
      </c>
      <c r="G34" s="37">
        <f t="shared" si="2"/>
        <v>-6.1587000000145053E-2</v>
      </c>
      <c r="H34" s="62"/>
      <c r="I34" s="37">
        <f t="shared" si="3"/>
        <v>-6.1587000000145053E-2</v>
      </c>
      <c r="P34" s="63">
        <f t="shared" si="4"/>
        <v>8316.8830000000016</v>
      </c>
      <c r="S34" s="39"/>
    </row>
    <row r="35" spans="1:35" ht="12.95" customHeight="1">
      <c r="A35" s="60" t="s">
        <v>1460</v>
      </c>
      <c r="C35" s="36">
        <v>23349.897000000001</v>
      </c>
      <c r="D35" s="61"/>
      <c r="E35" s="37">
        <f t="shared" si="0"/>
        <v>-25470.101134294873</v>
      </c>
      <c r="F35" s="37">
        <f t="shared" si="1"/>
        <v>-25470</v>
      </c>
      <c r="G35" s="37">
        <f t="shared" si="2"/>
        <v>-6.3830000002781162E-2</v>
      </c>
      <c r="H35" s="62"/>
      <c r="I35" s="37">
        <f t="shared" si="3"/>
        <v>-6.3830000002781162E-2</v>
      </c>
      <c r="P35" s="63">
        <f t="shared" si="4"/>
        <v>8331.3970000000008</v>
      </c>
      <c r="S35" s="39"/>
    </row>
    <row r="36" spans="1:35" ht="12.95" customHeight="1">
      <c r="A36" s="60" t="s">
        <v>1459</v>
      </c>
      <c r="C36" s="36">
        <v>23371.359</v>
      </c>
      <c r="D36" s="61"/>
      <c r="E36" s="37">
        <f t="shared" si="0"/>
        <v>-25436.096054605867</v>
      </c>
      <c r="F36" s="37">
        <f t="shared" si="1"/>
        <v>-25436</v>
      </c>
      <c r="G36" s="37">
        <f t="shared" si="2"/>
        <v>-6.0624000001553213E-2</v>
      </c>
      <c r="H36" s="62"/>
      <c r="I36" s="37">
        <f t="shared" si="3"/>
        <v>-6.0624000001553213E-2</v>
      </c>
      <c r="P36" s="63">
        <f t="shared" si="4"/>
        <v>8352.8590000000004</v>
      </c>
      <c r="S36" s="39"/>
    </row>
    <row r="37" spans="1:35" ht="12.95" customHeight="1">
      <c r="A37" s="60" t="s">
        <v>1459</v>
      </c>
      <c r="C37" s="36">
        <v>23409.223999999998</v>
      </c>
      <c r="D37" s="61"/>
      <c r="E37" s="37">
        <f t="shared" si="0"/>
        <v>-25376.101536740607</v>
      </c>
      <c r="F37" s="37">
        <f t="shared" si="1"/>
        <v>-25376</v>
      </c>
      <c r="G37" s="37">
        <f t="shared" si="2"/>
        <v>-6.4084000001457753E-2</v>
      </c>
      <c r="H37" s="62"/>
      <c r="I37" s="37">
        <f t="shared" si="3"/>
        <v>-6.4084000001457753E-2</v>
      </c>
      <c r="P37" s="63">
        <f t="shared" si="4"/>
        <v>8390.7239999999983</v>
      </c>
      <c r="S37" s="39"/>
    </row>
    <row r="38" spans="1:35" ht="12.95" customHeight="1">
      <c r="A38" s="60" t="s">
        <v>1459</v>
      </c>
      <c r="C38" s="36">
        <v>23708.401000000002</v>
      </c>
      <c r="D38" s="61"/>
      <c r="E38" s="37">
        <f t="shared" si="0"/>
        <v>-24902.075922812812</v>
      </c>
      <c r="F38" s="37">
        <f t="shared" si="1"/>
        <v>-24902</v>
      </c>
      <c r="G38" s="37">
        <f t="shared" si="2"/>
        <v>-4.7918000000208849E-2</v>
      </c>
      <c r="H38" s="62"/>
      <c r="I38" s="37">
        <f t="shared" si="3"/>
        <v>-4.7918000000208849E-2</v>
      </c>
      <c r="P38" s="63">
        <f t="shared" si="4"/>
        <v>8689.9010000000017</v>
      </c>
      <c r="S38" s="39"/>
    </row>
    <row r="39" spans="1:35" ht="12.95" customHeight="1">
      <c r="A39" s="60" t="s">
        <v>1459</v>
      </c>
      <c r="C39" s="36">
        <v>23710.285</v>
      </c>
      <c r="D39" s="61"/>
      <c r="E39" s="37">
        <f t="shared" si="0"/>
        <v>-24899.090852915597</v>
      </c>
      <c r="F39" s="37">
        <f t="shared" si="1"/>
        <v>-24899</v>
      </c>
      <c r="G39" s="37">
        <f t="shared" si="2"/>
        <v>-5.7341000003361842E-2</v>
      </c>
      <c r="H39" s="62"/>
      <c r="I39" s="37">
        <f t="shared" si="3"/>
        <v>-5.7341000003361842E-2</v>
      </c>
      <c r="P39" s="63">
        <f t="shared" si="4"/>
        <v>8691.7849999999999</v>
      </c>
      <c r="S39" s="39"/>
    </row>
    <row r="40" spans="1:35" ht="12.95" customHeight="1">
      <c r="A40" s="60" t="s">
        <v>1459</v>
      </c>
      <c r="C40" s="36">
        <v>23715.328000000001</v>
      </c>
      <c r="D40" s="61"/>
      <c r="E40" s="37">
        <f t="shared" si="0"/>
        <v>-24891.100562314918</v>
      </c>
      <c r="F40" s="37">
        <f t="shared" si="1"/>
        <v>-24891</v>
      </c>
      <c r="G40" s="37">
        <f t="shared" si="2"/>
        <v>-6.3469000000623055E-2</v>
      </c>
      <c r="H40" s="62"/>
      <c r="I40" s="37">
        <f t="shared" si="3"/>
        <v>-6.3469000000623055E-2</v>
      </c>
      <c r="P40" s="63">
        <f t="shared" si="4"/>
        <v>8696.8280000000013</v>
      </c>
      <c r="S40" s="39"/>
    </row>
    <row r="41" spans="1:35" ht="12.95" customHeight="1">
      <c r="A41" s="60" t="s">
        <v>1459</v>
      </c>
      <c r="C41" s="36">
        <v>23734.266</v>
      </c>
      <c r="D41" s="61"/>
      <c r="E41" s="37">
        <f t="shared" si="0"/>
        <v>-24861.094589006265</v>
      </c>
      <c r="F41" s="37">
        <f t="shared" si="1"/>
        <v>-24861</v>
      </c>
      <c r="G41" s="37">
        <f t="shared" si="2"/>
        <v>-5.9699000001273816E-2</v>
      </c>
      <c r="H41" s="62"/>
      <c r="I41" s="37">
        <f t="shared" si="3"/>
        <v>-5.9699000001273816E-2</v>
      </c>
      <c r="P41" s="63">
        <f t="shared" si="4"/>
        <v>8715.7659999999996</v>
      </c>
      <c r="S41" s="39"/>
      <c r="AE41" s="37" t="s">
        <v>1399</v>
      </c>
      <c r="AI41" s="37" t="s">
        <v>1395</v>
      </c>
    </row>
    <row r="42" spans="1:35" ht="12.95" customHeight="1">
      <c r="A42" s="60" t="s">
        <v>1459</v>
      </c>
      <c r="C42" s="36">
        <v>23758.248</v>
      </c>
      <c r="D42" s="61"/>
      <c r="E42" s="37">
        <f t="shared" si="0"/>
        <v>-24823.096740664925</v>
      </c>
      <c r="F42" s="37">
        <f t="shared" si="1"/>
        <v>-24823</v>
      </c>
      <c r="G42" s="37">
        <f t="shared" si="2"/>
        <v>-6.1057000002620043E-2</v>
      </c>
      <c r="H42" s="62"/>
      <c r="I42" s="37">
        <f t="shared" si="3"/>
        <v>-6.1057000002620043E-2</v>
      </c>
      <c r="P42" s="63">
        <f t="shared" si="4"/>
        <v>8739.7479999999996</v>
      </c>
      <c r="S42" s="39"/>
      <c r="AE42" s="37" t="s">
        <v>1426</v>
      </c>
      <c r="AI42" s="37" t="s">
        <v>1395</v>
      </c>
    </row>
    <row r="43" spans="1:35" ht="12.95" customHeight="1">
      <c r="A43" s="60" t="s">
        <v>1459</v>
      </c>
      <c r="C43" s="36">
        <v>23763.295999999998</v>
      </c>
      <c r="D43" s="61"/>
      <c r="E43" s="37">
        <f t="shared" si="0"/>
        <v>-24815.098527904229</v>
      </c>
      <c r="F43" s="37">
        <f t="shared" si="1"/>
        <v>-24815</v>
      </c>
      <c r="G43" s="37">
        <f t="shared" si="2"/>
        <v>-6.2185000002500601E-2</v>
      </c>
      <c r="H43" s="62"/>
      <c r="I43" s="37">
        <f t="shared" si="3"/>
        <v>-6.2185000002500601E-2</v>
      </c>
      <c r="P43" s="63">
        <f t="shared" si="4"/>
        <v>8744.7959999999985</v>
      </c>
      <c r="S43" s="39"/>
    </row>
    <row r="44" spans="1:35" ht="12.95" customHeight="1">
      <c r="A44" s="60" t="s">
        <v>1461</v>
      </c>
      <c r="C44" s="36">
        <v>29108.448</v>
      </c>
      <c r="D44" s="61"/>
      <c r="E44" s="37">
        <f t="shared" si="0"/>
        <v>-16346.068628087862</v>
      </c>
      <c r="F44" s="37">
        <f t="shared" si="1"/>
        <v>-16346</v>
      </c>
      <c r="G44" s="37">
        <f t="shared" si="2"/>
        <v>-4.3313999998645158E-2</v>
      </c>
      <c r="H44" s="62"/>
      <c r="I44" s="37">
        <f t="shared" si="3"/>
        <v>-4.3313999998645158E-2</v>
      </c>
      <c r="P44" s="63">
        <f t="shared" si="4"/>
        <v>14089.948</v>
      </c>
      <c r="S44" s="39"/>
    </row>
    <row r="45" spans="1:35" ht="12.95" customHeight="1">
      <c r="A45" s="60" t="s">
        <v>1462</v>
      </c>
      <c r="C45" s="36">
        <v>32684.511999999999</v>
      </c>
      <c r="D45" s="61"/>
      <c r="E45" s="37">
        <f t="shared" si="0"/>
        <v>-10680.038374943162</v>
      </c>
      <c r="F45" s="37">
        <f t="shared" si="1"/>
        <v>-10680</v>
      </c>
      <c r="G45" s="37">
        <f t="shared" si="2"/>
        <v>-2.4220000002969755E-2</v>
      </c>
      <c r="H45" s="62"/>
      <c r="I45" s="37">
        <f t="shared" si="3"/>
        <v>-2.4220000002969755E-2</v>
      </c>
      <c r="P45" s="63">
        <f t="shared" si="4"/>
        <v>17666.011999999999</v>
      </c>
      <c r="S45" s="39"/>
    </row>
    <row r="46" spans="1:35" ht="12.95" customHeight="1">
      <c r="A46" s="60" t="s">
        <v>1463</v>
      </c>
      <c r="C46" s="36">
        <v>33028.487000000001</v>
      </c>
      <c r="D46" s="61"/>
      <c r="E46" s="37">
        <f t="shared" si="0"/>
        <v>-10135.033376060182</v>
      </c>
      <c r="F46" s="37">
        <f t="shared" si="1"/>
        <v>-10135</v>
      </c>
      <c r="G46" s="37">
        <f t="shared" si="2"/>
        <v>-2.1065000000817236E-2</v>
      </c>
      <c r="H46" s="62"/>
      <c r="I46" s="37">
        <f t="shared" si="3"/>
        <v>-2.1065000000817236E-2</v>
      </c>
      <c r="P46" s="63">
        <f t="shared" si="4"/>
        <v>18009.987000000001</v>
      </c>
      <c r="S46" s="39"/>
    </row>
    <row r="47" spans="1:35" ht="12.95" customHeight="1">
      <c r="A47" s="60" t="s">
        <v>1464</v>
      </c>
      <c r="C47" s="36">
        <v>33069.510999999999</v>
      </c>
      <c r="D47" s="61"/>
      <c r="E47" s="37">
        <f t="shared" si="0"/>
        <v>-10070.033637491468</v>
      </c>
      <c r="F47" s="37">
        <f t="shared" si="1"/>
        <v>-10070</v>
      </c>
      <c r="G47" s="37">
        <f t="shared" si="2"/>
        <v>-2.1229999998467974E-2</v>
      </c>
      <c r="H47" s="62"/>
      <c r="I47" s="37">
        <f t="shared" si="3"/>
        <v>-2.1229999998467974E-2</v>
      </c>
      <c r="P47" s="63">
        <f t="shared" si="4"/>
        <v>18051.010999999999</v>
      </c>
      <c r="S47" s="39"/>
    </row>
    <row r="48" spans="1:35" ht="12.95" customHeight="1">
      <c r="A48" s="60" t="s">
        <v>1464</v>
      </c>
      <c r="C48" s="36">
        <v>33208.362000000001</v>
      </c>
      <c r="D48" s="61"/>
      <c r="E48" s="37">
        <f t="shared" si="0"/>
        <v>-9850.033669180104</v>
      </c>
      <c r="F48" s="37">
        <f t="shared" si="1"/>
        <v>-9850</v>
      </c>
      <c r="G48" s="37">
        <f t="shared" si="2"/>
        <v>-2.1249999997962732E-2</v>
      </c>
      <c r="H48" s="62"/>
      <c r="I48" s="37">
        <f t="shared" si="3"/>
        <v>-2.1249999997962732E-2</v>
      </c>
      <c r="P48" s="63">
        <f t="shared" si="4"/>
        <v>18189.862000000001</v>
      </c>
      <c r="S48" s="39"/>
    </row>
    <row r="49" spans="1:35" ht="12.95" customHeight="1">
      <c r="A49" s="60" t="s">
        <v>1465</v>
      </c>
      <c r="C49" s="36">
        <v>33234.248</v>
      </c>
      <c r="D49" s="61"/>
      <c r="E49" s="37">
        <f t="shared" si="0"/>
        <v>-9809.0190623014532</v>
      </c>
      <c r="F49" s="37">
        <f t="shared" si="1"/>
        <v>-9809</v>
      </c>
      <c r="G49" s="37">
        <f t="shared" si="2"/>
        <v>-1.2030999998387415E-2</v>
      </c>
      <c r="H49" s="62"/>
      <c r="I49" s="37">
        <f t="shared" si="3"/>
        <v>-1.2030999998387415E-2</v>
      </c>
      <c r="P49" s="63">
        <f t="shared" si="4"/>
        <v>18215.748</v>
      </c>
      <c r="S49" s="39"/>
    </row>
    <row r="50" spans="1:35" ht="12.95" customHeight="1">
      <c r="A50" s="60" t="s">
        <v>1465</v>
      </c>
      <c r="C50" s="36">
        <v>33437.474999999999</v>
      </c>
      <c r="D50" s="61"/>
      <c r="E50" s="37">
        <f t="shared" si="0"/>
        <v>-9487.0196992431211</v>
      </c>
      <c r="F50" s="37">
        <f t="shared" si="1"/>
        <v>-9487</v>
      </c>
      <c r="G50" s="37">
        <f t="shared" si="2"/>
        <v>-1.2433000003511552E-2</v>
      </c>
      <c r="H50" s="62"/>
      <c r="I50" s="37">
        <f t="shared" si="3"/>
        <v>-1.2433000003511552E-2</v>
      </c>
      <c r="P50" s="63">
        <f t="shared" si="4"/>
        <v>18418.974999999999</v>
      </c>
      <c r="S50" s="39"/>
    </row>
    <row r="51" spans="1:35" ht="12.95" customHeight="1">
      <c r="A51" s="60" t="s">
        <v>1465</v>
      </c>
      <c r="C51" s="36">
        <v>33538.445</v>
      </c>
      <c r="D51" s="61"/>
      <c r="E51" s="37">
        <f t="shared" si="0"/>
        <v>-9327.0395997091</v>
      </c>
      <c r="F51" s="37">
        <f t="shared" si="1"/>
        <v>-9327</v>
      </c>
      <c r="G51" s="37">
        <f t="shared" si="2"/>
        <v>-2.4992999999085441E-2</v>
      </c>
      <c r="H51" s="62"/>
      <c r="I51" s="37">
        <f t="shared" si="3"/>
        <v>-2.4992999999085441E-2</v>
      </c>
      <c r="P51" s="63">
        <f t="shared" si="4"/>
        <v>18519.945</v>
      </c>
      <c r="S51" s="39"/>
    </row>
    <row r="52" spans="1:35" ht="12.95" customHeight="1">
      <c r="A52" s="60" t="s">
        <v>1466</v>
      </c>
      <c r="C52" s="36">
        <v>33539.078000000001</v>
      </c>
      <c r="D52" s="61"/>
      <c r="E52" s="37">
        <f t="shared" si="0"/>
        <v>-9326.0366542500014</v>
      </c>
      <c r="F52" s="37">
        <f t="shared" si="1"/>
        <v>-9326</v>
      </c>
      <c r="G52" s="37">
        <f t="shared" si="2"/>
        <v>-2.3134000002755783E-2</v>
      </c>
      <c r="H52" s="62"/>
      <c r="I52" s="37">
        <f t="shared" si="3"/>
        <v>-2.3134000002755783E-2</v>
      </c>
      <c r="P52" s="63">
        <f t="shared" si="4"/>
        <v>18520.578000000001</v>
      </c>
      <c r="S52" s="39"/>
    </row>
    <row r="53" spans="1:35" ht="12.95" customHeight="1">
      <c r="A53" s="60" t="s">
        <v>1467</v>
      </c>
      <c r="C53" s="36">
        <v>33574.43</v>
      </c>
      <c r="D53" s="61"/>
      <c r="E53" s="37">
        <f t="shared" si="0"/>
        <v>-9270.023814013035</v>
      </c>
      <c r="F53" s="37">
        <f t="shared" si="1"/>
        <v>-9270</v>
      </c>
      <c r="G53" s="37">
        <f t="shared" ref="G53:G84" si="5">+C53-(C$7+F53*C$8)</f>
        <v>-1.5030000002298038E-2</v>
      </c>
      <c r="H53" s="62"/>
      <c r="I53" s="37">
        <f t="shared" ref="I53:I83" si="6">+G53</f>
        <v>-1.5030000002298038E-2</v>
      </c>
      <c r="P53" s="63">
        <f t="shared" si="4"/>
        <v>18555.93</v>
      </c>
      <c r="S53" s="39"/>
    </row>
    <row r="54" spans="1:35" ht="12.95" customHeight="1">
      <c r="A54" s="60" t="s">
        <v>1467</v>
      </c>
      <c r="C54" s="36">
        <v>33762.517</v>
      </c>
      <c r="D54" s="61"/>
      <c r="E54" s="37">
        <f t="shared" si="0"/>
        <v>-8972.012751508777</v>
      </c>
      <c r="F54" s="37">
        <f t="shared" si="1"/>
        <v>-8972</v>
      </c>
      <c r="G54" s="37">
        <f t="shared" si="5"/>
        <v>-8.0480000033276156E-3</v>
      </c>
      <c r="H54" s="62"/>
      <c r="I54" s="37">
        <f t="shared" si="6"/>
        <v>-8.0480000033276156E-3</v>
      </c>
      <c r="P54" s="63">
        <f t="shared" si="4"/>
        <v>18744.017</v>
      </c>
      <c r="S54" s="39"/>
    </row>
    <row r="55" spans="1:35" ht="12.95" customHeight="1">
      <c r="A55" s="60" t="s">
        <v>1467</v>
      </c>
      <c r="C55" s="36">
        <v>33798.480000000003</v>
      </c>
      <c r="D55" s="61"/>
      <c r="E55" s="37">
        <f t="shared" si="0"/>
        <v>-8915.0318233168146</v>
      </c>
      <c r="F55" s="37">
        <f t="shared" si="1"/>
        <v>-8915</v>
      </c>
      <c r="G55" s="37">
        <f t="shared" si="5"/>
        <v>-2.0084999996470287E-2</v>
      </c>
      <c r="H55" s="62"/>
      <c r="I55" s="37">
        <f t="shared" si="6"/>
        <v>-2.0084999996470287E-2</v>
      </c>
      <c r="P55" s="63">
        <f t="shared" si="4"/>
        <v>18779.980000000003</v>
      </c>
      <c r="S55" s="39"/>
    </row>
    <row r="56" spans="1:35" ht="12.95" customHeight="1">
      <c r="A56" s="60" t="s">
        <v>1467</v>
      </c>
      <c r="C56" s="36">
        <v>33949.326000000001</v>
      </c>
      <c r="D56" s="61"/>
      <c r="E56" s="37">
        <f t="shared" si="0"/>
        <v>-8676.0265931067697</v>
      </c>
      <c r="F56" s="37">
        <f t="shared" si="1"/>
        <v>-8676</v>
      </c>
      <c r="G56" s="37">
        <f t="shared" si="5"/>
        <v>-1.678399999946123E-2</v>
      </c>
      <c r="H56" s="62"/>
      <c r="I56" s="37">
        <f t="shared" si="6"/>
        <v>-1.678399999946123E-2</v>
      </c>
      <c r="P56" s="63">
        <f t="shared" si="4"/>
        <v>18930.826000000001</v>
      </c>
      <c r="S56" s="39"/>
      <c r="AE56" s="37" t="s">
        <v>1393</v>
      </c>
      <c r="AI56" s="37" t="s">
        <v>1395</v>
      </c>
    </row>
    <row r="57" spans="1:35" ht="12.95" customHeight="1">
      <c r="A57" s="60" t="s">
        <v>1468</v>
      </c>
      <c r="C57" s="36">
        <v>34195.474000000002</v>
      </c>
      <c r="D57" s="61"/>
      <c r="E57" s="37">
        <f t="shared" si="0"/>
        <v>-8286.0218239664337</v>
      </c>
      <c r="F57" s="37">
        <f t="shared" si="1"/>
        <v>-8286</v>
      </c>
      <c r="G57" s="37">
        <f t="shared" si="5"/>
        <v>-1.3773999999102671E-2</v>
      </c>
      <c r="H57" s="62"/>
      <c r="I57" s="37">
        <f t="shared" si="6"/>
        <v>-1.3773999999102671E-2</v>
      </c>
      <c r="P57" s="63">
        <f t="shared" si="4"/>
        <v>19176.974000000002</v>
      </c>
      <c r="S57" s="39"/>
      <c r="AE57" s="37" t="s">
        <v>1393</v>
      </c>
      <c r="AI57" s="37" t="s">
        <v>1395</v>
      </c>
    </row>
    <row r="58" spans="1:35" ht="12.95" customHeight="1">
      <c r="A58" s="60" t="s">
        <v>1468</v>
      </c>
      <c r="C58" s="36">
        <v>34248.49</v>
      </c>
      <c r="D58" s="61"/>
      <c r="E58" s="37">
        <f t="shared" si="0"/>
        <v>-8202.0215767950467</v>
      </c>
      <c r="F58" s="37">
        <f t="shared" si="1"/>
        <v>-8202</v>
      </c>
      <c r="G58" s="37">
        <f t="shared" si="5"/>
        <v>-1.3618000004498754E-2</v>
      </c>
      <c r="H58" s="62"/>
      <c r="I58" s="37">
        <f t="shared" si="6"/>
        <v>-1.3618000004498754E-2</v>
      </c>
      <c r="P58" s="63">
        <f t="shared" si="4"/>
        <v>19229.989999999998</v>
      </c>
      <c r="S58" s="39"/>
    </row>
    <row r="59" spans="1:35" ht="12.95" customHeight="1">
      <c r="A59" s="60" t="s">
        <v>1469</v>
      </c>
      <c r="C59" s="36">
        <v>34479.493999999999</v>
      </c>
      <c r="D59" s="61"/>
      <c r="E59" s="37">
        <f t="shared" si="0"/>
        <v>-7836.0114459368069</v>
      </c>
      <c r="F59" s="37">
        <f t="shared" si="1"/>
        <v>-7836</v>
      </c>
      <c r="G59" s="37">
        <f t="shared" si="5"/>
        <v>-7.2240000008605421E-3</v>
      </c>
      <c r="H59" s="62"/>
      <c r="I59" s="37">
        <f t="shared" si="6"/>
        <v>-7.2240000008605421E-3</v>
      </c>
      <c r="P59" s="63">
        <f t="shared" si="4"/>
        <v>19460.993999999999</v>
      </c>
      <c r="S59" s="39"/>
      <c r="AF59" s="37">
        <v>7</v>
      </c>
      <c r="AG59" s="37" t="s">
        <v>1396</v>
      </c>
      <c r="AI59" s="37" t="s">
        <v>1398</v>
      </c>
    </row>
    <row r="60" spans="1:35" ht="12.95" customHeight="1">
      <c r="A60" s="60" t="s">
        <v>1469</v>
      </c>
      <c r="C60" s="36">
        <v>34604.464</v>
      </c>
      <c r="D60" s="61"/>
      <c r="E60" s="37">
        <f t="shared" si="0"/>
        <v>-7638.0049782853612</v>
      </c>
      <c r="F60" s="37">
        <f t="shared" si="1"/>
        <v>-7638</v>
      </c>
      <c r="G60" s="37">
        <f t="shared" si="5"/>
        <v>-3.1420000013895333E-3</v>
      </c>
      <c r="H60" s="62"/>
      <c r="I60" s="37">
        <f t="shared" si="6"/>
        <v>-3.1420000013895333E-3</v>
      </c>
      <c r="P60" s="63">
        <f t="shared" si="4"/>
        <v>19585.964</v>
      </c>
      <c r="S60" s="39"/>
      <c r="AE60" s="37" t="s">
        <v>1393</v>
      </c>
      <c r="AF60" s="37">
        <v>7</v>
      </c>
      <c r="AG60" s="37" t="s">
        <v>1396</v>
      </c>
      <c r="AI60" s="37" t="s">
        <v>1398</v>
      </c>
    </row>
    <row r="61" spans="1:35" ht="12.95" customHeight="1">
      <c r="A61" s="60" t="s">
        <v>1470</v>
      </c>
      <c r="C61" s="36">
        <v>34623.389000000003</v>
      </c>
      <c r="D61" s="61"/>
      <c r="E61" s="37">
        <f t="shared" si="0"/>
        <v>-7608.0196025927617</v>
      </c>
      <c r="F61" s="37">
        <f t="shared" si="1"/>
        <v>-7608</v>
      </c>
      <c r="G61" s="37">
        <f t="shared" si="5"/>
        <v>-1.2371999997412786E-2</v>
      </c>
      <c r="H61" s="62"/>
      <c r="I61" s="37">
        <f t="shared" si="6"/>
        <v>-1.2371999997412786E-2</v>
      </c>
      <c r="P61" s="63">
        <f t="shared" si="4"/>
        <v>19604.889000000003</v>
      </c>
      <c r="S61" s="39"/>
      <c r="AE61" s="37" t="s">
        <v>1393</v>
      </c>
      <c r="AF61" s="37">
        <v>7</v>
      </c>
      <c r="AG61" s="37" t="s">
        <v>1396</v>
      </c>
      <c r="AI61" s="37" t="s">
        <v>1398</v>
      </c>
    </row>
    <row r="62" spans="1:35" ht="12.95" customHeight="1">
      <c r="A62" s="60" t="s">
        <v>1469</v>
      </c>
      <c r="C62" s="36">
        <v>34664.415000000001</v>
      </c>
      <c r="D62" s="61"/>
      <c r="E62" s="37">
        <f t="shared" si="0"/>
        <v>-7543.0166951600359</v>
      </c>
      <c r="F62" s="37">
        <f t="shared" si="1"/>
        <v>-7543</v>
      </c>
      <c r="G62" s="37">
        <f t="shared" si="5"/>
        <v>-1.0537000001932029E-2</v>
      </c>
      <c r="H62" s="62"/>
      <c r="I62" s="37">
        <f t="shared" si="6"/>
        <v>-1.0537000001932029E-2</v>
      </c>
      <c r="P62" s="63">
        <f t="shared" si="4"/>
        <v>19645.915000000001</v>
      </c>
      <c r="S62" s="39"/>
      <c r="AE62" s="37" t="s">
        <v>1393</v>
      </c>
      <c r="AF62" s="37">
        <v>8</v>
      </c>
      <c r="AG62" s="37" t="s">
        <v>1406</v>
      </c>
      <c r="AI62" s="37" t="s">
        <v>1398</v>
      </c>
    </row>
    <row r="63" spans="1:35" ht="12.95" customHeight="1">
      <c r="A63" s="60" t="s">
        <v>1471</v>
      </c>
      <c r="C63" s="36">
        <v>34989.453000000001</v>
      </c>
      <c r="D63" s="61"/>
      <c r="E63" s="37">
        <f t="shared" si="0"/>
        <v>-7028.016085153713</v>
      </c>
      <c r="F63" s="37">
        <f t="shared" si="1"/>
        <v>-7028</v>
      </c>
      <c r="G63" s="37">
        <f t="shared" si="5"/>
        <v>-1.0152000002563E-2</v>
      </c>
      <c r="H63" s="62"/>
      <c r="I63" s="37">
        <f t="shared" si="6"/>
        <v>-1.0152000002563E-2</v>
      </c>
      <c r="P63" s="63">
        <f t="shared" si="4"/>
        <v>19970.953000000001</v>
      </c>
      <c r="S63" s="39"/>
      <c r="AE63" s="37" t="s">
        <v>1393</v>
      </c>
      <c r="AF63" s="37">
        <v>7</v>
      </c>
      <c r="AG63" s="37" t="s">
        <v>1406</v>
      </c>
      <c r="AI63" s="37" t="s">
        <v>1398</v>
      </c>
    </row>
    <row r="64" spans="1:35" ht="12.95" customHeight="1">
      <c r="A64" s="60" t="s">
        <v>1472</v>
      </c>
      <c r="C64" s="36">
        <v>35244.43</v>
      </c>
      <c r="D64" s="61"/>
      <c r="E64" s="37">
        <f t="shared" si="0"/>
        <v>-6624.0223658421819</v>
      </c>
      <c r="F64" s="37">
        <f t="shared" si="1"/>
        <v>-6624</v>
      </c>
      <c r="G64" s="37">
        <f t="shared" si="5"/>
        <v>-1.4115999998466577E-2</v>
      </c>
      <c r="H64" s="62"/>
      <c r="I64" s="37">
        <f t="shared" si="6"/>
        <v>-1.4115999998466577E-2</v>
      </c>
      <c r="P64" s="63">
        <f t="shared" si="4"/>
        <v>20225.93</v>
      </c>
      <c r="S64" s="39"/>
    </row>
    <row r="65" spans="1:35" ht="12.95" customHeight="1">
      <c r="A65" s="60" t="s">
        <v>1472</v>
      </c>
      <c r="C65" s="36">
        <v>35268.421999999999</v>
      </c>
      <c r="D65" s="61"/>
      <c r="E65" s="37">
        <f t="shared" si="0"/>
        <v>-6586.0086731807978</v>
      </c>
      <c r="F65" s="37">
        <f t="shared" si="1"/>
        <v>-6586</v>
      </c>
      <c r="G65" s="37">
        <f t="shared" si="5"/>
        <v>-5.4740000050514936E-3</v>
      </c>
      <c r="H65" s="62"/>
      <c r="I65" s="37">
        <f t="shared" si="6"/>
        <v>-5.4740000050514936E-3</v>
      </c>
      <c r="P65" s="63">
        <f t="shared" si="4"/>
        <v>20249.921999999999</v>
      </c>
      <c r="S65" s="39"/>
      <c r="AE65" s="37" t="s">
        <v>1393</v>
      </c>
      <c r="AF65" s="37">
        <v>8</v>
      </c>
      <c r="AG65" s="37" t="s">
        <v>1406</v>
      </c>
      <c r="AI65" s="37" t="s">
        <v>1398</v>
      </c>
    </row>
    <row r="66" spans="1:35" ht="12.95" customHeight="1">
      <c r="A66" s="60" t="s">
        <v>1472</v>
      </c>
      <c r="C66" s="36">
        <v>35393.381999999998</v>
      </c>
      <c r="D66" s="61"/>
      <c r="E66" s="37">
        <f t="shared" si="0"/>
        <v>-6388.0180498494046</v>
      </c>
      <c r="F66" s="37">
        <f t="shared" si="1"/>
        <v>-6388</v>
      </c>
      <c r="G66" s="37">
        <f t="shared" si="5"/>
        <v>-1.1392000000341795E-2</v>
      </c>
      <c r="H66" s="62"/>
      <c r="I66" s="37">
        <f t="shared" si="6"/>
        <v>-1.1392000000341795E-2</v>
      </c>
      <c r="P66" s="63">
        <f t="shared" si="4"/>
        <v>20374.881999999998</v>
      </c>
      <c r="S66" s="39"/>
      <c r="AE66" s="37" t="s">
        <v>1393</v>
      </c>
      <c r="AF66" s="37">
        <v>11</v>
      </c>
      <c r="AG66" s="37" t="s">
        <v>1406</v>
      </c>
      <c r="AI66" s="37" t="s">
        <v>1398</v>
      </c>
    </row>
    <row r="67" spans="1:35" ht="12.95" customHeight="1">
      <c r="A67" s="60" t="s">
        <v>1473</v>
      </c>
      <c r="C67" s="36">
        <v>35699.493999999999</v>
      </c>
      <c r="D67" s="61"/>
      <c r="E67" s="37">
        <f t="shared" si="0"/>
        <v>-5903.0043999676809</v>
      </c>
      <c r="F67" s="37">
        <f t="shared" si="1"/>
        <v>-5903</v>
      </c>
      <c r="G67" s="37">
        <f t="shared" si="5"/>
        <v>-2.7770000015152618E-3</v>
      </c>
      <c r="H67" s="62"/>
      <c r="I67" s="37">
        <f t="shared" si="6"/>
        <v>-2.7770000015152618E-3</v>
      </c>
      <c r="P67" s="63">
        <f t="shared" si="4"/>
        <v>20680.993999999999</v>
      </c>
      <c r="S67" s="39"/>
      <c r="AE67" s="37" t="s">
        <v>1393</v>
      </c>
      <c r="AF67" s="37">
        <v>10</v>
      </c>
      <c r="AG67" s="37" t="s">
        <v>1408</v>
      </c>
      <c r="AI67" s="37" t="s">
        <v>1398</v>
      </c>
    </row>
    <row r="68" spans="1:35" ht="12.95" customHeight="1">
      <c r="A68" s="60" t="s">
        <v>1473</v>
      </c>
      <c r="C68" s="36">
        <v>35723.472000000002</v>
      </c>
      <c r="D68" s="61"/>
      <c r="E68" s="37">
        <f t="shared" si="0"/>
        <v>-5865.0128893543588</v>
      </c>
      <c r="F68" s="37">
        <f t="shared" si="1"/>
        <v>-5865</v>
      </c>
      <c r="G68" s="37">
        <f t="shared" si="5"/>
        <v>-8.1349999964004382E-3</v>
      </c>
      <c r="H68" s="62"/>
      <c r="I68" s="37">
        <f t="shared" si="6"/>
        <v>-8.1349999964004382E-3</v>
      </c>
      <c r="P68" s="63">
        <f t="shared" si="4"/>
        <v>20704.972000000002</v>
      </c>
      <c r="S68" s="39"/>
      <c r="AE68" s="37" t="s">
        <v>1393</v>
      </c>
      <c r="AF68" s="37">
        <v>6</v>
      </c>
      <c r="AG68" s="37" t="s">
        <v>1408</v>
      </c>
      <c r="AI68" s="37" t="s">
        <v>1398</v>
      </c>
    </row>
    <row r="69" spans="1:35" ht="12.95" customHeight="1">
      <c r="A69" s="60" t="s">
        <v>1473</v>
      </c>
      <c r="C69" s="36">
        <v>35742.392999999996</v>
      </c>
      <c r="D69" s="61"/>
      <c r="E69" s="37">
        <f t="shared" si="0"/>
        <v>-5835.0338513897914</v>
      </c>
      <c r="F69" s="37">
        <f t="shared" si="1"/>
        <v>-5835</v>
      </c>
      <c r="G69" s="37">
        <f t="shared" si="5"/>
        <v>-2.1365000007790513E-2</v>
      </c>
      <c r="H69" s="62"/>
      <c r="I69" s="37">
        <f t="shared" si="6"/>
        <v>-2.1365000007790513E-2</v>
      </c>
      <c r="P69" s="63">
        <f t="shared" si="4"/>
        <v>20723.892999999996</v>
      </c>
      <c r="S69" s="39"/>
      <c r="AE69" s="37" t="s">
        <v>1393</v>
      </c>
      <c r="AF69" s="37">
        <v>7</v>
      </c>
      <c r="AG69" s="37" t="s">
        <v>1406</v>
      </c>
      <c r="AI69" s="37" t="s">
        <v>1398</v>
      </c>
    </row>
    <row r="70" spans="1:35" ht="12.95" customHeight="1">
      <c r="A70" s="60" t="s">
        <v>1474</v>
      </c>
      <c r="C70" s="36">
        <v>36074.385000000002</v>
      </c>
      <c r="D70" s="61"/>
      <c r="E70" s="37">
        <f t="shared" si="0"/>
        <v>-5309.0151012214365</v>
      </c>
      <c r="F70" s="37">
        <f t="shared" si="1"/>
        <v>-5309</v>
      </c>
      <c r="G70" s="37">
        <f t="shared" si="5"/>
        <v>-9.5309999960591085E-3</v>
      </c>
      <c r="H70" s="62"/>
      <c r="I70" s="37">
        <f t="shared" si="6"/>
        <v>-9.5309999960591085E-3</v>
      </c>
      <c r="P70" s="63">
        <f t="shared" si="4"/>
        <v>21055.885000000002</v>
      </c>
      <c r="S70" s="39"/>
      <c r="AE70" s="37" t="s">
        <v>1393</v>
      </c>
      <c r="AF70" s="37">
        <v>8</v>
      </c>
      <c r="AG70" s="37" t="s">
        <v>1406</v>
      </c>
      <c r="AI70" s="37" t="s">
        <v>1398</v>
      </c>
    </row>
    <row r="71" spans="1:35" ht="12.95" customHeight="1">
      <c r="A71" s="60" t="s">
        <v>1474</v>
      </c>
      <c r="C71" s="36">
        <v>36163.374000000003</v>
      </c>
      <c r="D71" s="61"/>
      <c r="E71" s="37">
        <f t="shared" si="0"/>
        <v>-5168.0180815380354</v>
      </c>
      <c r="F71" s="37">
        <f t="shared" si="1"/>
        <v>-5168</v>
      </c>
      <c r="G71" s="37">
        <f t="shared" si="5"/>
        <v>-1.1411999999836553E-2</v>
      </c>
      <c r="H71" s="62"/>
      <c r="I71" s="37">
        <f t="shared" si="6"/>
        <v>-1.1411999999836553E-2</v>
      </c>
      <c r="P71" s="63">
        <f t="shared" si="4"/>
        <v>21144.874000000003</v>
      </c>
      <c r="S71" s="39"/>
      <c r="AE71" s="37" t="s">
        <v>1393</v>
      </c>
      <c r="AF71" s="37">
        <v>15</v>
      </c>
      <c r="AG71" s="37" t="s">
        <v>1408</v>
      </c>
      <c r="AI71" s="37" t="s">
        <v>1398</v>
      </c>
    </row>
    <row r="72" spans="1:35" ht="12.95" customHeight="1">
      <c r="A72" s="60" t="s">
        <v>1475</v>
      </c>
      <c r="C72" s="36">
        <v>38228.474000000002</v>
      </c>
      <c r="D72" s="61"/>
      <c r="E72" s="37">
        <f t="shared" si="0"/>
        <v>-1896.0075482340692</v>
      </c>
      <c r="F72" s="37">
        <f t="shared" si="1"/>
        <v>-1896</v>
      </c>
      <c r="G72" s="37">
        <f t="shared" si="5"/>
        <v>-4.7639999975217506E-3</v>
      </c>
      <c r="H72" s="62"/>
      <c r="I72" s="37">
        <f t="shared" si="6"/>
        <v>-4.7639999975217506E-3</v>
      </c>
      <c r="P72" s="63">
        <f t="shared" si="4"/>
        <v>23209.974000000002</v>
      </c>
      <c r="S72" s="39"/>
      <c r="AE72" s="37" t="s">
        <v>1393</v>
      </c>
      <c r="AF72" s="37">
        <v>5</v>
      </c>
      <c r="AG72" s="37" t="s">
        <v>1396</v>
      </c>
      <c r="AI72" s="37" t="s">
        <v>1398</v>
      </c>
    </row>
    <row r="73" spans="1:35" ht="12.95" customHeight="1">
      <c r="A73" s="60" t="s">
        <v>1476</v>
      </c>
      <c r="C73" s="36">
        <v>38228.478999999999</v>
      </c>
      <c r="D73" s="61"/>
      <c r="E73" s="37">
        <f t="shared" si="0"/>
        <v>-1895.9996260740488</v>
      </c>
      <c r="F73" s="37">
        <f t="shared" si="1"/>
        <v>-1896</v>
      </c>
      <c r="G73" s="37">
        <f t="shared" si="5"/>
        <v>2.3599999985890463E-4</v>
      </c>
      <c r="H73" s="62"/>
      <c r="I73" s="37">
        <f t="shared" si="6"/>
        <v>2.3599999985890463E-4</v>
      </c>
      <c r="P73" s="63">
        <f t="shared" si="4"/>
        <v>23209.978999999999</v>
      </c>
      <c r="S73" s="39"/>
      <c r="AF73" s="37">
        <v>6</v>
      </c>
      <c r="AG73" s="37" t="s">
        <v>1408</v>
      </c>
      <c r="AI73" s="37" t="s">
        <v>1398</v>
      </c>
    </row>
    <row r="74" spans="1:35" ht="12.95" customHeight="1">
      <c r="A74" s="60" t="s">
        <v>1475</v>
      </c>
      <c r="C74" s="36">
        <v>38235.409</v>
      </c>
      <c r="D74" s="61"/>
      <c r="E74" s="37">
        <f t="shared" si="0"/>
        <v>-1885.0195122801417</v>
      </c>
      <c r="F74" s="37">
        <f t="shared" si="1"/>
        <v>-1885</v>
      </c>
      <c r="G74" s="37">
        <f t="shared" si="5"/>
        <v>-1.2314999999944121E-2</v>
      </c>
      <c r="H74" s="62"/>
      <c r="I74" s="37">
        <f t="shared" si="6"/>
        <v>-1.2314999999944121E-2</v>
      </c>
      <c r="P74" s="63">
        <f t="shared" si="4"/>
        <v>23216.909</v>
      </c>
      <c r="S74" s="39"/>
      <c r="AE74" s="37" t="s">
        <v>1393</v>
      </c>
      <c r="AF74" s="37">
        <v>9</v>
      </c>
      <c r="AG74" s="37" t="s">
        <v>1406</v>
      </c>
      <c r="AI74" s="37" t="s">
        <v>1398</v>
      </c>
    </row>
    <row r="75" spans="1:35" ht="12.95" customHeight="1">
      <c r="A75" s="60" t="s">
        <v>1477</v>
      </c>
      <c r="C75" s="36">
        <v>38235.411</v>
      </c>
      <c r="D75" s="61"/>
      <c r="E75" s="37">
        <f t="shared" si="0"/>
        <v>-1885.0163434161313</v>
      </c>
      <c r="F75" s="37">
        <f t="shared" si="1"/>
        <v>-1885</v>
      </c>
      <c r="G75" s="37">
        <f t="shared" si="5"/>
        <v>-1.0314999999536667E-2</v>
      </c>
      <c r="H75" s="62"/>
      <c r="I75" s="37">
        <f t="shared" si="6"/>
        <v>-1.0314999999536667E-2</v>
      </c>
      <c r="P75" s="63">
        <f t="shared" si="4"/>
        <v>23216.911</v>
      </c>
      <c r="S75" s="39"/>
      <c r="AE75" s="37" t="s">
        <v>1393</v>
      </c>
      <c r="AF75" s="37">
        <v>8</v>
      </c>
      <c r="AG75" s="37" t="s">
        <v>1406</v>
      </c>
      <c r="AI75" s="37" t="s">
        <v>1398</v>
      </c>
    </row>
    <row r="76" spans="1:35" ht="12.95" customHeight="1">
      <c r="A76" s="60" t="s">
        <v>1478</v>
      </c>
      <c r="C76" s="36">
        <v>38348.400000000001</v>
      </c>
      <c r="D76" s="61"/>
      <c r="E76" s="37">
        <f t="shared" si="0"/>
        <v>-1705.9929556153049</v>
      </c>
      <c r="F76" s="37">
        <f t="shared" si="1"/>
        <v>-1706</v>
      </c>
      <c r="G76" s="37">
        <f t="shared" si="5"/>
        <v>4.4459999990067445E-3</v>
      </c>
      <c r="H76" s="62"/>
      <c r="I76" s="37">
        <f t="shared" si="6"/>
        <v>4.4459999990067445E-3</v>
      </c>
      <c r="P76" s="63">
        <f t="shared" si="4"/>
        <v>23329.9</v>
      </c>
      <c r="S76" s="39"/>
    </row>
    <row r="77" spans="1:35" ht="12.95" customHeight="1">
      <c r="A77" s="60" t="s">
        <v>1479</v>
      </c>
      <c r="C77" s="36">
        <v>38560.449000000001</v>
      </c>
      <c r="D77" s="61"/>
      <c r="E77" s="37">
        <f t="shared" si="0"/>
        <v>-1370.0157334098087</v>
      </c>
      <c r="F77" s="37">
        <f t="shared" si="1"/>
        <v>-1370</v>
      </c>
      <c r="G77" s="37">
        <f t="shared" si="5"/>
        <v>-9.9300000001676381E-3</v>
      </c>
      <c r="H77" s="62"/>
      <c r="I77" s="37">
        <f t="shared" si="6"/>
        <v>-9.9300000001676381E-3</v>
      </c>
      <c r="P77" s="63">
        <f t="shared" si="4"/>
        <v>23541.949000000001</v>
      </c>
      <c r="S77" s="39"/>
      <c r="AE77" s="37" t="s">
        <v>1393</v>
      </c>
      <c r="AF77" s="37">
        <v>8</v>
      </c>
      <c r="AG77" s="37" t="s">
        <v>1406</v>
      </c>
      <c r="AI77" s="37" t="s">
        <v>1398</v>
      </c>
    </row>
    <row r="78" spans="1:35" ht="12.95" customHeight="1">
      <c r="A78" s="60" t="s">
        <v>1480</v>
      </c>
      <c r="C78" s="36">
        <v>38596.434000000001</v>
      </c>
      <c r="D78" s="61"/>
      <c r="E78" s="37">
        <f t="shared" si="0"/>
        <v>-1312.999947713743</v>
      </c>
      <c r="F78" s="37">
        <f t="shared" si="1"/>
        <v>-1313</v>
      </c>
      <c r="G78" s="37">
        <f t="shared" si="5"/>
        <v>3.300000389572233E-5</v>
      </c>
      <c r="H78" s="62"/>
      <c r="I78" s="37">
        <f t="shared" si="6"/>
        <v>3.300000389572233E-5</v>
      </c>
      <c r="P78" s="63">
        <f t="shared" si="4"/>
        <v>23577.934000000001</v>
      </c>
      <c r="S78" s="39"/>
      <c r="AE78" s="37" t="s">
        <v>1393</v>
      </c>
      <c r="AF78" s="37">
        <v>7</v>
      </c>
      <c r="AG78" s="37" t="s">
        <v>1408</v>
      </c>
      <c r="AI78" s="37" t="s">
        <v>1398</v>
      </c>
    </row>
    <row r="79" spans="1:35" ht="12.95" customHeight="1">
      <c r="A79" s="60" t="s">
        <v>1481</v>
      </c>
      <c r="C79" s="36">
        <v>38675.336000000003</v>
      </c>
      <c r="D79" s="61"/>
      <c r="E79" s="37">
        <f t="shared" si="0"/>
        <v>-1187.9850936636942</v>
      </c>
      <c r="F79" s="37">
        <f t="shared" si="1"/>
        <v>-1188</v>
      </c>
      <c r="G79" s="37">
        <f t="shared" si="5"/>
        <v>9.4080000053509139E-3</v>
      </c>
      <c r="H79" s="62"/>
      <c r="I79" s="37">
        <f t="shared" si="6"/>
        <v>9.4080000053509139E-3</v>
      </c>
      <c r="P79" s="63">
        <f t="shared" si="4"/>
        <v>23656.836000000003</v>
      </c>
      <c r="S79" s="39"/>
      <c r="AE79" s="37" t="s">
        <v>1393</v>
      </c>
      <c r="AF79" s="37">
        <v>10</v>
      </c>
      <c r="AG79" s="37" t="s">
        <v>1408</v>
      </c>
      <c r="AI79" s="37" t="s">
        <v>1398</v>
      </c>
    </row>
    <row r="80" spans="1:35" ht="12.95" customHeight="1">
      <c r="A80" s="60" t="s">
        <v>1479</v>
      </c>
      <c r="C80" s="36">
        <v>38993.415000000001</v>
      </c>
      <c r="D80" s="61"/>
      <c r="E80" s="37">
        <f t="shared" si="0"/>
        <v>-684.01054597942402</v>
      </c>
      <c r="F80" s="37">
        <f t="shared" si="1"/>
        <v>-684</v>
      </c>
      <c r="G80" s="37">
        <f t="shared" si="5"/>
        <v>-6.6559999977471307E-3</v>
      </c>
      <c r="H80" s="62"/>
      <c r="I80" s="37">
        <f t="shared" si="6"/>
        <v>-6.6559999977471307E-3</v>
      </c>
      <c r="P80" s="63">
        <f t="shared" si="4"/>
        <v>23974.915000000001</v>
      </c>
      <c r="S80" s="39"/>
      <c r="AE80" s="37" t="s">
        <v>1393</v>
      </c>
      <c r="AF80" s="37">
        <v>13</v>
      </c>
      <c r="AG80" s="37" t="s">
        <v>1406</v>
      </c>
      <c r="AI80" s="37" t="s">
        <v>1398</v>
      </c>
    </row>
    <row r="81" spans="1:35" ht="12.95" customHeight="1">
      <c r="A81" s="60" t="s">
        <v>1479</v>
      </c>
      <c r="C81" s="36">
        <v>39012.351999999999</v>
      </c>
      <c r="D81" s="61"/>
      <c r="E81" s="37">
        <f t="shared" si="0"/>
        <v>-654.0061571027735</v>
      </c>
      <c r="F81" s="37">
        <f t="shared" si="1"/>
        <v>-654</v>
      </c>
      <c r="G81" s="37">
        <f t="shared" si="5"/>
        <v>-3.8859999986016192E-3</v>
      </c>
      <c r="H81" s="62"/>
      <c r="I81" s="37">
        <f t="shared" si="6"/>
        <v>-3.8859999986016192E-3</v>
      </c>
      <c r="P81" s="63">
        <f t="shared" si="4"/>
        <v>23993.851999999999</v>
      </c>
      <c r="S81" s="39"/>
      <c r="AE81" s="37" t="s">
        <v>1393</v>
      </c>
      <c r="AF81" s="37">
        <v>9</v>
      </c>
      <c r="AG81" s="37" t="s">
        <v>1396</v>
      </c>
      <c r="AI81" s="37" t="s">
        <v>1398</v>
      </c>
    </row>
    <row r="82" spans="1:35" ht="12.95" customHeight="1">
      <c r="A82" s="60" t="s">
        <v>1479</v>
      </c>
      <c r="C82" s="36">
        <v>39024.341</v>
      </c>
      <c r="D82" s="61"/>
      <c r="E82" s="37">
        <f t="shared" si="0"/>
        <v>-635.01040179611243</v>
      </c>
      <c r="F82" s="37">
        <f t="shared" si="1"/>
        <v>-635</v>
      </c>
      <c r="G82" s="37">
        <f t="shared" si="5"/>
        <v>-6.565000003320165E-3</v>
      </c>
      <c r="H82" s="62"/>
      <c r="I82" s="37">
        <f t="shared" si="6"/>
        <v>-6.565000003320165E-3</v>
      </c>
      <c r="P82" s="63">
        <f t="shared" si="4"/>
        <v>24005.841</v>
      </c>
      <c r="S82" s="39"/>
      <c r="AE82" s="37" t="s">
        <v>1393</v>
      </c>
      <c r="AF82" s="37">
        <v>10</v>
      </c>
      <c r="AG82" s="37" t="s">
        <v>1406</v>
      </c>
      <c r="AI82" s="37" t="s">
        <v>1398</v>
      </c>
    </row>
    <row r="83" spans="1:35" ht="12.95" customHeight="1">
      <c r="A83" s="60" t="s">
        <v>1433</v>
      </c>
      <c r="C83" s="36">
        <v>39036.339999999997</v>
      </c>
      <c r="D83" s="61"/>
      <c r="E83" s="37">
        <f t="shared" si="0"/>
        <v>-615.99880216941062</v>
      </c>
      <c r="F83" s="37">
        <f t="shared" si="1"/>
        <v>-616</v>
      </c>
      <c r="G83" s="37">
        <f t="shared" si="5"/>
        <v>7.5599999399855733E-4</v>
      </c>
      <c r="H83" s="62"/>
      <c r="I83" s="37">
        <f t="shared" si="6"/>
        <v>7.5599999399855733E-4</v>
      </c>
      <c r="P83" s="63">
        <f t="shared" si="4"/>
        <v>24017.839999999997</v>
      </c>
      <c r="S83" s="39"/>
    </row>
    <row r="84" spans="1:35" ht="12.95" customHeight="1">
      <c r="A84" s="60" t="s">
        <v>1482</v>
      </c>
      <c r="C84" s="36">
        <v>39052.116300000002</v>
      </c>
      <c r="D84" s="61"/>
      <c r="E84" s="37">
        <f t="shared" si="0"/>
        <v>-591.00232753061368</v>
      </c>
      <c r="F84" s="37">
        <f t="shared" si="1"/>
        <v>-591</v>
      </c>
      <c r="G84" s="37">
        <f t="shared" si="5"/>
        <v>-1.4690000025439076E-3</v>
      </c>
      <c r="H84" s="62"/>
      <c r="I84" s="62"/>
      <c r="J84" s="37">
        <f>+G84</f>
        <v>-1.4690000025439076E-3</v>
      </c>
      <c r="P84" s="63">
        <f t="shared" si="4"/>
        <v>24033.616300000002</v>
      </c>
      <c r="S84" s="39"/>
    </row>
    <row r="85" spans="1:35" ht="12.95" customHeight="1">
      <c r="A85" s="5" t="s">
        <v>1361</v>
      </c>
      <c r="C85" s="36">
        <v>39425.122100000001</v>
      </c>
      <c r="D85" s="36" t="s">
        <v>1364</v>
      </c>
      <c r="E85" s="37">
        <f t="shared" ref="E85:E148" si="7">+(C85-C$7)/C$8</f>
        <v>0</v>
      </c>
      <c r="F85" s="37">
        <f t="shared" ref="F85:F148" si="8">ROUND(2*E85,0)/2</f>
        <v>0</v>
      </c>
      <c r="G85" s="37">
        <f t="shared" ref="G85:G91" si="9">+C85-(C$7+F85*C$8)</f>
        <v>0</v>
      </c>
      <c r="H85" s="37">
        <f>G85</f>
        <v>0</v>
      </c>
      <c r="J85" s="37">
        <f>+G85</f>
        <v>0</v>
      </c>
      <c r="P85" s="63">
        <f t="shared" ref="P85:P148" si="10">C85-15018.5</f>
        <v>24406.622100000001</v>
      </c>
      <c r="S85" s="39"/>
    </row>
    <row r="86" spans="1:35" ht="12.95" customHeight="1">
      <c r="A86" s="60" t="s">
        <v>1482</v>
      </c>
      <c r="C86" s="36">
        <v>39649.177199999998</v>
      </c>
      <c r="D86" s="61"/>
      <c r="E86" s="37">
        <f t="shared" si="7"/>
        <v>355.00007129943668</v>
      </c>
      <c r="F86" s="37">
        <f t="shared" si="8"/>
        <v>355</v>
      </c>
      <c r="G86" s="37">
        <f t="shared" si="9"/>
        <v>4.5000000682193786E-5</v>
      </c>
      <c r="H86" s="62"/>
      <c r="I86" s="62"/>
      <c r="J86" s="37">
        <f>+G86</f>
        <v>4.5000000682193786E-5</v>
      </c>
      <c r="P86" s="63">
        <f t="shared" si="10"/>
        <v>24630.677199999998</v>
      </c>
      <c r="S86" s="39"/>
    </row>
    <row r="87" spans="1:35" ht="12.95" customHeight="1">
      <c r="A87" s="60" t="s">
        <v>1482</v>
      </c>
      <c r="C87" s="36">
        <v>40383.194100000001</v>
      </c>
      <c r="D87" s="61"/>
      <c r="E87" s="37">
        <f t="shared" si="7"/>
        <v>1517.9999397915842</v>
      </c>
      <c r="F87" s="37">
        <f t="shared" si="8"/>
        <v>1518</v>
      </c>
      <c r="G87" s="37">
        <f t="shared" si="9"/>
        <v>-3.7999998312443495E-5</v>
      </c>
      <c r="H87" s="62"/>
      <c r="I87" s="62"/>
      <c r="J87" s="37">
        <f>+G87</f>
        <v>-3.7999998312443495E-5</v>
      </c>
      <c r="P87" s="63">
        <f t="shared" si="10"/>
        <v>25364.694100000001</v>
      </c>
      <c r="S87" s="39"/>
    </row>
    <row r="88" spans="1:35" ht="12.95" customHeight="1">
      <c r="A88" s="5" t="s">
        <v>1433</v>
      </c>
      <c r="C88" s="36">
        <v>40726.540999999997</v>
      </c>
      <c r="D88" s="36"/>
      <c r="E88" s="37">
        <f t="shared" si="7"/>
        <v>2062.0097569322816</v>
      </c>
      <c r="F88" s="37">
        <f t="shared" si="8"/>
        <v>2062</v>
      </c>
      <c r="G88" s="37">
        <f t="shared" si="9"/>
        <v>6.1579999965033494E-3</v>
      </c>
      <c r="I88" s="37">
        <f>+G88</f>
        <v>6.1579999965033494E-3</v>
      </c>
      <c r="M88" s="60"/>
      <c r="P88" s="63">
        <f t="shared" si="10"/>
        <v>25708.040999999997</v>
      </c>
      <c r="Q88" s="64"/>
      <c r="R88" s="64"/>
      <c r="S88" s="39"/>
      <c r="T88" s="64"/>
      <c r="AE88" s="37" t="s">
        <v>1393</v>
      </c>
      <c r="AF88" s="37">
        <v>7</v>
      </c>
      <c r="AG88" s="37" t="s">
        <v>1406</v>
      </c>
      <c r="AI88" s="37" t="s">
        <v>1398</v>
      </c>
    </row>
    <row r="89" spans="1:35" ht="12.95" customHeight="1">
      <c r="A89" s="5" t="s">
        <v>1366</v>
      </c>
      <c r="B89" s="39" t="s">
        <v>1367</v>
      </c>
      <c r="C89" s="8">
        <v>40726.542000000001</v>
      </c>
      <c r="D89" s="36">
        <v>5.0000000000000001E-4</v>
      </c>
      <c r="E89" s="37">
        <f t="shared" si="7"/>
        <v>2062.0113413642925</v>
      </c>
      <c r="F89" s="37">
        <f t="shared" si="8"/>
        <v>2062</v>
      </c>
      <c r="G89" s="37">
        <f t="shared" si="9"/>
        <v>7.158000000345055E-3</v>
      </c>
      <c r="K89" s="37">
        <f>+G89</f>
        <v>7.158000000345055E-3</v>
      </c>
      <c r="M89" s="48"/>
      <c r="P89" s="63">
        <f t="shared" si="10"/>
        <v>25708.042000000001</v>
      </c>
      <c r="Q89" s="64"/>
      <c r="S89" s="39"/>
      <c r="T89" s="64"/>
      <c r="AE89" s="37" t="s">
        <v>1393</v>
      </c>
      <c r="AF89" s="37">
        <v>5</v>
      </c>
      <c r="AG89" s="37" t="s">
        <v>1408</v>
      </c>
      <c r="AI89" s="37" t="s">
        <v>1398</v>
      </c>
    </row>
    <row r="90" spans="1:35" ht="12.95" customHeight="1">
      <c r="A90" s="60" t="s">
        <v>1483</v>
      </c>
      <c r="C90" s="36">
        <v>40745.478000000003</v>
      </c>
      <c r="D90" s="61"/>
      <c r="E90" s="37">
        <f t="shared" si="7"/>
        <v>2092.0141458089433</v>
      </c>
      <c r="F90" s="37">
        <f t="shared" si="8"/>
        <v>2092</v>
      </c>
      <c r="G90" s="37">
        <f t="shared" si="9"/>
        <v>8.9280000029248185E-3</v>
      </c>
      <c r="H90" s="62"/>
      <c r="I90" s="37">
        <f>+G90</f>
        <v>8.9280000029248185E-3</v>
      </c>
      <c r="P90" s="63">
        <f t="shared" si="10"/>
        <v>25726.978000000003</v>
      </c>
      <c r="S90" s="39"/>
      <c r="AE90" s="37" t="s">
        <v>1393</v>
      </c>
      <c r="AF90" s="37">
        <v>8</v>
      </c>
      <c r="AG90" s="37" t="s">
        <v>1406</v>
      </c>
      <c r="AI90" s="37" t="s">
        <v>1398</v>
      </c>
    </row>
    <row r="91" spans="1:35" ht="12.95" customHeight="1">
      <c r="A91" s="5" t="s">
        <v>1394</v>
      </c>
      <c r="C91" s="36">
        <v>40750.519999999997</v>
      </c>
      <c r="D91" s="36"/>
      <c r="E91" s="37">
        <f t="shared" si="7"/>
        <v>2100.0028519776033</v>
      </c>
      <c r="F91" s="37">
        <f t="shared" si="8"/>
        <v>2100</v>
      </c>
      <c r="G91" s="37">
        <f t="shared" si="9"/>
        <v>1.799999998183921E-3</v>
      </c>
      <c r="I91" s="37">
        <f>+G91</f>
        <v>1.799999998183921E-3</v>
      </c>
      <c r="P91" s="63">
        <f t="shared" si="10"/>
        <v>25732.019999999997</v>
      </c>
      <c r="S91" s="39"/>
    </row>
    <row r="92" spans="1:35" ht="12.95" customHeight="1">
      <c r="A92" s="5" t="s">
        <v>1397</v>
      </c>
      <c r="C92" s="36">
        <v>40803.525999999998</v>
      </c>
      <c r="D92" s="36"/>
      <c r="E92" s="37">
        <f t="shared" si="7"/>
        <v>2183.9872548289491</v>
      </c>
      <c r="F92" s="37">
        <f t="shared" si="8"/>
        <v>2184</v>
      </c>
      <c r="G92" s="37">
        <f t="shared" ref="G92" si="11">+C92-(C$7+F92*C$8)</f>
        <v>-8.0440000019734725E-3</v>
      </c>
      <c r="I92" s="37">
        <f>+G92</f>
        <v>-8.0440000019734725E-3</v>
      </c>
      <c r="L92" s="48"/>
      <c r="M92" s="48"/>
      <c r="N92" s="48"/>
      <c r="P92" s="63">
        <f t="shared" si="10"/>
        <v>25785.025999999998</v>
      </c>
      <c r="S92" s="39"/>
      <c r="U92" s="37">
        <f>+C92-(C$7+F92*C$8)</f>
        <v>-8.0440000019734725E-3</v>
      </c>
      <c r="AE92" s="37" t="s">
        <v>1393</v>
      </c>
      <c r="AF92" s="37">
        <v>9</v>
      </c>
      <c r="AG92" s="37" t="s">
        <v>1406</v>
      </c>
      <c r="AI92" s="37" t="s">
        <v>1398</v>
      </c>
    </row>
    <row r="93" spans="1:35" ht="12.95" customHeight="1">
      <c r="A93" s="60" t="s">
        <v>1482</v>
      </c>
      <c r="C93" s="36">
        <v>41483.904799999997</v>
      </c>
      <c r="D93" s="61"/>
      <c r="E93" s="37">
        <f t="shared" si="7"/>
        <v>3262.0012009994539</v>
      </c>
      <c r="F93" s="37">
        <f t="shared" si="8"/>
        <v>3262</v>
      </c>
      <c r="G93" s="37">
        <f t="shared" ref="G93:G103" si="12">+C93-(C$7+F93*C$8)</f>
        <v>7.5799999467562884E-4</v>
      </c>
      <c r="H93" s="62"/>
      <c r="I93" s="62"/>
      <c r="J93" s="37">
        <f>+G93</f>
        <v>7.5799999467562884E-4</v>
      </c>
      <c r="P93" s="63">
        <f t="shared" si="10"/>
        <v>26465.404799999997</v>
      </c>
      <c r="S93" s="39"/>
    </row>
    <row r="94" spans="1:35" ht="12.95" customHeight="1">
      <c r="A94" s="5" t="s">
        <v>1400</v>
      </c>
      <c r="C94" s="36">
        <v>41581.731599999999</v>
      </c>
      <c r="D94" s="36"/>
      <c r="E94" s="37">
        <f t="shared" si="7"/>
        <v>3417.0011138556974</v>
      </c>
      <c r="F94" s="37">
        <f t="shared" si="8"/>
        <v>3417</v>
      </c>
      <c r="G94" s="37">
        <f t="shared" si="12"/>
        <v>7.0299999788403511E-4</v>
      </c>
      <c r="J94" s="37">
        <f>+G94</f>
        <v>7.0299999788403511E-4</v>
      </c>
      <c r="P94" s="63">
        <f t="shared" si="10"/>
        <v>26563.231599999999</v>
      </c>
      <c r="S94" s="39"/>
    </row>
    <row r="95" spans="1:35" ht="12.95" customHeight="1">
      <c r="A95" s="60" t="s">
        <v>1482</v>
      </c>
      <c r="C95" s="36">
        <v>41584.256300000001</v>
      </c>
      <c r="D95" s="61"/>
      <c r="E95" s="37">
        <f t="shared" si="7"/>
        <v>3421.0013293384532</v>
      </c>
      <c r="F95" s="37">
        <f t="shared" si="8"/>
        <v>3421</v>
      </c>
      <c r="G95" s="37">
        <f t="shared" si="12"/>
        <v>8.3900000026915222E-4</v>
      </c>
      <c r="H95" s="62"/>
      <c r="I95" s="62"/>
      <c r="J95" s="37">
        <f>+G95</f>
        <v>8.3900000026915222E-4</v>
      </c>
      <c r="P95" s="63">
        <f t="shared" si="10"/>
        <v>26565.756300000001</v>
      </c>
      <c r="S95" s="39"/>
    </row>
    <row r="96" spans="1:35" ht="12.95" customHeight="1">
      <c r="A96" s="5" t="s">
        <v>1401</v>
      </c>
      <c r="C96" s="36">
        <v>41960.427000000003</v>
      </c>
      <c r="D96" s="36"/>
      <c r="E96" s="37">
        <f t="shared" si="7"/>
        <v>4017.0182257213569</v>
      </c>
      <c r="F96" s="37">
        <f t="shared" si="8"/>
        <v>4017</v>
      </c>
      <c r="G96" s="37">
        <f t="shared" si="12"/>
        <v>1.1503000001539476E-2</v>
      </c>
      <c r="I96" s="37">
        <f t="shared" ref="I96:I119" si="13">+G96</f>
        <v>1.1503000001539476E-2</v>
      </c>
      <c r="P96" s="63">
        <f t="shared" si="10"/>
        <v>26941.927000000003</v>
      </c>
      <c r="S96" s="39"/>
      <c r="AE96" s="37" t="s">
        <v>1393</v>
      </c>
      <c r="AF96" s="37">
        <v>7</v>
      </c>
      <c r="AG96" s="37" t="s">
        <v>1406</v>
      </c>
      <c r="AI96" s="37" t="s">
        <v>1398</v>
      </c>
    </row>
    <row r="97" spans="1:35" ht="12.95" customHeight="1">
      <c r="A97" s="5" t="s">
        <v>1401</v>
      </c>
      <c r="C97" s="36">
        <v>41960.432000000001</v>
      </c>
      <c r="D97" s="36"/>
      <c r="E97" s="37">
        <f t="shared" si="7"/>
        <v>4017.0261478813773</v>
      </c>
      <c r="F97" s="37">
        <f t="shared" si="8"/>
        <v>4017</v>
      </c>
      <c r="G97" s="37">
        <f t="shared" si="12"/>
        <v>1.6502999998920131E-2</v>
      </c>
      <c r="I97" s="37">
        <f t="shared" si="13"/>
        <v>1.6502999998920131E-2</v>
      </c>
      <c r="P97" s="63">
        <f t="shared" si="10"/>
        <v>26941.932000000001</v>
      </c>
      <c r="S97" s="39"/>
      <c r="AE97" s="37" t="s">
        <v>1393</v>
      </c>
      <c r="AF97" s="37">
        <v>10</v>
      </c>
      <c r="AG97" s="37" t="s">
        <v>1406</v>
      </c>
      <c r="AI97" s="37" t="s">
        <v>1398</v>
      </c>
    </row>
    <row r="98" spans="1:35" ht="12.95" customHeight="1">
      <c r="A98" s="5" t="s">
        <v>1401</v>
      </c>
      <c r="C98" s="36">
        <v>41984.415999999997</v>
      </c>
      <c r="D98" s="36"/>
      <c r="E98" s="37">
        <f t="shared" si="7"/>
        <v>4055.0271650867194</v>
      </c>
      <c r="F98" s="37">
        <f t="shared" si="8"/>
        <v>4055</v>
      </c>
      <c r="G98" s="37">
        <f t="shared" si="12"/>
        <v>1.7144999997981358E-2</v>
      </c>
      <c r="I98" s="37">
        <f t="shared" si="13"/>
        <v>1.7144999997981358E-2</v>
      </c>
      <c r="P98" s="63">
        <f t="shared" si="10"/>
        <v>26965.915999999997</v>
      </c>
      <c r="S98" s="39"/>
      <c r="AE98" s="37" t="s">
        <v>1393</v>
      </c>
      <c r="AF98" s="37">
        <v>9</v>
      </c>
      <c r="AG98" s="37" t="s">
        <v>1408</v>
      </c>
      <c r="AI98" s="37" t="s">
        <v>1398</v>
      </c>
    </row>
    <row r="99" spans="1:35" ht="12.95" customHeight="1">
      <c r="A99" s="5" t="s">
        <v>1401</v>
      </c>
      <c r="C99" s="36">
        <v>41984.417000000001</v>
      </c>
      <c r="D99" s="36"/>
      <c r="E99" s="37">
        <f t="shared" si="7"/>
        <v>4055.0287495187304</v>
      </c>
      <c r="F99" s="37">
        <f t="shared" si="8"/>
        <v>4055</v>
      </c>
      <c r="G99" s="37">
        <f t="shared" si="12"/>
        <v>1.8145000001823064E-2</v>
      </c>
      <c r="I99" s="37">
        <f t="shared" si="13"/>
        <v>1.8145000001823064E-2</v>
      </c>
      <c r="P99" s="63">
        <f t="shared" si="10"/>
        <v>26965.917000000001</v>
      </c>
      <c r="S99" s="39"/>
      <c r="AE99" s="37" t="s">
        <v>1393</v>
      </c>
      <c r="AF99" s="37">
        <v>8</v>
      </c>
      <c r="AG99" s="37" t="s">
        <v>1406</v>
      </c>
      <c r="AI99" s="37" t="s">
        <v>1398</v>
      </c>
    </row>
    <row r="100" spans="1:35" ht="12.95" customHeight="1">
      <c r="A100" s="5" t="s">
        <v>1401</v>
      </c>
      <c r="C100" s="36">
        <v>41984.417999999998</v>
      </c>
      <c r="D100" s="36"/>
      <c r="E100" s="37">
        <f t="shared" si="7"/>
        <v>4055.03033395073</v>
      </c>
      <c r="F100" s="37">
        <f t="shared" si="8"/>
        <v>4055</v>
      </c>
      <c r="G100" s="37">
        <f t="shared" si="12"/>
        <v>1.9144999998388812E-2</v>
      </c>
      <c r="I100" s="37">
        <f t="shared" si="13"/>
        <v>1.9144999998388812E-2</v>
      </c>
      <c r="P100" s="63">
        <f t="shared" si="10"/>
        <v>26965.917999999998</v>
      </c>
      <c r="S100" s="39"/>
      <c r="AF100" s="37">
        <v>9</v>
      </c>
      <c r="AG100" s="37" t="s">
        <v>1408</v>
      </c>
      <c r="AI100" s="37" t="s">
        <v>1398</v>
      </c>
    </row>
    <row r="101" spans="1:35" ht="12.95" customHeight="1">
      <c r="A101" s="5" t="s">
        <v>1402</v>
      </c>
      <c r="C101" s="36">
        <v>42304.389000000003</v>
      </c>
      <c r="D101" s="36"/>
      <c r="E101" s="37">
        <f t="shared" si="7"/>
        <v>4562.0026269882683</v>
      </c>
      <c r="F101" s="37">
        <f t="shared" si="8"/>
        <v>4562</v>
      </c>
      <c r="G101" s="37">
        <f t="shared" si="12"/>
        <v>1.6580000010435469E-3</v>
      </c>
      <c r="I101" s="37">
        <f t="shared" si="13"/>
        <v>1.6580000010435469E-3</v>
      </c>
      <c r="P101" s="63">
        <f t="shared" si="10"/>
        <v>27285.889000000003</v>
      </c>
      <c r="S101" s="39"/>
      <c r="AE101" s="37" t="s">
        <v>1393</v>
      </c>
      <c r="AF101" s="37">
        <v>6</v>
      </c>
      <c r="AG101" s="37" t="s">
        <v>1408</v>
      </c>
      <c r="AI101" s="37" t="s">
        <v>1398</v>
      </c>
    </row>
    <row r="102" spans="1:35" ht="12.95" customHeight="1">
      <c r="A102" s="60" t="s">
        <v>1482</v>
      </c>
      <c r="C102" s="36">
        <v>42580.826999999997</v>
      </c>
      <c r="D102" s="61"/>
      <c r="E102" s="37">
        <f t="shared" si="7"/>
        <v>4999.9998415567952</v>
      </c>
      <c r="F102" s="37">
        <f t="shared" si="8"/>
        <v>5000</v>
      </c>
      <c r="G102" s="37">
        <f t="shared" si="12"/>
        <v>-1.0000000474974513E-4</v>
      </c>
      <c r="H102" s="62"/>
      <c r="I102" s="37">
        <f t="shared" si="13"/>
        <v>-1.0000000474974513E-4</v>
      </c>
      <c r="P102" s="63">
        <f t="shared" si="10"/>
        <v>27562.326999999997</v>
      </c>
      <c r="S102" s="39"/>
      <c r="AE102" s="37" t="s">
        <v>1393</v>
      </c>
      <c r="AF102" s="37">
        <v>7</v>
      </c>
      <c r="AG102" s="37" t="s">
        <v>1408</v>
      </c>
      <c r="AI102" s="37" t="s">
        <v>1398</v>
      </c>
    </row>
    <row r="103" spans="1:35" ht="12.95" customHeight="1">
      <c r="A103" s="5" t="s">
        <v>1403</v>
      </c>
      <c r="C103" s="36">
        <v>42937.428999999996</v>
      </c>
      <c r="D103" s="36"/>
      <c r="E103" s="37">
        <f t="shared" si="7"/>
        <v>5565.0114633655494</v>
      </c>
      <c r="F103" s="37">
        <f t="shared" si="8"/>
        <v>5565</v>
      </c>
      <c r="G103" s="37">
        <f t="shared" si="12"/>
        <v>7.2349999973084778E-3</v>
      </c>
      <c r="I103" s="37">
        <f t="shared" si="13"/>
        <v>7.2349999973084778E-3</v>
      </c>
      <c r="P103" s="63">
        <f t="shared" si="10"/>
        <v>27918.928999999996</v>
      </c>
      <c r="S103" s="39"/>
      <c r="AE103" s="37" t="s">
        <v>1393</v>
      </c>
      <c r="AF103" s="37">
        <v>9</v>
      </c>
      <c r="AG103" s="37" t="s">
        <v>1422</v>
      </c>
      <c r="AI103" s="37" t="s">
        <v>1398</v>
      </c>
    </row>
    <row r="104" spans="1:35" ht="12.95" customHeight="1">
      <c r="A104" s="5" t="s">
        <v>1404</v>
      </c>
      <c r="C104" s="36">
        <v>42961.400999999998</v>
      </c>
      <c r="D104" s="36"/>
      <c r="E104" s="37">
        <f t="shared" si="7"/>
        <v>5602.9934673868402</v>
      </c>
      <c r="F104" s="37">
        <f t="shared" si="8"/>
        <v>5603</v>
      </c>
      <c r="I104" s="37">
        <f t="shared" si="13"/>
        <v>0</v>
      </c>
      <c r="L104" s="48"/>
      <c r="M104" s="48"/>
      <c r="N104" s="48"/>
      <c r="P104" s="63">
        <f t="shared" si="10"/>
        <v>27942.900999999998</v>
      </c>
      <c r="S104" s="39"/>
      <c r="U104" s="37">
        <f>+C104-(C$7+F104*C$8)</f>
        <v>-4.1230000060750172E-3</v>
      </c>
      <c r="AE104" s="37" t="s">
        <v>1393</v>
      </c>
      <c r="AF104" s="37">
        <v>7</v>
      </c>
      <c r="AG104" s="37" t="s">
        <v>1406</v>
      </c>
      <c r="AI104" s="37" t="s">
        <v>1398</v>
      </c>
    </row>
    <row r="105" spans="1:35" ht="12.95" customHeight="1">
      <c r="A105" s="5" t="s">
        <v>1362</v>
      </c>
      <c r="C105" s="36">
        <v>42977.824999999997</v>
      </c>
      <c r="D105" s="36" t="s">
        <v>1364</v>
      </c>
      <c r="E105" s="37">
        <f t="shared" si="7"/>
        <v>5629.0161786351973</v>
      </c>
      <c r="F105" s="37">
        <f t="shared" si="8"/>
        <v>5629</v>
      </c>
      <c r="G105" s="37">
        <f t="shared" ref="G105:G122" si="14">+C105-(C$7+F105*C$8)</f>
        <v>1.0211000000708736E-2</v>
      </c>
      <c r="I105" s="37">
        <f t="shared" si="13"/>
        <v>1.0211000000708736E-2</v>
      </c>
      <c r="P105" s="63">
        <f t="shared" si="10"/>
        <v>27959.324999999997</v>
      </c>
      <c r="S105" s="39"/>
      <c r="AE105" s="37" t="s">
        <v>1393</v>
      </c>
      <c r="AF105" s="37">
        <v>6</v>
      </c>
      <c r="AG105" s="37" t="s">
        <v>1408</v>
      </c>
      <c r="AI105" s="37" t="s">
        <v>1398</v>
      </c>
    </row>
    <row r="106" spans="1:35" ht="12.95" customHeight="1">
      <c r="A106" s="5" t="s">
        <v>1362</v>
      </c>
      <c r="C106" s="36">
        <v>42984.760999999999</v>
      </c>
      <c r="D106" s="36" t="s">
        <v>1364</v>
      </c>
      <c r="E106" s="37">
        <f t="shared" si="7"/>
        <v>5640.0057990211353</v>
      </c>
      <c r="F106" s="37">
        <f t="shared" si="8"/>
        <v>5640</v>
      </c>
      <c r="G106" s="37">
        <f t="shared" si="14"/>
        <v>3.6600000021280721E-3</v>
      </c>
      <c r="I106" s="37">
        <f t="shared" si="13"/>
        <v>3.6600000021280721E-3</v>
      </c>
      <c r="P106" s="63">
        <f t="shared" si="10"/>
        <v>27966.260999999999</v>
      </c>
      <c r="S106" s="39"/>
      <c r="AE106" s="37" t="s">
        <v>1399</v>
      </c>
      <c r="AF106" s="37">
        <v>34</v>
      </c>
      <c r="AG106" s="37" t="s">
        <v>1424</v>
      </c>
      <c r="AI106" s="37" t="s">
        <v>1398</v>
      </c>
    </row>
    <row r="107" spans="1:35" ht="12.95" customHeight="1">
      <c r="A107" s="5" t="s">
        <v>1362</v>
      </c>
      <c r="C107" s="36">
        <v>42984.762000000002</v>
      </c>
      <c r="D107" s="36" t="s">
        <v>1364</v>
      </c>
      <c r="E107" s="37">
        <f t="shared" si="7"/>
        <v>5640.0073834531468</v>
      </c>
      <c r="F107" s="37">
        <f t="shared" si="8"/>
        <v>5640</v>
      </c>
      <c r="G107" s="37">
        <f t="shared" si="14"/>
        <v>4.6600000059697777E-3</v>
      </c>
      <c r="I107" s="37">
        <f t="shared" si="13"/>
        <v>4.6600000059697777E-3</v>
      </c>
      <c r="P107" s="63">
        <f t="shared" si="10"/>
        <v>27966.262000000002</v>
      </c>
      <c r="S107" s="39"/>
      <c r="AE107" s="37" t="s">
        <v>1393</v>
      </c>
      <c r="AF107" s="37">
        <v>11</v>
      </c>
      <c r="AG107" s="37" t="s">
        <v>1406</v>
      </c>
      <c r="AI107" s="37" t="s">
        <v>1398</v>
      </c>
    </row>
    <row r="108" spans="1:35" ht="12.95" customHeight="1">
      <c r="A108" s="5" t="s">
        <v>1405</v>
      </c>
      <c r="C108" s="36">
        <v>42990.44</v>
      </c>
      <c r="D108" s="36"/>
      <c r="E108" s="37">
        <f t="shared" si="7"/>
        <v>5649.0037883769273</v>
      </c>
      <c r="F108" s="37">
        <f t="shared" si="8"/>
        <v>5649</v>
      </c>
      <c r="G108" s="37">
        <f t="shared" si="14"/>
        <v>2.3910000018076971E-3</v>
      </c>
      <c r="I108" s="37">
        <f t="shared" si="13"/>
        <v>2.3910000018076971E-3</v>
      </c>
      <c r="P108" s="63">
        <f t="shared" si="10"/>
        <v>27971.940000000002</v>
      </c>
      <c r="S108" s="39"/>
    </row>
    <row r="109" spans="1:35" ht="12.95" customHeight="1">
      <c r="A109" s="5" t="s">
        <v>1404</v>
      </c>
      <c r="C109" s="36">
        <v>42990.444000000003</v>
      </c>
      <c r="D109" s="36"/>
      <c r="E109" s="37">
        <f t="shared" si="7"/>
        <v>5649.0101261049476</v>
      </c>
      <c r="F109" s="37">
        <f t="shared" si="8"/>
        <v>5649</v>
      </c>
      <c r="G109" s="37">
        <f t="shared" si="14"/>
        <v>6.3910000026226044E-3</v>
      </c>
      <c r="I109" s="37">
        <f t="shared" si="13"/>
        <v>6.3910000026226044E-3</v>
      </c>
      <c r="P109" s="63">
        <f t="shared" si="10"/>
        <v>27971.944000000003</v>
      </c>
      <c r="S109" s="39"/>
      <c r="AE109" s="37" t="s">
        <v>1393</v>
      </c>
      <c r="AF109" s="37">
        <v>4</v>
      </c>
      <c r="AG109" s="37" t="s">
        <v>1422</v>
      </c>
      <c r="AI109" s="37" t="s">
        <v>1398</v>
      </c>
    </row>
    <row r="110" spans="1:35" ht="12.95" customHeight="1">
      <c r="A110" s="5" t="s">
        <v>1405</v>
      </c>
      <c r="C110" s="36">
        <v>42990.446000000004</v>
      </c>
      <c r="D110" s="36"/>
      <c r="E110" s="37">
        <f t="shared" si="7"/>
        <v>5649.0132949689587</v>
      </c>
      <c r="F110" s="37">
        <f t="shared" si="8"/>
        <v>5649</v>
      </c>
      <c r="G110" s="37">
        <f t="shared" si="14"/>
        <v>8.391000003030058E-3</v>
      </c>
      <c r="I110" s="37">
        <f t="shared" si="13"/>
        <v>8.391000003030058E-3</v>
      </c>
      <c r="P110" s="63">
        <f t="shared" si="10"/>
        <v>27971.946000000004</v>
      </c>
      <c r="S110" s="39"/>
      <c r="AE110" s="37" t="s">
        <v>1393</v>
      </c>
      <c r="AF110" s="37">
        <v>7</v>
      </c>
      <c r="AG110" s="37" t="s">
        <v>1396</v>
      </c>
      <c r="AI110" s="37" t="s">
        <v>1398</v>
      </c>
    </row>
    <row r="111" spans="1:35" ht="12.95" customHeight="1">
      <c r="A111" s="5" t="s">
        <v>1404</v>
      </c>
      <c r="C111" s="36">
        <v>42990.451000000001</v>
      </c>
      <c r="D111" s="36"/>
      <c r="E111" s="37">
        <f t="shared" si="7"/>
        <v>5649.0212171289786</v>
      </c>
      <c r="F111" s="37">
        <f t="shared" si="8"/>
        <v>5649</v>
      </c>
      <c r="G111" s="37">
        <f t="shared" si="14"/>
        <v>1.3391000000410713E-2</v>
      </c>
      <c r="I111" s="37">
        <f t="shared" si="13"/>
        <v>1.3391000000410713E-2</v>
      </c>
      <c r="P111" s="63">
        <f t="shared" si="10"/>
        <v>27971.951000000001</v>
      </c>
      <c r="S111" s="39"/>
      <c r="AE111" s="37" t="s">
        <v>1393</v>
      </c>
      <c r="AF111" s="37">
        <v>8</v>
      </c>
      <c r="AG111" s="37" t="s">
        <v>1406</v>
      </c>
      <c r="AI111" s="37" t="s">
        <v>1398</v>
      </c>
    </row>
    <row r="112" spans="1:35" ht="12.95" customHeight="1">
      <c r="A112" s="5" t="s">
        <v>1405</v>
      </c>
      <c r="C112" s="36">
        <v>42997.392</v>
      </c>
      <c r="D112" s="36"/>
      <c r="E112" s="37">
        <f t="shared" si="7"/>
        <v>5660.0187596749374</v>
      </c>
      <c r="F112" s="37">
        <f t="shared" si="8"/>
        <v>5660</v>
      </c>
      <c r="G112" s="37">
        <f t="shared" si="14"/>
        <v>1.1839999999210704E-2</v>
      </c>
      <c r="I112" s="37">
        <f t="shared" si="13"/>
        <v>1.1839999999210704E-2</v>
      </c>
      <c r="P112" s="63">
        <f t="shared" si="10"/>
        <v>27978.892</v>
      </c>
      <c r="S112" s="39"/>
      <c r="AE112" s="37" t="s">
        <v>1393</v>
      </c>
      <c r="AF112" s="37">
        <v>9</v>
      </c>
      <c r="AG112" s="37" t="s">
        <v>1422</v>
      </c>
      <c r="AI112" s="37" t="s">
        <v>1398</v>
      </c>
    </row>
    <row r="113" spans="1:35" ht="12.95" customHeight="1">
      <c r="A113" s="5" t="s">
        <v>1404</v>
      </c>
      <c r="C113" s="36">
        <v>43009.375</v>
      </c>
      <c r="D113" s="36"/>
      <c r="E113" s="37">
        <f t="shared" si="7"/>
        <v>5679.0050083895667</v>
      </c>
      <c r="F113" s="37">
        <f t="shared" si="8"/>
        <v>5679</v>
      </c>
      <c r="G113" s="37">
        <f t="shared" si="14"/>
        <v>3.161000000545755E-3</v>
      </c>
      <c r="I113" s="37">
        <f t="shared" si="13"/>
        <v>3.161000000545755E-3</v>
      </c>
      <c r="P113" s="63">
        <f t="shared" si="10"/>
        <v>27990.875</v>
      </c>
      <c r="S113" s="39"/>
      <c r="AE113" s="37" t="s">
        <v>1393</v>
      </c>
      <c r="AF113" s="37">
        <v>7</v>
      </c>
      <c r="AG113" s="37" t="s">
        <v>1428</v>
      </c>
      <c r="AI113" s="37" t="s">
        <v>1398</v>
      </c>
    </row>
    <row r="114" spans="1:35" ht="12.95" customHeight="1">
      <c r="A114" s="5" t="s">
        <v>1404</v>
      </c>
      <c r="C114" s="36">
        <v>43009.375999999997</v>
      </c>
      <c r="D114" s="36"/>
      <c r="E114" s="37">
        <f t="shared" si="7"/>
        <v>5679.0065928215663</v>
      </c>
      <c r="F114" s="37">
        <f t="shared" si="8"/>
        <v>5679</v>
      </c>
      <c r="G114" s="37">
        <f t="shared" si="14"/>
        <v>4.160999997111503E-3</v>
      </c>
      <c r="I114" s="37">
        <f t="shared" si="13"/>
        <v>4.160999997111503E-3</v>
      </c>
      <c r="P114" s="63">
        <f t="shared" si="10"/>
        <v>27990.875999999997</v>
      </c>
      <c r="S114" s="39"/>
      <c r="AE114" s="37" t="s">
        <v>1393</v>
      </c>
      <c r="AF114" s="37">
        <v>8</v>
      </c>
      <c r="AG114" s="37" t="s">
        <v>1406</v>
      </c>
      <c r="AI114" s="37" t="s">
        <v>1398</v>
      </c>
    </row>
    <row r="115" spans="1:35" ht="12.95" customHeight="1">
      <c r="A115" s="5" t="s">
        <v>1404</v>
      </c>
      <c r="C115" s="36">
        <v>43009.377</v>
      </c>
      <c r="D115" s="36"/>
      <c r="E115" s="37">
        <f t="shared" si="7"/>
        <v>5679.0081772535777</v>
      </c>
      <c r="F115" s="37">
        <f t="shared" si="8"/>
        <v>5679</v>
      </c>
      <c r="G115" s="37">
        <f t="shared" si="14"/>
        <v>5.1610000009532087E-3</v>
      </c>
      <c r="I115" s="37">
        <f t="shared" si="13"/>
        <v>5.1610000009532087E-3</v>
      </c>
      <c r="P115" s="63">
        <f t="shared" si="10"/>
        <v>27990.877</v>
      </c>
      <c r="S115" s="39"/>
      <c r="AF115" s="37">
        <v>24</v>
      </c>
      <c r="AG115" s="37" t="s">
        <v>1424</v>
      </c>
      <c r="AI115" s="37" t="s">
        <v>1398</v>
      </c>
    </row>
    <row r="116" spans="1:35" ht="12.95" customHeight="1">
      <c r="A116" s="60" t="s">
        <v>1484</v>
      </c>
      <c r="C116" s="36">
        <v>43012.529000000002</v>
      </c>
      <c r="D116" s="61"/>
      <c r="E116" s="37">
        <f t="shared" si="7"/>
        <v>5684.0023069330027</v>
      </c>
      <c r="F116" s="37">
        <f t="shared" si="8"/>
        <v>5684</v>
      </c>
      <c r="G116" s="37">
        <f t="shared" si="14"/>
        <v>1.4560000054189004E-3</v>
      </c>
      <c r="H116" s="62"/>
      <c r="I116" s="37">
        <f t="shared" si="13"/>
        <v>1.4560000054189004E-3</v>
      </c>
      <c r="P116" s="63">
        <f t="shared" si="10"/>
        <v>27994.029000000002</v>
      </c>
      <c r="S116" s="39"/>
      <c r="AE116" s="37" t="s">
        <v>1393</v>
      </c>
      <c r="AF116" s="37">
        <v>8</v>
      </c>
      <c r="AG116" s="37" t="s">
        <v>1422</v>
      </c>
      <c r="AI116" s="37" t="s">
        <v>1398</v>
      </c>
    </row>
    <row r="117" spans="1:35" ht="12.95" customHeight="1">
      <c r="A117" s="5" t="s">
        <v>1362</v>
      </c>
      <c r="C117" s="36">
        <v>43013.796000000002</v>
      </c>
      <c r="D117" s="36" t="s">
        <v>1364</v>
      </c>
      <c r="E117" s="37">
        <f t="shared" si="7"/>
        <v>5686.0097822832013</v>
      </c>
      <c r="F117" s="37">
        <f t="shared" si="8"/>
        <v>5686</v>
      </c>
      <c r="G117" s="37">
        <f t="shared" si="14"/>
        <v>6.1740000019199215E-3</v>
      </c>
      <c r="I117" s="37">
        <f t="shared" si="13"/>
        <v>6.1740000019199215E-3</v>
      </c>
      <c r="P117" s="63">
        <f t="shared" si="10"/>
        <v>27995.296000000002</v>
      </c>
      <c r="S117" s="39"/>
      <c r="AE117" s="37" t="s">
        <v>1393</v>
      </c>
      <c r="AF117" s="37">
        <v>9</v>
      </c>
      <c r="AG117" s="37" t="s">
        <v>1430</v>
      </c>
      <c r="AI117" s="37" t="s">
        <v>1398</v>
      </c>
    </row>
    <row r="118" spans="1:35" ht="12.95" customHeight="1">
      <c r="A118" s="5" t="s">
        <v>1405</v>
      </c>
      <c r="C118" s="36">
        <v>43014.423999999999</v>
      </c>
      <c r="D118" s="36"/>
      <c r="E118" s="37">
        <f t="shared" si="7"/>
        <v>5687.004805582269</v>
      </c>
      <c r="F118" s="37">
        <f t="shared" si="8"/>
        <v>5687</v>
      </c>
      <c r="G118" s="37">
        <f t="shared" si="14"/>
        <v>3.033000000868924E-3</v>
      </c>
      <c r="I118" s="37">
        <f t="shared" si="13"/>
        <v>3.033000000868924E-3</v>
      </c>
      <c r="P118" s="63">
        <f t="shared" si="10"/>
        <v>27995.923999999999</v>
      </c>
      <c r="S118" s="39"/>
      <c r="AE118" s="37" t="s">
        <v>1393</v>
      </c>
      <c r="AF118" s="37">
        <v>9</v>
      </c>
      <c r="AG118" s="37" t="s">
        <v>1422</v>
      </c>
      <c r="AI118" s="37" t="s">
        <v>1398</v>
      </c>
    </row>
    <row r="119" spans="1:35" ht="12.95" customHeight="1">
      <c r="A119" s="5" t="s">
        <v>1407</v>
      </c>
      <c r="C119" s="36">
        <v>43043.466</v>
      </c>
      <c r="D119" s="36"/>
      <c r="E119" s="37">
        <f t="shared" si="7"/>
        <v>5733.0198798683659</v>
      </c>
      <c r="F119" s="37">
        <f t="shared" si="8"/>
        <v>5733</v>
      </c>
      <c r="G119" s="37">
        <f t="shared" si="14"/>
        <v>1.2546999998448882E-2</v>
      </c>
      <c r="I119" s="37">
        <f t="shared" si="13"/>
        <v>1.2546999998448882E-2</v>
      </c>
      <c r="P119" s="63">
        <f t="shared" si="10"/>
        <v>28024.966</v>
      </c>
      <c r="S119" s="39"/>
      <c r="AE119" s="37" t="s">
        <v>1393</v>
      </c>
      <c r="AF119" s="37">
        <v>8</v>
      </c>
      <c r="AG119" s="37" t="s">
        <v>1422</v>
      </c>
      <c r="AI119" s="37" t="s">
        <v>1398</v>
      </c>
    </row>
    <row r="120" spans="1:35" ht="12.95" customHeight="1">
      <c r="A120" s="60" t="s">
        <v>1482</v>
      </c>
      <c r="C120" s="36">
        <v>43049.137699999999</v>
      </c>
      <c r="D120" s="61"/>
      <c r="E120" s="37">
        <f t="shared" si="7"/>
        <v>5742.0063028705144</v>
      </c>
      <c r="F120" s="37">
        <f t="shared" si="8"/>
        <v>5742</v>
      </c>
      <c r="G120" s="37">
        <f t="shared" si="14"/>
        <v>3.9780000006430782E-3</v>
      </c>
      <c r="H120" s="62"/>
      <c r="I120" s="62"/>
      <c r="J120" s="37">
        <f>+G120</f>
        <v>3.9780000006430782E-3</v>
      </c>
      <c r="P120" s="63">
        <f t="shared" si="10"/>
        <v>28030.637699999999</v>
      </c>
      <c r="S120" s="39"/>
    </row>
    <row r="121" spans="1:35" ht="12.95" customHeight="1">
      <c r="A121" s="5" t="s">
        <v>1362</v>
      </c>
      <c r="C121" s="36">
        <v>43054.817999999999</v>
      </c>
      <c r="D121" s="36" t="s">
        <v>1364</v>
      </c>
      <c r="E121" s="37">
        <f t="shared" si="7"/>
        <v>5751.0063519879059</v>
      </c>
      <c r="F121" s="37">
        <f t="shared" si="8"/>
        <v>5751</v>
      </c>
      <c r="G121" s="37">
        <f t="shared" si="14"/>
        <v>4.0089999965857714E-3</v>
      </c>
      <c r="I121" s="37">
        <f t="shared" ref="I121:I129" si="15">+G121</f>
        <v>4.0089999965857714E-3</v>
      </c>
      <c r="P121" s="63">
        <f t="shared" si="10"/>
        <v>28036.317999999999</v>
      </c>
      <c r="S121" s="39"/>
      <c r="AE121" s="37" t="s">
        <v>1393</v>
      </c>
      <c r="AF121" s="37">
        <v>8</v>
      </c>
      <c r="AG121" s="37" t="s">
        <v>1422</v>
      </c>
      <c r="AI121" s="37" t="s">
        <v>1398</v>
      </c>
    </row>
    <row r="122" spans="1:35" ht="12.95" customHeight="1">
      <c r="A122" s="5" t="s">
        <v>1407</v>
      </c>
      <c r="C122" s="36">
        <v>43057.345999999998</v>
      </c>
      <c r="D122" s="36"/>
      <c r="E122" s="37">
        <f t="shared" si="7"/>
        <v>5755.0117960962725</v>
      </c>
      <c r="F122" s="37">
        <f t="shared" si="8"/>
        <v>5755</v>
      </c>
      <c r="G122" s="37">
        <f t="shared" si="14"/>
        <v>7.4449999956414104E-3</v>
      </c>
      <c r="I122" s="37">
        <f t="shared" si="15"/>
        <v>7.4449999956414104E-3</v>
      </c>
      <c r="P122" s="63">
        <f t="shared" si="10"/>
        <v>28038.845999999998</v>
      </c>
      <c r="S122" s="39"/>
      <c r="AE122" s="37" t="s">
        <v>1393</v>
      </c>
      <c r="AF122" s="37">
        <v>7</v>
      </c>
      <c r="AG122" s="37" t="s">
        <v>1428</v>
      </c>
      <c r="AI122" s="37" t="s">
        <v>1398</v>
      </c>
    </row>
    <row r="123" spans="1:35" ht="12.95" customHeight="1">
      <c r="A123" s="5" t="s">
        <v>1404</v>
      </c>
      <c r="C123" s="36">
        <v>43076.267</v>
      </c>
      <c r="D123" s="36"/>
      <c r="E123" s="37">
        <f t="shared" si="7"/>
        <v>5784.9908340608508</v>
      </c>
      <c r="F123" s="37">
        <f t="shared" si="8"/>
        <v>5785</v>
      </c>
      <c r="I123" s="37">
        <f t="shared" si="15"/>
        <v>0</v>
      </c>
      <c r="L123" s="48"/>
      <c r="M123" s="48"/>
      <c r="N123" s="48"/>
      <c r="P123" s="63">
        <f t="shared" si="10"/>
        <v>28057.767</v>
      </c>
      <c r="S123" s="39"/>
      <c r="U123" s="37">
        <f>+C123-(C$7+F123*C$8)</f>
        <v>-5.7850000011967495E-3</v>
      </c>
      <c r="AE123" s="37" t="s">
        <v>1393</v>
      </c>
      <c r="AF123" s="37">
        <v>7</v>
      </c>
      <c r="AG123" s="37" t="s">
        <v>1406</v>
      </c>
      <c r="AI123" s="37" t="s">
        <v>1398</v>
      </c>
    </row>
    <row r="124" spans="1:35" ht="12.95" customHeight="1">
      <c r="A124" s="5" t="s">
        <v>1409</v>
      </c>
      <c r="C124" s="36">
        <v>43088.269</v>
      </c>
      <c r="D124" s="36"/>
      <c r="E124" s="37">
        <f t="shared" si="7"/>
        <v>5804.0071869835738</v>
      </c>
      <c r="F124" s="37">
        <f t="shared" si="8"/>
        <v>5804</v>
      </c>
      <c r="G124" s="37">
        <f t="shared" ref="G124:G132" si="16">+C124-(C$7+F124*C$8)</f>
        <v>4.536000000371132E-3</v>
      </c>
      <c r="I124" s="37">
        <f t="shared" si="15"/>
        <v>4.536000000371132E-3</v>
      </c>
      <c r="P124" s="63">
        <f t="shared" si="10"/>
        <v>28069.769</v>
      </c>
      <c r="S124" s="39"/>
      <c r="AE124" s="37" t="s">
        <v>1393</v>
      </c>
      <c r="AF124" s="37">
        <v>8</v>
      </c>
      <c r="AG124" s="37" t="s">
        <v>1422</v>
      </c>
      <c r="AI124" s="37" t="s">
        <v>1398</v>
      </c>
    </row>
    <row r="125" spans="1:35" ht="12.95" customHeight="1">
      <c r="A125" s="5" t="s">
        <v>1409</v>
      </c>
      <c r="C125" s="36">
        <v>43088.275000000001</v>
      </c>
      <c r="D125" s="36"/>
      <c r="E125" s="37">
        <f t="shared" si="7"/>
        <v>5804.0166935756051</v>
      </c>
      <c r="F125" s="37">
        <f t="shared" si="8"/>
        <v>5804</v>
      </c>
      <c r="G125" s="37">
        <f t="shared" si="16"/>
        <v>1.0536000001593493E-2</v>
      </c>
      <c r="I125" s="37">
        <f t="shared" si="15"/>
        <v>1.0536000001593493E-2</v>
      </c>
      <c r="P125" s="63">
        <f t="shared" si="10"/>
        <v>28069.775000000001</v>
      </c>
      <c r="S125" s="39"/>
      <c r="AE125" s="37" t="s">
        <v>1393</v>
      </c>
      <c r="AF125" s="37">
        <v>8</v>
      </c>
      <c r="AG125" s="37" t="s">
        <v>1422</v>
      </c>
      <c r="AI125" s="37" t="s">
        <v>1398</v>
      </c>
    </row>
    <row r="126" spans="1:35" ht="12.95" customHeight="1">
      <c r="A126" s="5" t="s">
        <v>1362</v>
      </c>
      <c r="C126" s="36">
        <v>43094.584999999999</v>
      </c>
      <c r="D126" s="36" t="s">
        <v>1364</v>
      </c>
      <c r="E126" s="37">
        <f t="shared" si="7"/>
        <v>5814.0144595264746</v>
      </c>
      <c r="F126" s="37">
        <f t="shared" si="8"/>
        <v>5814</v>
      </c>
      <c r="G126" s="37">
        <f t="shared" si="16"/>
        <v>9.1259999971953221E-3</v>
      </c>
      <c r="I126" s="37">
        <f t="shared" si="15"/>
        <v>9.1259999971953221E-3</v>
      </c>
      <c r="P126" s="63">
        <f t="shared" si="10"/>
        <v>28076.084999999999</v>
      </c>
      <c r="S126" s="39"/>
    </row>
    <row r="127" spans="1:35" ht="12.95" customHeight="1">
      <c r="A127" s="65" t="s">
        <v>1975</v>
      </c>
      <c r="B127" s="66" t="s">
        <v>1367</v>
      </c>
      <c r="C127" s="65">
        <v>43094.59</v>
      </c>
      <c r="D127" s="65" t="s">
        <v>1664</v>
      </c>
      <c r="E127" s="37">
        <f t="shared" si="7"/>
        <v>5814.0223816864955</v>
      </c>
      <c r="F127" s="37">
        <f t="shared" si="8"/>
        <v>5814</v>
      </c>
      <c r="G127" s="37">
        <f t="shared" si="16"/>
        <v>1.4125999994575977E-2</v>
      </c>
      <c r="I127" s="37">
        <f t="shared" si="15"/>
        <v>1.4125999994575977E-2</v>
      </c>
      <c r="P127" s="63">
        <f t="shared" si="10"/>
        <v>28076.089999999997</v>
      </c>
      <c r="S127" s="39"/>
    </row>
    <row r="128" spans="1:35" ht="12.95" customHeight="1">
      <c r="A128" s="5" t="s">
        <v>1409</v>
      </c>
      <c r="C128" s="36">
        <v>43112.25</v>
      </c>
      <c r="D128" s="36"/>
      <c r="E128" s="37">
        <f t="shared" si="7"/>
        <v>5842.0034508929066</v>
      </c>
      <c r="F128" s="37">
        <f t="shared" si="8"/>
        <v>5842</v>
      </c>
      <c r="G128" s="37">
        <f t="shared" si="16"/>
        <v>2.1780000024591573E-3</v>
      </c>
      <c r="I128" s="37">
        <f t="shared" si="15"/>
        <v>2.1780000024591573E-3</v>
      </c>
      <c r="P128" s="63">
        <f t="shared" si="10"/>
        <v>28093.75</v>
      </c>
      <c r="S128" s="39"/>
    </row>
    <row r="129" spans="1:35" ht="12.95" customHeight="1">
      <c r="A129" s="5" t="s">
        <v>1409</v>
      </c>
      <c r="C129" s="36">
        <v>43136.239000000001</v>
      </c>
      <c r="D129" s="36"/>
      <c r="E129" s="37">
        <f t="shared" si="7"/>
        <v>5880.01239025828</v>
      </c>
      <c r="F129" s="37">
        <f t="shared" si="8"/>
        <v>5880</v>
      </c>
      <c r="G129" s="37">
        <f t="shared" si="16"/>
        <v>7.8199999989010394E-3</v>
      </c>
      <c r="I129" s="37">
        <f t="shared" si="15"/>
        <v>7.8199999989010394E-3</v>
      </c>
      <c r="P129" s="63">
        <f t="shared" si="10"/>
        <v>28117.739000000001</v>
      </c>
      <c r="S129" s="39"/>
    </row>
    <row r="130" spans="1:35" ht="12.95" customHeight="1">
      <c r="A130" s="60" t="s">
        <v>1482</v>
      </c>
      <c r="C130" s="36">
        <v>43297.176599999999</v>
      </c>
      <c r="D130" s="61"/>
      <c r="E130" s="37">
        <f t="shared" si="7"/>
        <v>6135.0070744888999</v>
      </c>
      <c r="F130" s="37">
        <f t="shared" si="8"/>
        <v>6135</v>
      </c>
      <c r="G130" s="37">
        <f t="shared" si="16"/>
        <v>4.4649999981629662E-3</v>
      </c>
      <c r="H130" s="62"/>
      <c r="I130" s="62"/>
      <c r="J130" s="37">
        <f>+G130</f>
        <v>4.4649999981629662E-3</v>
      </c>
      <c r="P130" s="63">
        <f t="shared" si="10"/>
        <v>28278.676599999999</v>
      </c>
      <c r="S130" s="39"/>
    </row>
    <row r="131" spans="1:35" ht="12.95" customHeight="1">
      <c r="A131" s="5" t="s">
        <v>1362</v>
      </c>
      <c r="C131" s="36">
        <v>43304.750999999997</v>
      </c>
      <c r="D131" s="36" t="s">
        <v>1364</v>
      </c>
      <c r="E131" s="37">
        <f t="shared" si="7"/>
        <v>6147.0081962667555</v>
      </c>
      <c r="F131" s="37">
        <f t="shared" si="8"/>
        <v>6147</v>
      </c>
      <c r="G131" s="37">
        <f t="shared" si="16"/>
        <v>5.1729999977396801E-3</v>
      </c>
      <c r="I131" s="37">
        <f t="shared" ref="I131:I136" si="17">+G131</f>
        <v>5.1729999977396801E-3</v>
      </c>
      <c r="P131" s="63">
        <f t="shared" si="10"/>
        <v>28286.250999999997</v>
      </c>
      <c r="S131" s="39"/>
      <c r="AE131" s="37" t="s">
        <v>1393</v>
      </c>
      <c r="AI131" s="37" t="s">
        <v>1395</v>
      </c>
    </row>
    <row r="132" spans="1:35" ht="12.95" customHeight="1">
      <c r="A132" s="5" t="s">
        <v>1410</v>
      </c>
      <c r="C132" s="36">
        <v>43358.400999999998</v>
      </c>
      <c r="D132" s="36"/>
      <c r="E132" s="37">
        <f t="shared" si="7"/>
        <v>6232.0129733292524</v>
      </c>
      <c r="F132" s="37">
        <f t="shared" si="8"/>
        <v>6232</v>
      </c>
      <c r="G132" s="37">
        <f t="shared" si="16"/>
        <v>8.1879999997909181E-3</v>
      </c>
      <c r="I132" s="37">
        <f t="shared" si="17"/>
        <v>8.1879999997909181E-3</v>
      </c>
      <c r="P132" s="63">
        <f t="shared" si="10"/>
        <v>28339.900999999998</v>
      </c>
      <c r="S132" s="39"/>
      <c r="AE132" s="37" t="s">
        <v>1393</v>
      </c>
      <c r="AI132" s="37" t="s">
        <v>1395</v>
      </c>
    </row>
    <row r="133" spans="1:35" ht="12.95" customHeight="1">
      <c r="A133" s="5" t="s">
        <v>1411</v>
      </c>
      <c r="C133" s="36">
        <v>43360.576999999997</v>
      </c>
      <c r="D133" s="36"/>
      <c r="E133" s="37">
        <f t="shared" si="7"/>
        <v>6235.4606973718983</v>
      </c>
      <c r="F133" s="37">
        <f t="shared" si="8"/>
        <v>6235.5</v>
      </c>
      <c r="I133" s="37">
        <f t="shared" si="17"/>
        <v>0</v>
      </c>
      <c r="L133" s="48"/>
      <c r="M133" s="48"/>
      <c r="N133" s="48"/>
      <c r="P133" s="63">
        <f t="shared" si="10"/>
        <v>28342.076999999997</v>
      </c>
      <c r="S133" s="39"/>
      <c r="U133" s="37">
        <f>+C133-(C$7+F133*C$8)</f>
        <v>-2.4805500004731584E-2</v>
      </c>
      <c r="AE133" s="37" t="s">
        <v>1393</v>
      </c>
      <c r="AI133" s="37" t="s">
        <v>1395</v>
      </c>
    </row>
    <row r="134" spans="1:35" ht="12.95" customHeight="1">
      <c r="A134" s="5" t="s">
        <v>1410</v>
      </c>
      <c r="C134" s="36">
        <v>43366.595000000001</v>
      </c>
      <c r="D134" s="36"/>
      <c r="E134" s="37">
        <f t="shared" si="7"/>
        <v>6244.9958091773487</v>
      </c>
      <c r="F134" s="37">
        <f t="shared" si="8"/>
        <v>6245</v>
      </c>
      <c r="I134" s="37">
        <f t="shared" si="17"/>
        <v>0</v>
      </c>
      <c r="L134" s="48"/>
      <c r="M134" s="48"/>
      <c r="N134" s="48"/>
      <c r="P134" s="63">
        <f t="shared" si="10"/>
        <v>28348.095000000001</v>
      </c>
      <c r="S134" s="39"/>
      <c r="U134" s="37">
        <f>+C134-(C$7+F134*C$8)</f>
        <v>-2.6450000004842877E-3</v>
      </c>
      <c r="AE134" s="37" t="s">
        <v>1393</v>
      </c>
      <c r="AI134" s="37" t="s">
        <v>1395</v>
      </c>
    </row>
    <row r="135" spans="1:35" ht="12.95" customHeight="1">
      <c r="A135" s="5" t="s">
        <v>1404</v>
      </c>
      <c r="C135" s="36">
        <v>43425.300999999999</v>
      </c>
      <c r="D135" s="36"/>
      <c r="E135" s="37">
        <f t="shared" si="7"/>
        <v>6338.0114744565781</v>
      </c>
      <c r="F135" s="37">
        <f t="shared" si="8"/>
        <v>6338</v>
      </c>
      <c r="G135" s="37">
        <f t="shared" ref="G135:G156" si="18">+C135-(C$7+F135*C$8)</f>
        <v>7.2419999996782281E-3</v>
      </c>
      <c r="I135" s="37">
        <f t="shared" si="17"/>
        <v>7.2419999996782281E-3</v>
      </c>
      <c r="P135" s="63">
        <f t="shared" si="10"/>
        <v>28406.800999999999</v>
      </c>
      <c r="S135" s="39"/>
      <c r="AE135" s="37" t="s">
        <v>1393</v>
      </c>
      <c r="AI135" s="37" t="s">
        <v>1395</v>
      </c>
    </row>
    <row r="136" spans="1:35" ht="12.95" customHeight="1">
      <c r="A136" s="5" t="s">
        <v>1404</v>
      </c>
      <c r="C136" s="36">
        <v>43425.305</v>
      </c>
      <c r="D136" s="36"/>
      <c r="E136" s="37">
        <f t="shared" si="7"/>
        <v>6338.0178121845993</v>
      </c>
      <c r="F136" s="37">
        <f t="shared" si="8"/>
        <v>6338</v>
      </c>
      <c r="G136" s="37">
        <f t="shared" si="18"/>
        <v>1.1242000000493135E-2</v>
      </c>
      <c r="I136" s="37">
        <f t="shared" si="17"/>
        <v>1.1242000000493135E-2</v>
      </c>
      <c r="P136" s="63">
        <f t="shared" si="10"/>
        <v>28406.805</v>
      </c>
      <c r="S136" s="39"/>
      <c r="AE136" s="37" t="s">
        <v>1393</v>
      </c>
      <c r="AI136" s="37" t="s">
        <v>1395</v>
      </c>
    </row>
    <row r="137" spans="1:35" ht="12.95" customHeight="1">
      <c r="A137" s="5" t="s">
        <v>1362</v>
      </c>
      <c r="C137" s="36">
        <v>43429.722999999998</v>
      </c>
      <c r="D137" s="36" t="s">
        <v>1364</v>
      </c>
      <c r="E137" s="37">
        <f t="shared" si="7"/>
        <v>6345.0178327822114</v>
      </c>
      <c r="F137" s="37">
        <f t="shared" si="8"/>
        <v>6345</v>
      </c>
      <c r="G137" s="37">
        <f t="shared" si="18"/>
        <v>1.1254999997618143E-2</v>
      </c>
      <c r="K137" s="37">
        <f>G137</f>
        <v>1.1254999997618143E-2</v>
      </c>
      <c r="P137" s="63">
        <f t="shared" si="10"/>
        <v>28411.222999999998</v>
      </c>
      <c r="S137" s="39"/>
    </row>
    <row r="138" spans="1:35" ht="12.95" customHeight="1">
      <c r="A138" s="5" t="s">
        <v>1412</v>
      </c>
      <c r="C138" s="36">
        <v>43459.377</v>
      </c>
      <c r="D138" s="36"/>
      <c r="E138" s="37">
        <f t="shared" si="7"/>
        <v>6392.0025794553039</v>
      </c>
      <c r="F138" s="37">
        <f t="shared" si="8"/>
        <v>6392</v>
      </c>
      <c r="G138" s="37">
        <f t="shared" si="18"/>
        <v>1.6279999981634319E-3</v>
      </c>
      <c r="I138" s="37">
        <f t="shared" ref="I138:I171" si="19">+G138</f>
        <v>1.6279999981634319E-3</v>
      </c>
      <c r="P138" s="63">
        <f t="shared" si="10"/>
        <v>28440.877</v>
      </c>
      <c r="S138" s="39"/>
      <c r="AE138" s="37" t="s">
        <v>1393</v>
      </c>
      <c r="AI138" s="37" t="s">
        <v>1395</v>
      </c>
    </row>
    <row r="139" spans="1:35" ht="12.95" customHeight="1">
      <c r="A139" s="5" t="s">
        <v>1362</v>
      </c>
      <c r="C139" s="36">
        <v>43624.741999999998</v>
      </c>
      <c r="D139" s="36" t="s">
        <v>1364</v>
      </c>
      <c r="E139" s="37">
        <f t="shared" si="7"/>
        <v>6654.0121779443871</v>
      </c>
      <c r="F139" s="37">
        <f t="shared" si="8"/>
        <v>6654</v>
      </c>
      <c r="G139" s="37">
        <f t="shared" si="18"/>
        <v>7.6859999971929938E-3</v>
      </c>
      <c r="I139" s="37">
        <f t="shared" si="19"/>
        <v>7.6859999971929938E-3</v>
      </c>
      <c r="P139" s="63">
        <f t="shared" si="10"/>
        <v>28606.241999999998</v>
      </c>
      <c r="S139" s="39"/>
      <c r="AE139" s="37" t="s">
        <v>1393</v>
      </c>
      <c r="AI139" s="37" t="s">
        <v>1395</v>
      </c>
    </row>
    <row r="140" spans="1:35" ht="12.95" customHeight="1">
      <c r="A140" s="5" t="s">
        <v>1413</v>
      </c>
      <c r="C140" s="36">
        <v>43705.523000000001</v>
      </c>
      <c r="D140" s="36"/>
      <c r="E140" s="37">
        <f t="shared" si="7"/>
        <v>6782.0041797316298</v>
      </c>
      <c r="F140" s="37">
        <f t="shared" si="8"/>
        <v>6782</v>
      </c>
      <c r="G140" s="37">
        <f t="shared" si="18"/>
        <v>2.6379999981145374E-3</v>
      </c>
      <c r="I140" s="37">
        <f t="shared" si="19"/>
        <v>2.6379999981145374E-3</v>
      </c>
      <c r="P140" s="63">
        <f t="shared" si="10"/>
        <v>28687.023000000001</v>
      </c>
      <c r="S140" s="39"/>
      <c r="AE140" s="37" t="s">
        <v>1393</v>
      </c>
      <c r="AI140" s="37" t="s">
        <v>1395</v>
      </c>
    </row>
    <row r="141" spans="1:35" ht="12.95" customHeight="1">
      <c r="A141" s="5" t="s">
        <v>1413</v>
      </c>
      <c r="C141" s="36">
        <v>43712.468999999997</v>
      </c>
      <c r="D141" s="36"/>
      <c r="E141" s="37">
        <f t="shared" si="7"/>
        <v>6793.0096444376095</v>
      </c>
      <c r="F141" s="37">
        <f t="shared" si="8"/>
        <v>6793</v>
      </c>
      <c r="G141" s="37">
        <f t="shared" si="18"/>
        <v>6.0869999942951836E-3</v>
      </c>
      <c r="I141" s="37">
        <f t="shared" si="19"/>
        <v>6.0869999942951836E-3</v>
      </c>
      <c r="P141" s="63">
        <f t="shared" si="10"/>
        <v>28693.968999999997</v>
      </c>
      <c r="S141" s="39"/>
      <c r="AE141" s="37" t="s">
        <v>1393</v>
      </c>
      <c r="AI141" s="37" t="s">
        <v>1395</v>
      </c>
    </row>
    <row r="142" spans="1:35" ht="12.95" customHeight="1">
      <c r="A142" s="5" t="s">
        <v>1413</v>
      </c>
      <c r="C142" s="36">
        <v>43712.470999999998</v>
      </c>
      <c r="D142" s="36"/>
      <c r="E142" s="37">
        <f t="shared" si="7"/>
        <v>6793.0128133016196</v>
      </c>
      <c r="F142" s="37">
        <f t="shared" si="8"/>
        <v>6793</v>
      </c>
      <c r="G142" s="37">
        <f t="shared" si="18"/>
        <v>8.0869999947026372E-3</v>
      </c>
      <c r="I142" s="37">
        <f t="shared" si="19"/>
        <v>8.0869999947026372E-3</v>
      </c>
      <c r="P142" s="63">
        <f t="shared" si="10"/>
        <v>28693.970999999998</v>
      </c>
      <c r="S142" s="39"/>
      <c r="AE142" s="37" t="s">
        <v>1393</v>
      </c>
      <c r="AI142" s="37" t="s">
        <v>1395</v>
      </c>
    </row>
    <row r="143" spans="1:35" ht="12.95" customHeight="1">
      <c r="A143" s="5" t="s">
        <v>1362</v>
      </c>
      <c r="C143" s="36">
        <v>43713.728999999999</v>
      </c>
      <c r="D143" s="36" t="s">
        <v>1364</v>
      </c>
      <c r="E143" s="37">
        <f t="shared" si="7"/>
        <v>6795.0060287637771</v>
      </c>
      <c r="F143" s="37">
        <f t="shared" si="8"/>
        <v>6795</v>
      </c>
      <c r="G143" s="37">
        <f t="shared" si="18"/>
        <v>3.8050000002840534E-3</v>
      </c>
      <c r="I143" s="37">
        <f t="shared" si="19"/>
        <v>3.8050000002840534E-3</v>
      </c>
      <c r="P143" s="63">
        <f t="shared" si="10"/>
        <v>28695.228999999999</v>
      </c>
      <c r="S143" s="39"/>
      <c r="AE143" s="37" t="s">
        <v>1393</v>
      </c>
      <c r="AI143" s="37" t="s">
        <v>1395</v>
      </c>
    </row>
    <row r="144" spans="1:35" ht="12.95" customHeight="1">
      <c r="A144" s="5" t="s">
        <v>1413</v>
      </c>
      <c r="C144" s="36">
        <v>43714.366000000002</v>
      </c>
      <c r="D144" s="36"/>
      <c r="E144" s="37">
        <f t="shared" si="7"/>
        <v>6796.0153119508977</v>
      </c>
      <c r="F144" s="37">
        <f t="shared" si="8"/>
        <v>6796</v>
      </c>
      <c r="G144" s="37">
        <f t="shared" si="18"/>
        <v>9.664000004704576E-3</v>
      </c>
      <c r="I144" s="37">
        <f t="shared" si="19"/>
        <v>9.664000004704576E-3</v>
      </c>
      <c r="P144" s="63">
        <f t="shared" si="10"/>
        <v>28695.866000000002</v>
      </c>
      <c r="S144" s="39"/>
      <c r="AE144" s="37" t="s">
        <v>1393</v>
      </c>
      <c r="AI144" s="37" t="s">
        <v>1395</v>
      </c>
    </row>
    <row r="145" spans="1:35" ht="12.95" customHeight="1">
      <c r="A145" s="5" t="s">
        <v>1414</v>
      </c>
      <c r="C145" s="36">
        <v>43719.41</v>
      </c>
      <c r="D145" s="36"/>
      <c r="E145" s="37">
        <f t="shared" si="7"/>
        <v>6804.0071869835792</v>
      </c>
      <c r="F145" s="37">
        <f t="shared" si="8"/>
        <v>6804</v>
      </c>
      <c r="G145" s="37">
        <f t="shared" si="18"/>
        <v>4.536000000371132E-3</v>
      </c>
      <c r="I145" s="37">
        <f t="shared" si="19"/>
        <v>4.536000000371132E-3</v>
      </c>
      <c r="P145" s="63">
        <f t="shared" si="10"/>
        <v>28700.910000000003</v>
      </c>
      <c r="S145" s="39"/>
    </row>
    <row r="146" spans="1:35" ht="12.95" customHeight="1">
      <c r="A146" s="5" t="s">
        <v>1414</v>
      </c>
      <c r="C146" s="36">
        <v>43719.411999999997</v>
      </c>
      <c r="D146" s="36"/>
      <c r="E146" s="37">
        <f t="shared" si="7"/>
        <v>6804.0103558475785</v>
      </c>
      <c r="F146" s="37">
        <f t="shared" si="8"/>
        <v>6804</v>
      </c>
      <c r="G146" s="37">
        <f t="shared" si="18"/>
        <v>6.5359999935026281E-3</v>
      </c>
      <c r="I146" s="37">
        <f t="shared" si="19"/>
        <v>6.5359999935026281E-3</v>
      </c>
      <c r="P146" s="63">
        <f t="shared" si="10"/>
        <v>28700.911999999997</v>
      </c>
      <c r="S146" s="39"/>
      <c r="AE146" s="37" t="s">
        <v>1393</v>
      </c>
      <c r="AI146" s="37" t="s">
        <v>1395</v>
      </c>
    </row>
    <row r="147" spans="1:35" ht="12.95" customHeight="1">
      <c r="A147" s="5" t="s">
        <v>1414</v>
      </c>
      <c r="C147" s="36">
        <v>43724.461000000003</v>
      </c>
      <c r="D147" s="36"/>
      <c r="E147" s="37">
        <f t="shared" si="7"/>
        <v>6812.0101530402917</v>
      </c>
      <c r="F147" s="37">
        <f t="shared" si="8"/>
        <v>6812</v>
      </c>
      <c r="G147" s="37">
        <f t="shared" si="18"/>
        <v>6.4080000011017546E-3</v>
      </c>
      <c r="I147" s="37">
        <f t="shared" si="19"/>
        <v>6.4080000011017546E-3</v>
      </c>
      <c r="P147" s="63">
        <f t="shared" si="10"/>
        <v>28705.961000000003</v>
      </c>
      <c r="S147" s="39"/>
      <c r="AE147" s="37" t="s">
        <v>1393</v>
      </c>
      <c r="AI147" s="37" t="s">
        <v>1395</v>
      </c>
    </row>
    <row r="148" spans="1:35" ht="12.95" customHeight="1">
      <c r="A148" s="5" t="s">
        <v>1414</v>
      </c>
      <c r="C148" s="36">
        <v>43724.463000000003</v>
      </c>
      <c r="D148" s="36"/>
      <c r="E148" s="37">
        <f t="shared" si="7"/>
        <v>6812.0133219043018</v>
      </c>
      <c r="F148" s="37">
        <f t="shared" si="8"/>
        <v>6812</v>
      </c>
      <c r="G148" s="37">
        <f t="shared" si="18"/>
        <v>8.4080000015092082E-3</v>
      </c>
      <c r="I148" s="37">
        <f t="shared" si="19"/>
        <v>8.4080000015092082E-3</v>
      </c>
      <c r="P148" s="63">
        <f t="shared" si="10"/>
        <v>28705.963000000003</v>
      </c>
      <c r="S148" s="39"/>
      <c r="AE148" s="37" t="s">
        <v>1393</v>
      </c>
      <c r="AI148" s="37" t="s">
        <v>1395</v>
      </c>
    </row>
    <row r="149" spans="1:35" ht="12.95" customHeight="1">
      <c r="A149" s="5" t="s">
        <v>1414</v>
      </c>
      <c r="C149" s="36">
        <v>43724.464999999997</v>
      </c>
      <c r="D149" s="36"/>
      <c r="E149" s="37">
        <f t="shared" ref="E149:E212" si="20">+(C149-C$7)/C$8</f>
        <v>6812.0164907683011</v>
      </c>
      <c r="F149" s="37">
        <f t="shared" ref="F149:F212" si="21">ROUND(2*E149,0)/2</f>
        <v>6812</v>
      </c>
      <c r="G149" s="37">
        <f t="shared" si="18"/>
        <v>1.0407999994640704E-2</v>
      </c>
      <c r="I149" s="37">
        <f t="shared" si="19"/>
        <v>1.0407999994640704E-2</v>
      </c>
      <c r="P149" s="63">
        <f t="shared" ref="P149:P212" si="22">C149-15018.5</f>
        <v>28705.964999999997</v>
      </c>
      <c r="S149" s="39"/>
      <c r="AE149" s="37" t="s">
        <v>1393</v>
      </c>
      <c r="AI149" s="37" t="s">
        <v>1395</v>
      </c>
    </row>
    <row r="150" spans="1:35" ht="12.95" customHeight="1">
      <c r="A150" s="5" t="s">
        <v>1414</v>
      </c>
      <c r="C150" s="36">
        <v>43724.466999999997</v>
      </c>
      <c r="D150" s="36"/>
      <c r="E150" s="37">
        <f t="shared" si="20"/>
        <v>6812.0196596323112</v>
      </c>
      <c r="F150" s="37">
        <f t="shared" si="21"/>
        <v>6812</v>
      </c>
      <c r="G150" s="37">
        <f t="shared" si="18"/>
        <v>1.2407999995048158E-2</v>
      </c>
      <c r="I150" s="37">
        <f t="shared" si="19"/>
        <v>1.2407999995048158E-2</v>
      </c>
      <c r="P150" s="63">
        <f t="shared" si="22"/>
        <v>28705.966999999997</v>
      </c>
      <c r="S150" s="39"/>
      <c r="AE150" s="37" t="s">
        <v>1393</v>
      </c>
      <c r="AI150" s="37" t="s">
        <v>1395</v>
      </c>
    </row>
    <row r="151" spans="1:35" ht="12.95" customHeight="1">
      <c r="A151" s="5" t="s">
        <v>1414</v>
      </c>
      <c r="C151" s="36">
        <v>43724.47</v>
      </c>
      <c r="D151" s="36"/>
      <c r="E151" s="37">
        <f t="shared" si="20"/>
        <v>6812.0244129283328</v>
      </c>
      <c r="F151" s="37">
        <f t="shared" si="21"/>
        <v>6812</v>
      </c>
      <c r="G151" s="37">
        <f t="shared" si="18"/>
        <v>1.5407999999297317E-2</v>
      </c>
      <c r="I151" s="37">
        <f t="shared" si="19"/>
        <v>1.5407999999297317E-2</v>
      </c>
      <c r="P151" s="63">
        <f t="shared" si="22"/>
        <v>28705.97</v>
      </c>
      <c r="S151" s="39"/>
    </row>
    <row r="152" spans="1:35" ht="12.95" customHeight="1">
      <c r="A152" s="5" t="s">
        <v>1414</v>
      </c>
      <c r="C152" s="36">
        <v>43724.470999999998</v>
      </c>
      <c r="D152" s="36"/>
      <c r="E152" s="37">
        <f t="shared" si="20"/>
        <v>6812.0259973603324</v>
      </c>
      <c r="F152" s="37">
        <f t="shared" si="21"/>
        <v>6812</v>
      </c>
      <c r="G152" s="37">
        <f t="shared" si="18"/>
        <v>1.6407999995863065E-2</v>
      </c>
      <c r="I152" s="37">
        <f t="shared" si="19"/>
        <v>1.6407999995863065E-2</v>
      </c>
      <c r="P152" s="63">
        <f t="shared" si="22"/>
        <v>28705.970999999998</v>
      </c>
      <c r="S152" s="39"/>
      <c r="AE152" s="37" t="s">
        <v>1393</v>
      </c>
      <c r="AI152" s="37" t="s">
        <v>1395</v>
      </c>
    </row>
    <row r="153" spans="1:35" ht="12.95" customHeight="1">
      <c r="A153" s="5" t="s">
        <v>1414</v>
      </c>
      <c r="C153" s="36">
        <v>43724.472000000002</v>
      </c>
      <c r="D153" s="36"/>
      <c r="E153" s="37">
        <f t="shared" si="20"/>
        <v>6812.027581792343</v>
      </c>
      <c r="F153" s="37">
        <f t="shared" si="21"/>
        <v>6812</v>
      </c>
      <c r="G153" s="37">
        <f t="shared" si="18"/>
        <v>1.7407999999704771E-2</v>
      </c>
      <c r="I153" s="37">
        <f t="shared" si="19"/>
        <v>1.7407999999704771E-2</v>
      </c>
      <c r="P153" s="63">
        <f t="shared" si="22"/>
        <v>28705.972000000002</v>
      </c>
      <c r="S153" s="39"/>
      <c r="AE153" s="37" t="s">
        <v>1393</v>
      </c>
      <c r="AI153" s="37" t="s">
        <v>1395</v>
      </c>
    </row>
    <row r="154" spans="1:35" ht="12.95" customHeight="1">
      <c r="A154" s="5" t="s">
        <v>1414</v>
      </c>
      <c r="C154" s="36">
        <v>43724.476000000002</v>
      </c>
      <c r="D154" s="36"/>
      <c r="E154" s="37">
        <f t="shared" si="20"/>
        <v>6812.0339195203642</v>
      </c>
      <c r="F154" s="37">
        <f t="shared" si="21"/>
        <v>6812</v>
      </c>
      <c r="G154" s="37">
        <f t="shared" si="18"/>
        <v>2.1408000000519678E-2</v>
      </c>
      <c r="I154" s="37">
        <f t="shared" si="19"/>
        <v>2.1408000000519678E-2</v>
      </c>
      <c r="P154" s="63">
        <f t="shared" si="22"/>
        <v>28705.976000000002</v>
      </c>
      <c r="S154" s="39"/>
      <c r="AE154" s="37" t="s">
        <v>1393</v>
      </c>
      <c r="AI154" s="37" t="s">
        <v>1395</v>
      </c>
    </row>
    <row r="155" spans="1:35" ht="12.95" customHeight="1">
      <c r="A155" s="5" t="s">
        <v>1414</v>
      </c>
      <c r="C155" s="36">
        <v>43731.406999999999</v>
      </c>
      <c r="D155" s="36"/>
      <c r="E155" s="37">
        <f t="shared" si="20"/>
        <v>6823.0156177462704</v>
      </c>
      <c r="F155" s="37">
        <f t="shared" si="21"/>
        <v>6823</v>
      </c>
      <c r="G155" s="37">
        <f t="shared" si="18"/>
        <v>9.8569999972824007E-3</v>
      </c>
      <c r="I155" s="37">
        <f t="shared" si="19"/>
        <v>9.8569999972824007E-3</v>
      </c>
      <c r="P155" s="63">
        <f t="shared" si="22"/>
        <v>28712.906999999999</v>
      </c>
      <c r="S155" s="39"/>
      <c r="AE155" s="37" t="s">
        <v>1393</v>
      </c>
      <c r="AI155" s="37" t="s">
        <v>1395</v>
      </c>
    </row>
    <row r="156" spans="1:35" ht="12.95" customHeight="1">
      <c r="A156" s="5" t="s">
        <v>1413</v>
      </c>
      <c r="C156" s="36">
        <v>43743.396000000001</v>
      </c>
      <c r="D156" s="36"/>
      <c r="E156" s="37">
        <f t="shared" si="20"/>
        <v>6842.011373052932</v>
      </c>
      <c r="F156" s="37">
        <f t="shared" si="21"/>
        <v>6842</v>
      </c>
      <c r="G156" s="37">
        <f t="shared" si="18"/>
        <v>7.1779999998398125E-3</v>
      </c>
      <c r="I156" s="37">
        <f t="shared" si="19"/>
        <v>7.1779999998398125E-3</v>
      </c>
      <c r="P156" s="63">
        <f t="shared" si="22"/>
        <v>28724.896000000001</v>
      </c>
      <c r="S156" s="39"/>
      <c r="AE156" s="37" t="s">
        <v>1393</v>
      </c>
      <c r="AI156" s="37" t="s">
        <v>1395</v>
      </c>
    </row>
    <row r="157" spans="1:35" ht="12.95" customHeight="1">
      <c r="A157" s="5" t="s">
        <v>1415</v>
      </c>
      <c r="C157" s="36">
        <v>43755.37</v>
      </c>
      <c r="D157" s="36"/>
      <c r="E157" s="37">
        <f t="shared" si="20"/>
        <v>6860.9833618795201</v>
      </c>
      <c r="F157" s="37">
        <f t="shared" si="21"/>
        <v>6861</v>
      </c>
      <c r="I157" s="37">
        <f t="shared" si="19"/>
        <v>0</v>
      </c>
      <c r="L157" s="48"/>
      <c r="M157" s="48"/>
      <c r="N157" s="48"/>
      <c r="P157" s="63">
        <f t="shared" si="22"/>
        <v>28736.870000000003</v>
      </c>
      <c r="S157" s="39"/>
      <c r="U157" s="37">
        <f>+C157-(C$7+F157*C$8)</f>
        <v>-1.0500999997020699E-2</v>
      </c>
    </row>
    <row r="158" spans="1:35" ht="12.95" customHeight="1">
      <c r="A158" s="5" t="s">
        <v>1415</v>
      </c>
      <c r="C158" s="36">
        <v>43755.387999999999</v>
      </c>
      <c r="D158" s="36"/>
      <c r="E158" s="37">
        <f t="shared" si="20"/>
        <v>6861.0118816556032</v>
      </c>
      <c r="F158" s="37">
        <f t="shared" si="21"/>
        <v>6861</v>
      </c>
      <c r="G158" s="37">
        <f>+C158-(C$7+F158*C$8)</f>
        <v>7.4989999993704259E-3</v>
      </c>
      <c r="I158" s="37">
        <f t="shared" si="19"/>
        <v>7.4989999993704259E-3</v>
      </c>
      <c r="P158" s="63">
        <f t="shared" si="22"/>
        <v>28736.887999999999</v>
      </c>
      <c r="S158" s="39"/>
      <c r="AE158" s="37" t="s">
        <v>1393</v>
      </c>
      <c r="AI158" s="37" t="s">
        <v>1395</v>
      </c>
    </row>
    <row r="159" spans="1:35" ht="12.95" customHeight="1">
      <c r="A159" s="5" t="s">
        <v>1415</v>
      </c>
      <c r="C159" s="36">
        <v>43772.428</v>
      </c>
      <c r="D159" s="36"/>
      <c r="E159" s="37">
        <f t="shared" si="20"/>
        <v>6888.0106030189763</v>
      </c>
      <c r="F159" s="37">
        <f t="shared" si="21"/>
        <v>6888</v>
      </c>
      <c r="G159" s="37">
        <f>+C159-(C$7+F159*C$8)</f>
        <v>6.6920000026584603E-3</v>
      </c>
      <c r="I159" s="37">
        <f t="shared" si="19"/>
        <v>6.6920000026584603E-3</v>
      </c>
      <c r="P159" s="63">
        <f t="shared" si="22"/>
        <v>28753.928</v>
      </c>
      <c r="S159" s="39"/>
      <c r="AE159" s="37" t="s">
        <v>1393</v>
      </c>
      <c r="AI159" s="37" t="s">
        <v>1395</v>
      </c>
    </row>
    <row r="160" spans="1:35" ht="12.95" customHeight="1">
      <c r="A160" s="5" t="s">
        <v>1415</v>
      </c>
      <c r="C160" s="36">
        <v>43781.273000000001</v>
      </c>
      <c r="D160" s="36"/>
      <c r="E160" s="37">
        <f t="shared" si="20"/>
        <v>6902.0249041022544</v>
      </c>
      <c r="F160" s="37">
        <f t="shared" si="21"/>
        <v>6902</v>
      </c>
      <c r="G160" s="37">
        <f>+C160-(C$7+F160*C$8)</f>
        <v>1.5718000002379995E-2</v>
      </c>
      <c r="I160" s="37">
        <f t="shared" si="19"/>
        <v>1.5718000002379995E-2</v>
      </c>
      <c r="P160" s="63">
        <f t="shared" si="22"/>
        <v>28762.773000000001</v>
      </c>
      <c r="S160" s="39"/>
      <c r="AE160" s="37" t="s">
        <v>1393</v>
      </c>
      <c r="AI160" s="37" t="s">
        <v>1395</v>
      </c>
    </row>
    <row r="161" spans="1:35" ht="12.95" customHeight="1">
      <c r="A161" s="5" t="s">
        <v>1415</v>
      </c>
      <c r="C161" s="36">
        <v>43791.362000000001</v>
      </c>
      <c r="D161" s="36"/>
      <c r="E161" s="37">
        <f t="shared" si="20"/>
        <v>6918.010238599617</v>
      </c>
      <c r="F161" s="37">
        <f t="shared" si="21"/>
        <v>6918</v>
      </c>
      <c r="G161" s="37">
        <f>+C161-(C$7+F161*C$8)</f>
        <v>6.4619999975548126E-3</v>
      </c>
      <c r="I161" s="37">
        <f t="shared" si="19"/>
        <v>6.4619999975548126E-3</v>
      </c>
      <c r="P161" s="63">
        <f t="shared" si="22"/>
        <v>28772.862000000001</v>
      </c>
      <c r="S161" s="39"/>
      <c r="AE161" s="37" t="s">
        <v>1393</v>
      </c>
      <c r="AI161" s="37" t="s">
        <v>1395</v>
      </c>
    </row>
    <row r="162" spans="1:35" ht="12.95" customHeight="1">
      <c r="A162" s="5" t="s">
        <v>1362</v>
      </c>
      <c r="C162" s="36">
        <v>44038.771000000001</v>
      </c>
      <c r="D162" s="36" t="s">
        <v>1364</v>
      </c>
      <c r="E162" s="37">
        <f t="shared" si="20"/>
        <v>7310.0129764981211</v>
      </c>
      <c r="F162" s="37">
        <f t="shared" si="21"/>
        <v>7310</v>
      </c>
      <c r="G162" s="37">
        <f>+C162-(C$7+F162*C$8)</f>
        <v>8.1900000004679896E-3</v>
      </c>
      <c r="I162" s="37">
        <f t="shared" si="19"/>
        <v>8.1900000004679896E-3</v>
      </c>
      <c r="P162" s="63">
        <f t="shared" si="22"/>
        <v>29020.271000000001</v>
      </c>
      <c r="S162" s="39"/>
      <c r="AE162" s="37" t="s">
        <v>1393</v>
      </c>
      <c r="AI162" s="37" t="s">
        <v>1395</v>
      </c>
    </row>
    <row r="163" spans="1:35" ht="12.95" customHeight="1">
      <c r="A163" s="5" t="s">
        <v>1414</v>
      </c>
      <c r="C163" s="36">
        <v>44090.512999999999</v>
      </c>
      <c r="D163" s="36"/>
      <c r="E163" s="37">
        <f t="shared" si="20"/>
        <v>7391.9946572952776</v>
      </c>
      <c r="F163" s="37">
        <f t="shared" si="21"/>
        <v>7392</v>
      </c>
      <c r="I163" s="37">
        <f t="shared" si="19"/>
        <v>0</v>
      </c>
      <c r="L163" s="48"/>
      <c r="N163" s="48"/>
      <c r="P163" s="63">
        <f t="shared" si="22"/>
        <v>29072.012999999999</v>
      </c>
      <c r="S163" s="39"/>
      <c r="U163" s="48">
        <v>0.3121984999961569</v>
      </c>
      <c r="AE163" s="37" t="s">
        <v>1393</v>
      </c>
      <c r="AI163" s="37" t="s">
        <v>1395</v>
      </c>
    </row>
    <row r="164" spans="1:35" ht="12.95" customHeight="1">
      <c r="A164" s="5" t="s">
        <v>1414</v>
      </c>
      <c r="C164" s="36">
        <v>44116.389000000003</v>
      </c>
      <c r="D164" s="36"/>
      <c r="E164" s="37">
        <f t="shared" si="20"/>
        <v>7432.9934198538876</v>
      </c>
      <c r="F164" s="37">
        <f t="shared" si="21"/>
        <v>7433</v>
      </c>
      <c r="I164" s="37">
        <f t="shared" si="19"/>
        <v>0</v>
      </c>
      <c r="L164" s="48"/>
      <c r="N164" s="48"/>
      <c r="P164" s="63">
        <f t="shared" si="22"/>
        <v>29097.889000000003</v>
      </c>
      <c r="S164" s="39"/>
      <c r="U164" s="48">
        <v>0.3114175000009709</v>
      </c>
      <c r="AE164" s="37" t="s">
        <v>1393</v>
      </c>
      <c r="AI164" s="37" t="s">
        <v>1395</v>
      </c>
    </row>
    <row r="165" spans="1:35" ht="12.95" customHeight="1">
      <c r="A165" s="5" t="s">
        <v>1416</v>
      </c>
      <c r="C165" s="36">
        <v>44116.394999999997</v>
      </c>
      <c r="D165" s="36"/>
      <c r="E165" s="37">
        <f t="shared" si="20"/>
        <v>7433.0029264459081</v>
      </c>
      <c r="F165" s="37">
        <f t="shared" si="21"/>
        <v>7433</v>
      </c>
      <c r="G165" s="37">
        <f t="shared" ref="G165:G171" si="23">+C165-(C$7+F165*C$8)</f>
        <v>1.8469999995431863E-3</v>
      </c>
      <c r="I165" s="37">
        <f t="shared" si="19"/>
        <v>1.8469999995431863E-3</v>
      </c>
      <c r="P165" s="63">
        <f t="shared" si="22"/>
        <v>29097.894999999997</v>
      </c>
      <c r="S165" s="39"/>
      <c r="AE165" s="37" t="s">
        <v>1393</v>
      </c>
      <c r="AI165" s="37" t="s">
        <v>1395</v>
      </c>
    </row>
    <row r="166" spans="1:35" ht="12.95" customHeight="1">
      <c r="A166" s="5" t="s">
        <v>1362</v>
      </c>
      <c r="C166" s="36">
        <v>44132.809000000001</v>
      </c>
      <c r="D166" s="36" t="s">
        <v>1364</v>
      </c>
      <c r="E166" s="37">
        <f t="shared" si="20"/>
        <v>7459.0097933742236</v>
      </c>
      <c r="F166" s="37">
        <f t="shared" si="21"/>
        <v>7459</v>
      </c>
      <c r="G166" s="37">
        <f t="shared" si="23"/>
        <v>6.1809999970137142E-3</v>
      </c>
      <c r="I166" s="37">
        <f t="shared" si="19"/>
        <v>6.1809999970137142E-3</v>
      </c>
      <c r="P166" s="63">
        <f t="shared" si="22"/>
        <v>29114.309000000001</v>
      </c>
      <c r="S166" s="39"/>
      <c r="AE166" s="37" t="s">
        <v>1393</v>
      </c>
      <c r="AI166" s="37" t="s">
        <v>1395</v>
      </c>
    </row>
    <row r="167" spans="1:35" ht="12.95" customHeight="1">
      <c r="A167" s="5" t="s">
        <v>1417</v>
      </c>
      <c r="C167" s="36">
        <v>44133.442000000003</v>
      </c>
      <c r="D167" s="36"/>
      <c r="E167" s="37">
        <f t="shared" si="20"/>
        <v>7460.0127388333231</v>
      </c>
      <c r="F167" s="37">
        <f t="shared" si="21"/>
        <v>7460</v>
      </c>
      <c r="G167" s="37">
        <f t="shared" si="23"/>
        <v>8.0400000006193295E-3</v>
      </c>
      <c r="I167" s="37">
        <f t="shared" si="19"/>
        <v>8.0400000006193295E-3</v>
      </c>
      <c r="P167" s="63">
        <f t="shared" si="22"/>
        <v>29114.942000000003</v>
      </c>
      <c r="S167" s="39"/>
      <c r="AE167" s="37" t="s">
        <v>1393</v>
      </c>
      <c r="AI167" s="37" t="s">
        <v>1395</v>
      </c>
    </row>
    <row r="168" spans="1:35" ht="12.95" customHeight="1">
      <c r="A168" s="5" t="s">
        <v>1417</v>
      </c>
      <c r="C168" s="36">
        <v>44147.332000000002</v>
      </c>
      <c r="D168" s="36"/>
      <c r="E168" s="37">
        <f t="shared" si="20"/>
        <v>7482.0204993812822</v>
      </c>
      <c r="F168" s="37">
        <f t="shared" si="21"/>
        <v>7482</v>
      </c>
      <c r="G168" s="37">
        <f t="shared" si="23"/>
        <v>1.2937999999849126E-2</v>
      </c>
      <c r="I168" s="37">
        <f t="shared" si="19"/>
        <v>1.2937999999849126E-2</v>
      </c>
      <c r="P168" s="63">
        <f t="shared" si="22"/>
        <v>29128.832000000002</v>
      </c>
      <c r="S168" s="39"/>
      <c r="AE168" s="37" t="s">
        <v>1393</v>
      </c>
      <c r="AI168" s="37" t="s">
        <v>1395</v>
      </c>
    </row>
    <row r="169" spans="1:35" ht="12.95" customHeight="1">
      <c r="A169" s="5" t="s">
        <v>1418</v>
      </c>
      <c r="C169" s="36">
        <v>44160.578000000001</v>
      </c>
      <c r="D169" s="36"/>
      <c r="E169" s="37">
        <f t="shared" si="20"/>
        <v>7503.0078857180906</v>
      </c>
      <c r="F169" s="37">
        <f t="shared" si="21"/>
        <v>7503</v>
      </c>
      <c r="G169" s="37">
        <f t="shared" si="23"/>
        <v>4.9770000041462481E-3</v>
      </c>
      <c r="I169" s="37">
        <f t="shared" si="19"/>
        <v>4.9770000041462481E-3</v>
      </c>
      <c r="P169" s="63">
        <f t="shared" si="22"/>
        <v>29142.078000000001</v>
      </c>
      <c r="S169" s="39"/>
      <c r="AE169" s="37" t="s">
        <v>1393</v>
      </c>
      <c r="AI169" s="37" t="s">
        <v>1395</v>
      </c>
    </row>
    <row r="170" spans="1:35" ht="12.95" customHeight="1">
      <c r="A170" s="5" t="s">
        <v>1417</v>
      </c>
      <c r="C170" s="36">
        <v>44178.250999999997</v>
      </c>
      <c r="D170" s="36"/>
      <c r="E170" s="37">
        <f t="shared" si="20"/>
        <v>7531.0095525405522</v>
      </c>
      <c r="F170" s="37">
        <f t="shared" si="21"/>
        <v>7531</v>
      </c>
      <c r="G170" s="37">
        <f t="shared" si="23"/>
        <v>6.0289999964879826E-3</v>
      </c>
      <c r="I170" s="37">
        <f t="shared" si="19"/>
        <v>6.0289999964879826E-3</v>
      </c>
      <c r="P170" s="63">
        <f t="shared" si="22"/>
        <v>29159.750999999997</v>
      </c>
      <c r="S170" s="39"/>
      <c r="AE170" s="37" t="s">
        <v>1393</v>
      </c>
      <c r="AI170" s="37" t="s">
        <v>1395</v>
      </c>
    </row>
    <row r="171" spans="1:35" ht="12.95" customHeight="1">
      <c r="A171" s="5" t="s">
        <v>1417</v>
      </c>
      <c r="C171" s="36">
        <v>44178.254000000001</v>
      </c>
      <c r="D171" s="36"/>
      <c r="E171" s="37">
        <f t="shared" si="20"/>
        <v>7531.0143058365729</v>
      </c>
      <c r="F171" s="37">
        <f t="shared" si="21"/>
        <v>7531</v>
      </c>
      <c r="G171" s="37">
        <f t="shared" si="23"/>
        <v>9.0290000007371418E-3</v>
      </c>
      <c r="I171" s="37">
        <f t="shared" si="19"/>
        <v>9.0290000007371418E-3</v>
      </c>
      <c r="P171" s="63">
        <f t="shared" si="22"/>
        <v>29159.754000000001</v>
      </c>
      <c r="S171" s="39"/>
      <c r="AE171" s="37" t="s">
        <v>1393</v>
      </c>
      <c r="AI171" s="37" t="s">
        <v>1395</v>
      </c>
    </row>
    <row r="172" spans="1:35" ht="12.95" customHeight="1">
      <c r="A172" s="10" t="s">
        <v>1446</v>
      </c>
      <c r="B172" s="11" t="s">
        <v>1436</v>
      </c>
      <c r="C172" s="10">
        <v>44185.432099999998</v>
      </c>
      <c r="D172" s="10">
        <v>1E-4</v>
      </c>
      <c r="E172" s="37">
        <f t="shared" si="20"/>
        <v>7542.3875172108892</v>
      </c>
      <c r="F172" s="37">
        <f t="shared" si="21"/>
        <v>7542.5</v>
      </c>
      <c r="H172" s="62"/>
      <c r="I172" s="62"/>
      <c r="P172" s="63">
        <f t="shared" si="22"/>
        <v>29166.932099999998</v>
      </c>
      <c r="S172" s="39"/>
      <c r="U172" s="37">
        <f>+C172-(C$7+F172*C$8)</f>
        <v>-7.0992500004649628E-2</v>
      </c>
    </row>
    <row r="173" spans="1:35" ht="12.95" customHeight="1">
      <c r="A173" s="5" t="s">
        <v>1362</v>
      </c>
      <c r="C173" s="36">
        <v>44237.582000000002</v>
      </c>
      <c r="D173" s="36" t="s">
        <v>1364</v>
      </c>
      <c r="E173" s="37">
        <f t="shared" si="20"/>
        <v>7625.0154878228514</v>
      </c>
      <c r="F173" s="37">
        <f t="shared" si="21"/>
        <v>7625</v>
      </c>
      <c r="G173" s="37">
        <f>+C173-(C$7+F173*C$8)</f>
        <v>9.7750000059022568E-3</v>
      </c>
      <c r="I173" s="37">
        <f t="shared" ref="I173:I182" si="24">+G173</f>
        <v>9.7750000059022568E-3</v>
      </c>
      <c r="P173" s="63">
        <f t="shared" si="22"/>
        <v>29219.082000000002</v>
      </c>
      <c r="S173" s="39"/>
      <c r="AE173" s="37" t="s">
        <v>1393</v>
      </c>
      <c r="AI173" s="37" t="s">
        <v>1395</v>
      </c>
    </row>
    <row r="174" spans="1:35" ht="12.95" customHeight="1">
      <c r="A174" s="5" t="s">
        <v>1419</v>
      </c>
      <c r="C174" s="36">
        <v>44288.69</v>
      </c>
      <c r="D174" s="36"/>
      <c r="E174" s="37">
        <f t="shared" si="20"/>
        <v>7705.9926387289088</v>
      </c>
      <c r="F174" s="37">
        <f t="shared" si="21"/>
        <v>7706</v>
      </c>
      <c r="I174" s="37">
        <f t="shared" si="24"/>
        <v>0</v>
      </c>
      <c r="M174" s="48"/>
      <c r="N174" s="48"/>
      <c r="P174" s="63">
        <f t="shared" si="22"/>
        <v>29270.190000000002</v>
      </c>
      <c r="S174" s="39"/>
      <c r="U174" s="48">
        <v>0.3109245000014198</v>
      </c>
    </row>
    <row r="175" spans="1:35" ht="12.95" customHeight="1">
      <c r="A175" s="5" t="s">
        <v>1420</v>
      </c>
      <c r="C175" s="36">
        <v>44288.697999999997</v>
      </c>
      <c r="D175" s="36"/>
      <c r="E175" s="37">
        <f t="shared" si="20"/>
        <v>7706.0053141849394</v>
      </c>
      <c r="F175" s="37">
        <f t="shared" si="21"/>
        <v>7706</v>
      </c>
      <c r="G175" s="37">
        <f>+C175-(C$7+F175*C$8)</f>
        <v>3.3539999931235798E-3</v>
      </c>
      <c r="I175" s="37">
        <f t="shared" si="24"/>
        <v>3.3539999931235798E-3</v>
      </c>
      <c r="P175" s="63">
        <f t="shared" si="22"/>
        <v>29270.197999999997</v>
      </c>
      <c r="S175" s="39"/>
    </row>
    <row r="176" spans="1:35" ht="12.95" customHeight="1">
      <c r="A176" s="5" t="s">
        <v>1421</v>
      </c>
      <c r="C176" s="36">
        <v>44379.578000000001</v>
      </c>
      <c r="D176" s="36"/>
      <c r="E176" s="37">
        <f t="shared" si="20"/>
        <v>7849.9984947895973</v>
      </c>
      <c r="F176" s="37">
        <f t="shared" si="21"/>
        <v>7850</v>
      </c>
      <c r="I176" s="37">
        <f t="shared" si="24"/>
        <v>0</v>
      </c>
      <c r="M176" s="48"/>
      <c r="N176" s="48"/>
      <c r="P176" s="63">
        <f t="shared" si="22"/>
        <v>29361.078000000001</v>
      </c>
      <c r="S176" s="39"/>
      <c r="U176" s="48">
        <v>0.31462050000118325</v>
      </c>
    </row>
    <row r="177" spans="1:19" ht="12.95" customHeight="1">
      <c r="A177" s="5" t="s">
        <v>1421</v>
      </c>
      <c r="C177" s="36">
        <v>44388.42</v>
      </c>
      <c r="D177" s="36"/>
      <c r="E177" s="37">
        <f t="shared" si="20"/>
        <v>7864.0080425768538</v>
      </c>
      <c r="F177" s="37">
        <f t="shared" si="21"/>
        <v>7864</v>
      </c>
      <c r="G177" s="37">
        <f t="shared" ref="G177:G207" si="25">+C177-(C$7+F177*C$8)</f>
        <v>5.0760000012814999E-3</v>
      </c>
      <c r="I177" s="37">
        <f t="shared" si="24"/>
        <v>5.0760000012814999E-3</v>
      </c>
      <c r="P177" s="63">
        <f t="shared" si="22"/>
        <v>29369.919999999998</v>
      </c>
      <c r="S177" s="39"/>
    </row>
    <row r="178" spans="1:19" ht="12.95" customHeight="1">
      <c r="A178" s="5" t="s">
        <v>1362</v>
      </c>
      <c r="C178" s="36">
        <v>44394.737000000001</v>
      </c>
      <c r="D178" s="36" t="s">
        <v>1364</v>
      </c>
      <c r="E178" s="37">
        <f t="shared" si="20"/>
        <v>7874.0168995517652</v>
      </c>
      <c r="F178" s="37">
        <f t="shared" si="21"/>
        <v>7874</v>
      </c>
      <c r="G178" s="37">
        <f t="shared" si="25"/>
        <v>1.0666000001947396E-2</v>
      </c>
      <c r="I178" s="37">
        <f t="shared" si="24"/>
        <v>1.0666000001947396E-2</v>
      </c>
      <c r="P178" s="63">
        <f t="shared" si="22"/>
        <v>29376.237000000001</v>
      </c>
      <c r="S178" s="39"/>
    </row>
    <row r="179" spans="1:19" ht="12.95" customHeight="1">
      <c r="A179" s="5" t="s">
        <v>1414</v>
      </c>
      <c r="C179" s="36">
        <v>44405.463000000003</v>
      </c>
      <c r="D179" s="36"/>
      <c r="E179" s="37">
        <f t="shared" si="20"/>
        <v>7891.0115172362484</v>
      </c>
      <c r="F179" s="37">
        <f t="shared" si="21"/>
        <v>7891</v>
      </c>
      <c r="G179" s="37">
        <f t="shared" si="25"/>
        <v>7.2690000015427358E-3</v>
      </c>
      <c r="I179" s="37">
        <f t="shared" si="24"/>
        <v>7.2690000015427358E-3</v>
      </c>
      <c r="P179" s="63">
        <f t="shared" si="22"/>
        <v>29386.963000000003</v>
      </c>
      <c r="S179" s="39"/>
    </row>
    <row r="180" spans="1:19" ht="12.95" customHeight="1">
      <c r="A180" s="5" t="s">
        <v>1414</v>
      </c>
      <c r="C180" s="36">
        <v>44405.464999999997</v>
      </c>
      <c r="D180" s="36"/>
      <c r="E180" s="37">
        <f t="shared" si="20"/>
        <v>7891.0146861002477</v>
      </c>
      <c r="F180" s="37">
        <f t="shared" si="21"/>
        <v>7891</v>
      </c>
      <c r="G180" s="37">
        <f t="shared" si="25"/>
        <v>9.2689999946742319E-3</v>
      </c>
      <c r="I180" s="37">
        <f t="shared" si="24"/>
        <v>9.2689999946742319E-3</v>
      </c>
      <c r="P180" s="63">
        <f t="shared" si="22"/>
        <v>29386.964999999997</v>
      </c>
      <c r="S180" s="39"/>
    </row>
    <row r="181" spans="1:19" ht="12.95" customHeight="1">
      <c r="A181" s="5" t="s">
        <v>1362</v>
      </c>
      <c r="C181" s="36">
        <v>44406.722000000002</v>
      </c>
      <c r="D181" s="36" t="s">
        <v>1364</v>
      </c>
      <c r="E181" s="37">
        <f t="shared" si="20"/>
        <v>7893.0063171304055</v>
      </c>
      <c r="F181" s="37">
        <f t="shared" si="21"/>
        <v>7893</v>
      </c>
      <c r="G181" s="37">
        <f t="shared" si="25"/>
        <v>3.9870000036899E-3</v>
      </c>
      <c r="I181" s="37">
        <f t="shared" si="24"/>
        <v>3.9870000036899E-3</v>
      </c>
      <c r="P181" s="63">
        <f t="shared" si="22"/>
        <v>29388.222000000002</v>
      </c>
      <c r="S181" s="39"/>
    </row>
    <row r="182" spans="1:19" ht="12.95" customHeight="1">
      <c r="A182" s="5" t="s">
        <v>1423</v>
      </c>
      <c r="C182" s="36">
        <v>44412.404000000002</v>
      </c>
      <c r="D182" s="36"/>
      <c r="E182" s="37">
        <f t="shared" si="20"/>
        <v>7902.0090597822073</v>
      </c>
      <c r="F182" s="37">
        <f t="shared" si="21"/>
        <v>7902</v>
      </c>
      <c r="G182" s="37">
        <f t="shared" si="25"/>
        <v>5.7180000003427267E-3</v>
      </c>
      <c r="I182" s="37">
        <f t="shared" si="24"/>
        <v>5.7180000003427267E-3</v>
      </c>
      <c r="P182" s="63">
        <f t="shared" si="22"/>
        <v>29393.904000000002</v>
      </c>
      <c r="S182" s="39"/>
    </row>
    <row r="183" spans="1:19" ht="12.95" customHeight="1">
      <c r="A183" s="5" t="s">
        <v>1418</v>
      </c>
      <c r="C183" s="36">
        <v>44425.659099999997</v>
      </c>
      <c r="D183" s="36"/>
      <c r="E183" s="37">
        <f t="shared" si="20"/>
        <v>7923.0108644502525</v>
      </c>
      <c r="F183" s="37">
        <f t="shared" si="21"/>
        <v>7923</v>
      </c>
      <c r="G183" s="37">
        <f t="shared" si="25"/>
        <v>6.8569999930332415E-3</v>
      </c>
      <c r="J183" s="37">
        <f>+G183</f>
        <v>6.8569999930332415E-3</v>
      </c>
      <c r="P183" s="63">
        <f t="shared" si="22"/>
        <v>29407.159099999997</v>
      </c>
      <c r="S183" s="39"/>
    </row>
    <row r="184" spans="1:19" ht="12.95" customHeight="1">
      <c r="A184" s="5" t="s">
        <v>1414</v>
      </c>
      <c r="C184" s="36">
        <v>44431.974000000002</v>
      </c>
      <c r="D184" s="36"/>
      <c r="E184" s="37">
        <f t="shared" si="20"/>
        <v>7933.0163941179571</v>
      </c>
      <c r="F184" s="37">
        <f t="shared" si="21"/>
        <v>7933</v>
      </c>
      <c r="G184" s="37">
        <f t="shared" si="25"/>
        <v>1.0347000003093854E-2</v>
      </c>
      <c r="I184" s="37">
        <f t="shared" ref="I184:I189" si="26">+G184</f>
        <v>1.0347000003093854E-2</v>
      </c>
      <c r="P184" s="63">
        <f t="shared" si="22"/>
        <v>29413.474000000002</v>
      </c>
      <c r="S184" s="39"/>
    </row>
    <row r="185" spans="1:19" ht="12.95" customHeight="1">
      <c r="A185" s="5" t="s">
        <v>1423</v>
      </c>
      <c r="C185" s="36">
        <v>44458.476999999999</v>
      </c>
      <c r="D185" s="36"/>
      <c r="E185" s="37">
        <f t="shared" si="20"/>
        <v>7975.0085955436243</v>
      </c>
      <c r="F185" s="37">
        <f t="shared" si="21"/>
        <v>7975</v>
      </c>
      <c r="G185" s="37">
        <f t="shared" si="25"/>
        <v>5.4249999957391992E-3</v>
      </c>
      <c r="I185" s="37">
        <f t="shared" si="26"/>
        <v>5.4249999957391992E-3</v>
      </c>
      <c r="P185" s="63">
        <f t="shared" si="22"/>
        <v>29439.976999999999</v>
      </c>
      <c r="S185" s="39"/>
    </row>
    <row r="186" spans="1:19" ht="12.95" customHeight="1">
      <c r="A186" s="5" t="s">
        <v>1414</v>
      </c>
      <c r="C186" s="36">
        <v>44458.483</v>
      </c>
      <c r="D186" s="36"/>
      <c r="E186" s="37">
        <f t="shared" si="20"/>
        <v>7975.0181021356557</v>
      </c>
      <c r="F186" s="37">
        <f t="shared" si="21"/>
        <v>7975</v>
      </c>
      <c r="G186" s="37">
        <f t="shared" si="25"/>
        <v>1.142499999696156E-2</v>
      </c>
      <c r="I186" s="37">
        <f t="shared" si="26"/>
        <v>1.142499999696156E-2</v>
      </c>
      <c r="P186" s="63">
        <f t="shared" si="22"/>
        <v>29439.983</v>
      </c>
      <c r="S186" s="39"/>
    </row>
    <row r="187" spans="1:19" ht="12.95" customHeight="1">
      <c r="A187" s="5" t="s">
        <v>1414</v>
      </c>
      <c r="C187" s="36">
        <v>44458.487999999998</v>
      </c>
      <c r="D187" s="36"/>
      <c r="E187" s="37">
        <f t="shared" si="20"/>
        <v>7975.0260242956765</v>
      </c>
      <c r="F187" s="37">
        <f t="shared" si="21"/>
        <v>7975</v>
      </c>
      <c r="G187" s="37">
        <f t="shared" si="25"/>
        <v>1.6424999994342215E-2</v>
      </c>
      <c r="I187" s="37">
        <f t="shared" si="26"/>
        <v>1.6424999994342215E-2</v>
      </c>
      <c r="P187" s="63">
        <f t="shared" si="22"/>
        <v>29439.987999999998</v>
      </c>
      <c r="S187" s="39"/>
    </row>
    <row r="188" spans="1:19" ht="12.95" customHeight="1">
      <c r="A188" s="5" t="s">
        <v>1414</v>
      </c>
      <c r="C188" s="36">
        <v>44458.49</v>
      </c>
      <c r="D188" s="36"/>
      <c r="E188" s="37">
        <f t="shared" si="20"/>
        <v>7975.0291931596867</v>
      </c>
      <c r="F188" s="37">
        <f t="shared" si="21"/>
        <v>7975</v>
      </c>
      <c r="G188" s="37">
        <f t="shared" si="25"/>
        <v>1.8424999994749669E-2</v>
      </c>
      <c r="I188" s="37">
        <f t="shared" si="26"/>
        <v>1.8424999994749669E-2</v>
      </c>
      <c r="P188" s="63">
        <f t="shared" si="22"/>
        <v>29439.989999999998</v>
      </c>
      <c r="S188" s="39"/>
    </row>
    <row r="189" spans="1:19" ht="12.95" customHeight="1">
      <c r="A189" s="5" t="s">
        <v>1423</v>
      </c>
      <c r="C189" s="36">
        <v>44472.362999999998</v>
      </c>
      <c r="D189" s="36"/>
      <c r="E189" s="37">
        <f t="shared" si="20"/>
        <v>7997.0100183635632</v>
      </c>
      <c r="F189" s="37">
        <f t="shared" si="21"/>
        <v>7997</v>
      </c>
      <c r="G189" s="37">
        <f t="shared" si="25"/>
        <v>6.3229999941540882E-3</v>
      </c>
      <c r="I189" s="37">
        <f t="shared" si="26"/>
        <v>6.3229999941540882E-3</v>
      </c>
      <c r="P189" s="63">
        <f t="shared" si="22"/>
        <v>29453.862999999998</v>
      </c>
      <c r="S189" s="39"/>
    </row>
    <row r="190" spans="1:19" ht="12.95" customHeight="1">
      <c r="A190" s="60" t="s">
        <v>1485</v>
      </c>
      <c r="C190" s="36">
        <v>44475.518199999999</v>
      </c>
      <c r="D190" s="61"/>
      <c r="E190" s="37">
        <f t="shared" si="20"/>
        <v>8002.009218225402</v>
      </c>
      <c r="F190" s="37">
        <f t="shared" si="21"/>
        <v>8002</v>
      </c>
      <c r="G190" s="37">
        <f t="shared" si="25"/>
        <v>5.8179999978165142E-3</v>
      </c>
      <c r="H190" s="62"/>
      <c r="I190" s="62"/>
      <c r="J190" s="37">
        <f>+G190</f>
        <v>5.8179999978165142E-3</v>
      </c>
      <c r="P190" s="63">
        <f t="shared" si="22"/>
        <v>29457.018199999999</v>
      </c>
      <c r="S190" s="39"/>
    </row>
    <row r="191" spans="1:19" ht="12.95" customHeight="1">
      <c r="A191" s="5" t="s">
        <v>1423</v>
      </c>
      <c r="C191" s="36">
        <v>44475.518499999998</v>
      </c>
      <c r="D191" s="36"/>
      <c r="E191" s="37">
        <f t="shared" si="20"/>
        <v>8002.0096935550027</v>
      </c>
      <c r="F191" s="37">
        <f t="shared" si="21"/>
        <v>8002</v>
      </c>
      <c r="G191" s="37">
        <f t="shared" si="25"/>
        <v>6.1179999975138344E-3</v>
      </c>
      <c r="J191" s="37">
        <f>+G191</f>
        <v>6.1179999975138344E-3</v>
      </c>
      <c r="P191" s="63">
        <f t="shared" si="22"/>
        <v>29457.018499999998</v>
      </c>
      <c r="S191" s="39"/>
    </row>
    <row r="192" spans="1:19" ht="12.95" customHeight="1">
      <c r="A192" s="5" t="s">
        <v>1423</v>
      </c>
      <c r="C192" s="36">
        <v>44477.417999999998</v>
      </c>
      <c r="D192" s="36"/>
      <c r="E192" s="37">
        <f t="shared" si="20"/>
        <v>8005.0193221482959</v>
      </c>
      <c r="F192" s="37">
        <f t="shared" si="21"/>
        <v>8005</v>
      </c>
      <c r="G192" s="37">
        <f t="shared" si="25"/>
        <v>1.2194999995699618E-2</v>
      </c>
      <c r="I192" s="37">
        <f>+G192</f>
        <v>1.2194999995699618E-2</v>
      </c>
      <c r="P192" s="63">
        <f t="shared" si="22"/>
        <v>29458.917999999998</v>
      </c>
      <c r="S192" s="39"/>
    </row>
    <row r="193" spans="1:21" ht="12.95" customHeight="1">
      <c r="A193" s="5" t="s">
        <v>1362</v>
      </c>
      <c r="C193" s="36">
        <v>44485.629000000001</v>
      </c>
      <c r="D193" s="36" t="s">
        <v>1364</v>
      </c>
      <c r="E193" s="37">
        <f t="shared" si="20"/>
        <v>8018.0290933404749</v>
      </c>
      <c r="F193" s="37">
        <f t="shared" si="21"/>
        <v>8018</v>
      </c>
      <c r="G193" s="37">
        <f t="shared" si="25"/>
        <v>1.8362000002525747E-2</v>
      </c>
      <c r="I193" s="37">
        <f>+G193</f>
        <v>1.8362000002525747E-2</v>
      </c>
      <c r="P193" s="63">
        <f t="shared" si="22"/>
        <v>29467.129000000001</v>
      </c>
      <c r="S193" s="39"/>
    </row>
    <row r="194" spans="1:21" ht="12.95" customHeight="1">
      <c r="A194" s="5" t="s">
        <v>1425</v>
      </c>
      <c r="C194" s="36">
        <v>44487.511500000001</v>
      </c>
      <c r="D194" s="36"/>
      <c r="E194" s="37">
        <f t="shared" si="20"/>
        <v>8021.0117865896855</v>
      </c>
      <c r="F194" s="37">
        <f t="shared" si="21"/>
        <v>8021</v>
      </c>
      <c r="G194" s="37">
        <f t="shared" si="25"/>
        <v>7.4390000008861534E-3</v>
      </c>
      <c r="J194" s="37">
        <f>+G194</f>
        <v>7.4390000008861534E-3</v>
      </c>
      <c r="P194" s="63">
        <f t="shared" si="22"/>
        <v>29469.011500000001</v>
      </c>
      <c r="S194" s="39"/>
    </row>
    <row r="195" spans="1:21" ht="12.95" customHeight="1">
      <c r="A195" s="5" t="s">
        <v>1425</v>
      </c>
      <c r="B195" s="39" t="s">
        <v>1432</v>
      </c>
      <c r="C195" s="36">
        <v>44488.457600000002</v>
      </c>
      <c r="D195" s="36"/>
      <c r="E195" s="37">
        <f t="shared" si="20"/>
        <v>8022.5108177095153</v>
      </c>
      <c r="F195" s="37">
        <f t="shared" si="21"/>
        <v>8022.5</v>
      </c>
      <c r="G195" s="37">
        <f t="shared" si="25"/>
        <v>6.8275000012363307E-3</v>
      </c>
      <c r="J195" s="37">
        <f>+G195</f>
        <v>6.8275000012363307E-3</v>
      </c>
      <c r="P195" s="63">
        <f t="shared" si="22"/>
        <v>29469.957600000002</v>
      </c>
      <c r="S195" s="39"/>
    </row>
    <row r="196" spans="1:21" ht="12.95" customHeight="1">
      <c r="A196" s="5" t="s">
        <v>1427</v>
      </c>
      <c r="C196" s="36">
        <v>44489.404999999999</v>
      </c>
      <c r="D196" s="36"/>
      <c r="E196" s="37">
        <f t="shared" si="20"/>
        <v>8024.0119085909464</v>
      </c>
      <c r="F196" s="37">
        <f t="shared" si="21"/>
        <v>8024</v>
      </c>
      <c r="G196" s="37">
        <f t="shared" si="25"/>
        <v>7.5159999978495762E-3</v>
      </c>
      <c r="I196" s="37">
        <f t="shared" ref="I196:I206" si="27">+G196</f>
        <v>7.5159999978495762E-3</v>
      </c>
      <c r="P196" s="63">
        <f t="shared" si="22"/>
        <v>29470.904999999999</v>
      </c>
      <c r="S196" s="39"/>
    </row>
    <row r="197" spans="1:21" ht="12.95" customHeight="1">
      <c r="A197" s="5" t="s">
        <v>1427</v>
      </c>
      <c r="C197" s="36">
        <v>44489.406000000003</v>
      </c>
      <c r="D197" s="36"/>
      <c r="E197" s="37">
        <f t="shared" si="20"/>
        <v>8024.0134930229578</v>
      </c>
      <c r="F197" s="37">
        <f t="shared" si="21"/>
        <v>8024</v>
      </c>
      <c r="G197" s="37">
        <f t="shared" si="25"/>
        <v>8.5160000016912818E-3</v>
      </c>
      <c r="I197" s="37">
        <f t="shared" si="27"/>
        <v>8.5160000016912818E-3</v>
      </c>
      <c r="P197" s="63">
        <f t="shared" si="22"/>
        <v>29470.906000000003</v>
      </c>
      <c r="S197" s="39"/>
    </row>
    <row r="198" spans="1:21" ht="12.95" customHeight="1">
      <c r="A198" s="5" t="s">
        <v>1427</v>
      </c>
      <c r="C198" s="36">
        <v>44489.413</v>
      </c>
      <c r="D198" s="36"/>
      <c r="E198" s="37">
        <f t="shared" si="20"/>
        <v>8024.0245840469888</v>
      </c>
      <c r="F198" s="37">
        <f t="shared" si="21"/>
        <v>8024</v>
      </c>
      <c r="G198" s="37">
        <f t="shared" si="25"/>
        <v>1.5515999999479391E-2</v>
      </c>
      <c r="I198" s="37">
        <f t="shared" si="27"/>
        <v>1.5515999999479391E-2</v>
      </c>
      <c r="P198" s="63">
        <f t="shared" si="22"/>
        <v>29470.913</v>
      </c>
      <c r="S198" s="39"/>
    </row>
    <row r="199" spans="1:21" ht="12.95" customHeight="1">
      <c r="A199" s="5" t="s">
        <v>1427</v>
      </c>
      <c r="C199" s="36">
        <v>44491.300999999999</v>
      </c>
      <c r="D199" s="36"/>
      <c r="E199" s="37">
        <f t="shared" si="20"/>
        <v>8027.0159916722241</v>
      </c>
      <c r="F199" s="37">
        <f t="shared" si="21"/>
        <v>8027</v>
      </c>
      <c r="G199" s="37">
        <f t="shared" si="25"/>
        <v>1.0092999997141305E-2</v>
      </c>
      <c r="I199" s="37">
        <f t="shared" si="27"/>
        <v>1.0092999997141305E-2</v>
      </c>
      <c r="P199" s="63">
        <f t="shared" si="22"/>
        <v>29472.800999999999</v>
      </c>
      <c r="S199" s="39"/>
    </row>
    <row r="200" spans="1:21" ht="12.95" customHeight="1">
      <c r="A200" s="5" t="s">
        <v>1427</v>
      </c>
      <c r="C200" s="36">
        <v>44491.303999999996</v>
      </c>
      <c r="D200" s="36"/>
      <c r="E200" s="37">
        <f t="shared" si="20"/>
        <v>8027.0207449682339</v>
      </c>
      <c r="F200" s="37">
        <f t="shared" si="21"/>
        <v>8027</v>
      </c>
      <c r="G200" s="37">
        <f t="shared" si="25"/>
        <v>1.3092999994114507E-2</v>
      </c>
      <c r="I200" s="37">
        <f t="shared" si="27"/>
        <v>1.3092999994114507E-2</v>
      </c>
      <c r="P200" s="63">
        <f t="shared" si="22"/>
        <v>29472.803999999996</v>
      </c>
      <c r="S200" s="39"/>
    </row>
    <row r="201" spans="1:21" ht="12.95" customHeight="1">
      <c r="A201" s="5" t="s">
        <v>1427</v>
      </c>
      <c r="C201" s="36">
        <v>44496.345000000001</v>
      </c>
      <c r="D201" s="36"/>
      <c r="E201" s="37">
        <f t="shared" si="20"/>
        <v>8035.0078667049056</v>
      </c>
      <c r="F201" s="37">
        <f t="shared" si="21"/>
        <v>8035</v>
      </c>
      <c r="G201" s="37">
        <f t="shared" si="25"/>
        <v>4.965000000083819E-3</v>
      </c>
      <c r="I201" s="37">
        <f t="shared" si="27"/>
        <v>4.965000000083819E-3</v>
      </c>
      <c r="P201" s="63">
        <f t="shared" si="22"/>
        <v>29477.845000000001</v>
      </c>
      <c r="S201" s="39"/>
    </row>
    <row r="202" spans="1:21" ht="12.95" customHeight="1">
      <c r="A202" s="5" t="s">
        <v>1429</v>
      </c>
      <c r="C202" s="36">
        <v>44501.396999999997</v>
      </c>
      <c r="D202" s="36"/>
      <c r="E202" s="37">
        <f t="shared" si="20"/>
        <v>8043.0124171936177</v>
      </c>
      <c r="F202" s="37">
        <f t="shared" si="21"/>
        <v>8043</v>
      </c>
      <c r="G202" s="37">
        <f t="shared" si="25"/>
        <v>7.8369999973801896E-3</v>
      </c>
      <c r="I202" s="37">
        <f t="shared" si="27"/>
        <v>7.8369999973801896E-3</v>
      </c>
      <c r="P202" s="63">
        <f t="shared" si="22"/>
        <v>29482.896999999997</v>
      </c>
      <c r="S202" s="39"/>
    </row>
    <row r="203" spans="1:21" ht="12.95" customHeight="1">
      <c r="A203" s="5" t="s">
        <v>1429</v>
      </c>
      <c r="C203" s="36">
        <v>44503.285000000003</v>
      </c>
      <c r="D203" s="36"/>
      <c r="E203" s="37">
        <f t="shared" si="20"/>
        <v>8046.0038248188648</v>
      </c>
      <c r="F203" s="37">
        <f t="shared" si="21"/>
        <v>8046</v>
      </c>
      <c r="G203" s="37">
        <f t="shared" si="25"/>
        <v>2.4140000023180619E-3</v>
      </c>
      <c r="I203" s="37">
        <f t="shared" si="27"/>
        <v>2.4140000023180619E-3</v>
      </c>
      <c r="P203" s="63">
        <f t="shared" si="22"/>
        <v>29484.785000000003</v>
      </c>
      <c r="S203" s="39"/>
    </row>
    <row r="204" spans="1:21" ht="12.95" customHeight="1">
      <c r="A204" s="5" t="s">
        <v>1429</v>
      </c>
      <c r="C204" s="36">
        <v>44503.290999999997</v>
      </c>
      <c r="D204" s="36"/>
      <c r="E204" s="37">
        <f t="shared" si="20"/>
        <v>8046.0133314108853</v>
      </c>
      <c r="F204" s="37">
        <f t="shared" si="21"/>
        <v>8046</v>
      </c>
      <c r="G204" s="37">
        <f t="shared" si="25"/>
        <v>8.4139999962644652E-3</v>
      </c>
      <c r="I204" s="37">
        <f t="shared" si="27"/>
        <v>8.4139999962644652E-3</v>
      </c>
      <c r="P204" s="63">
        <f t="shared" si="22"/>
        <v>29484.790999999997</v>
      </c>
      <c r="S204" s="39"/>
    </row>
    <row r="205" spans="1:21" ht="12.95" customHeight="1">
      <c r="A205" s="5" t="s">
        <v>1427</v>
      </c>
      <c r="C205" s="36">
        <v>44506.451999999997</v>
      </c>
      <c r="D205" s="36"/>
      <c r="E205" s="37">
        <f t="shared" si="20"/>
        <v>8051.0217209783514</v>
      </c>
      <c r="F205" s="37">
        <f t="shared" si="21"/>
        <v>8051</v>
      </c>
      <c r="G205" s="37">
        <f t="shared" si="25"/>
        <v>1.3708999998925719E-2</v>
      </c>
      <c r="I205" s="37">
        <f t="shared" si="27"/>
        <v>1.3708999998925719E-2</v>
      </c>
      <c r="P205" s="63">
        <f t="shared" si="22"/>
        <v>29487.951999999997</v>
      </c>
      <c r="S205" s="39"/>
    </row>
    <row r="206" spans="1:21" ht="12.95" customHeight="1">
      <c r="A206" s="5" t="s">
        <v>1429</v>
      </c>
      <c r="C206" s="36">
        <v>44515.283000000003</v>
      </c>
      <c r="D206" s="36"/>
      <c r="E206" s="37">
        <f t="shared" si="20"/>
        <v>8065.0138400135675</v>
      </c>
      <c r="F206" s="37">
        <f t="shared" si="21"/>
        <v>8065</v>
      </c>
      <c r="G206" s="37">
        <f t="shared" si="25"/>
        <v>8.7350000030710362E-3</v>
      </c>
      <c r="I206" s="37">
        <f t="shared" si="27"/>
        <v>8.7350000030710362E-3</v>
      </c>
      <c r="P206" s="63">
        <f t="shared" si="22"/>
        <v>29496.783000000003</v>
      </c>
      <c r="S206" s="39"/>
    </row>
    <row r="207" spans="1:21" ht="12.95" customHeight="1">
      <c r="A207" s="5" t="s">
        <v>1418</v>
      </c>
      <c r="C207" s="36">
        <v>44528.535100000001</v>
      </c>
      <c r="D207" s="36"/>
      <c r="E207" s="37">
        <f t="shared" si="20"/>
        <v>8086.0108913856029</v>
      </c>
      <c r="F207" s="37">
        <f t="shared" si="21"/>
        <v>8086</v>
      </c>
      <c r="G207" s="37">
        <f t="shared" si="25"/>
        <v>6.8739999987883493E-3</v>
      </c>
      <c r="J207" s="37">
        <f>+G207</f>
        <v>6.8739999987883493E-3</v>
      </c>
      <c r="P207" s="63">
        <f t="shared" si="22"/>
        <v>29510.035100000001</v>
      </c>
      <c r="S207" s="39"/>
    </row>
    <row r="208" spans="1:21" ht="12.95" customHeight="1">
      <c r="A208" s="5" t="s">
        <v>1429</v>
      </c>
      <c r="C208" s="47">
        <v>44537.413</v>
      </c>
      <c r="D208" s="36"/>
      <c r="E208" s="37">
        <f t="shared" si="20"/>
        <v>8100.0773202818391</v>
      </c>
      <c r="F208" s="37">
        <f t="shared" si="21"/>
        <v>8100</v>
      </c>
      <c r="I208" s="37">
        <f t="shared" ref="I208:I239" si="28">+G208</f>
        <v>0</v>
      </c>
      <c r="M208" s="48"/>
      <c r="N208" s="48"/>
      <c r="P208" s="63">
        <f t="shared" si="22"/>
        <v>29518.913</v>
      </c>
      <c r="Q208" s="48"/>
      <c r="R208" s="48"/>
      <c r="S208" s="39"/>
      <c r="T208" s="48"/>
      <c r="U208" s="48">
        <v>4.8800000004121102E-2</v>
      </c>
    </row>
    <row r="209" spans="1:19" ht="12.95" customHeight="1">
      <c r="A209" s="5" t="s">
        <v>1429</v>
      </c>
      <c r="C209" s="36">
        <v>44539.262999999999</v>
      </c>
      <c r="D209" s="36"/>
      <c r="E209" s="37">
        <f t="shared" si="20"/>
        <v>8103.0085194908888</v>
      </c>
      <c r="F209" s="37">
        <f t="shared" si="21"/>
        <v>8103</v>
      </c>
      <c r="G209" s="37">
        <f t="shared" ref="G209:G240" si="29">+C209-(C$7+F209*C$8)</f>
        <v>5.3770000013173558E-3</v>
      </c>
      <c r="I209" s="37">
        <f t="shared" si="28"/>
        <v>5.3770000013173558E-3</v>
      </c>
      <c r="P209" s="63">
        <f t="shared" si="22"/>
        <v>29520.762999999999</v>
      </c>
      <c r="S209" s="39"/>
    </row>
    <row r="210" spans="1:19" ht="12.95" customHeight="1">
      <c r="A210" s="5" t="s">
        <v>1429</v>
      </c>
      <c r="C210" s="36">
        <v>44539.266000000003</v>
      </c>
      <c r="D210" s="36"/>
      <c r="E210" s="37">
        <f t="shared" si="20"/>
        <v>8103.0132727869104</v>
      </c>
      <c r="F210" s="37">
        <f t="shared" si="21"/>
        <v>8103</v>
      </c>
      <c r="G210" s="37">
        <f t="shared" si="29"/>
        <v>8.377000005566515E-3</v>
      </c>
      <c r="I210" s="37">
        <f t="shared" si="28"/>
        <v>8.377000005566515E-3</v>
      </c>
      <c r="P210" s="63">
        <f t="shared" si="22"/>
        <v>29520.766000000003</v>
      </c>
      <c r="S210" s="39"/>
    </row>
    <row r="211" spans="1:19" ht="12.95" customHeight="1">
      <c r="A211" s="5" t="s">
        <v>1429</v>
      </c>
      <c r="C211" s="36">
        <v>44542.423999999999</v>
      </c>
      <c r="D211" s="36"/>
      <c r="E211" s="37">
        <f t="shared" si="20"/>
        <v>8108.0169090583549</v>
      </c>
      <c r="F211" s="37">
        <f t="shared" si="21"/>
        <v>8108</v>
      </c>
      <c r="G211" s="37">
        <f t="shared" si="29"/>
        <v>1.0671999996702652E-2</v>
      </c>
      <c r="I211" s="37">
        <f t="shared" si="28"/>
        <v>1.0671999996702652E-2</v>
      </c>
      <c r="P211" s="63">
        <f t="shared" si="22"/>
        <v>29523.923999999999</v>
      </c>
      <c r="S211" s="39"/>
    </row>
    <row r="212" spans="1:19" ht="12.95" customHeight="1">
      <c r="A212" s="5" t="s">
        <v>1414</v>
      </c>
      <c r="C212" s="36">
        <v>44544.317000000003</v>
      </c>
      <c r="D212" s="36"/>
      <c r="E212" s="37">
        <f t="shared" si="20"/>
        <v>8111.016238843622</v>
      </c>
      <c r="F212" s="37">
        <f t="shared" si="21"/>
        <v>8111</v>
      </c>
      <c r="G212" s="37">
        <f t="shared" si="29"/>
        <v>1.0249000006297138E-2</v>
      </c>
      <c r="I212" s="37">
        <f t="shared" si="28"/>
        <v>1.0249000006297138E-2</v>
      </c>
      <c r="P212" s="63">
        <f t="shared" si="22"/>
        <v>29525.817000000003</v>
      </c>
      <c r="S212" s="39"/>
    </row>
    <row r="213" spans="1:19" ht="12.95" customHeight="1">
      <c r="A213" s="5" t="s">
        <v>1414</v>
      </c>
      <c r="C213" s="36">
        <v>44544.319000000003</v>
      </c>
      <c r="D213" s="36"/>
      <c r="E213" s="37">
        <f t="shared" ref="E213:E276" si="30">+(C213-C$7)/C$8</f>
        <v>8111.019407707633</v>
      </c>
      <c r="F213" s="37">
        <f t="shared" ref="F213:F276" si="31">ROUND(2*E213,0)/2</f>
        <v>8111</v>
      </c>
      <c r="G213" s="37">
        <f t="shared" si="29"/>
        <v>1.2249000006704591E-2</v>
      </c>
      <c r="I213" s="37">
        <f t="shared" si="28"/>
        <v>1.2249000006704591E-2</v>
      </c>
      <c r="P213" s="63">
        <f t="shared" ref="P213:P276" si="32">C213-15018.5</f>
        <v>29525.819000000003</v>
      </c>
      <c r="S213" s="39"/>
    </row>
    <row r="214" spans="1:19" ht="12.95" customHeight="1">
      <c r="A214" s="5" t="s">
        <v>1414</v>
      </c>
      <c r="C214" s="36">
        <v>44544.324999999997</v>
      </c>
      <c r="D214" s="36"/>
      <c r="E214" s="37">
        <f t="shared" si="30"/>
        <v>8111.0289142996526</v>
      </c>
      <c r="F214" s="37">
        <f t="shared" si="31"/>
        <v>8111</v>
      </c>
      <c r="G214" s="37">
        <f t="shared" si="29"/>
        <v>1.8249000000650994E-2</v>
      </c>
      <c r="I214" s="37">
        <f t="shared" si="28"/>
        <v>1.8249000000650994E-2</v>
      </c>
      <c r="P214" s="63">
        <f t="shared" si="32"/>
        <v>29525.824999999997</v>
      </c>
      <c r="S214" s="39"/>
    </row>
    <row r="215" spans="1:19" ht="12.95" customHeight="1">
      <c r="A215" s="5" t="s">
        <v>1431</v>
      </c>
      <c r="C215" s="36">
        <v>44561.353000000003</v>
      </c>
      <c r="D215" s="36"/>
      <c r="E215" s="37">
        <f t="shared" si="30"/>
        <v>8138.0086224789748</v>
      </c>
      <c r="F215" s="37">
        <f t="shared" si="31"/>
        <v>8138</v>
      </c>
      <c r="G215" s="37">
        <f t="shared" si="29"/>
        <v>5.4420000014943071E-3</v>
      </c>
      <c r="I215" s="37">
        <f t="shared" si="28"/>
        <v>5.4420000014943071E-3</v>
      </c>
      <c r="P215" s="63">
        <f t="shared" si="32"/>
        <v>29542.853000000003</v>
      </c>
      <c r="S215" s="39"/>
    </row>
    <row r="216" spans="1:19" ht="12.95" customHeight="1">
      <c r="A216" s="60" t="s">
        <v>1486</v>
      </c>
      <c r="C216" s="36">
        <v>44568.303</v>
      </c>
      <c r="D216" s="61"/>
      <c r="E216" s="37">
        <f t="shared" si="30"/>
        <v>8149.0204249129747</v>
      </c>
      <c r="F216" s="37">
        <f t="shared" si="31"/>
        <v>8149</v>
      </c>
      <c r="G216" s="37">
        <f t="shared" si="29"/>
        <v>1.289099999848986E-2</v>
      </c>
      <c r="H216" s="62"/>
      <c r="I216" s="37">
        <f t="shared" si="28"/>
        <v>1.289099999848986E-2</v>
      </c>
      <c r="P216" s="63">
        <f t="shared" si="32"/>
        <v>29549.803</v>
      </c>
      <c r="S216" s="39"/>
    </row>
    <row r="217" spans="1:19" ht="12.95" customHeight="1">
      <c r="A217" s="60" t="s">
        <v>1487</v>
      </c>
      <c r="C217" s="36">
        <v>44575.243000000002</v>
      </c>
      <c r="D217" s="61"/>
      <c r="E217" s="37">
        <f t="shared" si="30"/>
        <v>8160.0163830269339</v>
      </c>
      <c r="F217" s="37">
        <f t="shared" si="31"/>
        <v>8160</v>
      </c>
      <c r="G217" s="37">
        <f t="shared" si="29"/>
        <v>1.0340000000724103E-2</v>
      </c>
      <c r="H217" s="62"/>
      <c r="I217" s="37">
        <f t="shared" si="28"/>
        <v>1.0340000000724103E-2</v>
      </c>
      <c r="P217" s="63">
        <f t="shared" si="32"/>
        <v>29556.743000000002</v>
      </c>
      <c r="S217" s="39"/>
    </row>
    <row r="218" spans="1:19" ht="12.95" customHeight="1">
      <c r="A218" s="60" t="s">
        <v>1486</v>
      </c>
      <c r="C218" s="36">
        <v>44587.231</v>
      </c>
      <c r="D218" s="61"/>
      <c r="E218" s="37">
        <f t="shared" si="30"/>
        <v>8179.010553901584</v>
      </c>
      <c r="F218" s="37">
        <f t="shared" si="31"/>
        <v>8179</v>
      </c>
      <c r="G218" s="37">
        <f t="shared" si="29"/>
        <v>6.6609999994398095E-3</v>
      </c>
      <c r="H218" s="62"/>
      <c r="I218" s="37">
        <f t="shared" si="28"/>
        <v>6.6609999994398095E-3</v>
      </c>
      <c r="P218" s="63">
        <f t="shared" si="32"/>
        <v>29568.731</v>
      </c>
      <c r="S218" s="39"/>
    </row>
    <row r="219" spans="1:19" ht="12.95" customHeight="1">
      <c r="A219" s="60" t="s">
        <v>1486</v>
      </c>
      <c r="C219" s="36">
        <v>44604.269</v>
      </c>
      <c r="D219" s="61"/>
      <c r="E219" s="37">
        <f t="shared" si="30"/>
        <v>8206.0061064009478</v>
      </c>
      <c r="F219" s="37">
        <f t="shared" si="31"/>
        <v>8206</v>
      </c>
      <c r="G219" s="37">
        <f t="shared" si="29"/>
        <v>3.8540000023203902E-3</v>
      </c>
      <c r="H219" s="62"/>
      <c r="I219" s="37">
        <f t="shared" si="28"/>
        <v>3.8540000023203902E-3</v>
      </c>
      <c r="P219" s="63">
        <f t="shared" si="32"/>
        <v>29585.769</v>
      </c>
      <c r="S219" s="39"/>
    </row>
    <row r="220" spans="1:19" ht="12.95" customHeight="1">
      <c r="A220" s="60" t="s">
        <v>1487</v>
      </c>
      <c r="C220" s="36">
        <v>44604.271000000001</v>
      </c>
      <c r="D220" s="61"/>
      <c r="E220" s="37">
        <f t="shared" si="30"/>
        <v>8206.009275264958</v>
      </c>
      <c r="F220" s="37">
        <f t="shared" si="31"/>
        <v>8206</v>
      </c>
      <c r="G220" s="37">
        <f t="shared" si="29"/>
        <v>5.8540000027278438E-3</v>
      </c>
      <c r="H220" s="62"/>
      <c r="I220" s="37">
        <f t="shared" si="28"/>
        <v>5.8540000027278438E-3</v>
      </c>
      <c r="P220" s="63">
        <f t="shared" si="32"/>
        <v>29585.771000000001</v>
      </c>
      <c r="S220" s="39"/>
    </row>
    <row r="221" spans="1:19" ht="12.95" customHeight="1">
      <c r="A221" s="60" t="s">
        <v>1488</v>
      </c>
      <c r="C221" s="36">
        <v>44711.57</v>
      </c>
      <c r="D221" s="61"/>
      <c r="E221" s="37">
        <f t="shared" si="30"/>
        <v>8376.0172449579404</v>
      </c>
      <c r="F221" s="37">
        <f t="shared" si="31"/>
        <v>8376</v>
      </c>
      <c r="G221" s="37">
        <f t="shared" si="29"/>
        <v>1.0883999995712657E-2</v>
      </c>
      <c r="H221" s="62"/>
      <c r="I221" s="37">
        <f t="shared" si="28"/>
        <v>1.0883999995712657E-2</v>
      </c>
      <c r="P221" s="63">
        <f t="shared" si="32"/>
        <v>29693.07</v>
      </c>
      <c r="S221" s="39"/>
    </row>
    <row r="222" spans="1:19" ht="12.95" customHeight="1">
      <c r="A222" s="60" t="s">
        <v>1488</v>
      </c>
      <c r="C222" s="36">
        <v>44740.601999999999</v>
      </c>
      <c r="D222" s="61"/>
      <c r="E222" s="37">
        <f t="shared" si="30"/>
        <v>8422.0164749239848</v>
      </c>
      <c r="F222" s="37">
        <f t="shared" si="31"/>
        <v>8422</v>
      </c>
      <c r="G222" s="37">
        <f t="shared" si="29"/>
        <v>1.0397999998531304E-2</v>
      </c>
      <c r="H222" s="62"/>
      <c r="I222" s="37">
        <f t="shared" si="28"/>
        <v>1.0397999998531304E-2</v>
      </c>
      <c r="P222" s="63">
        <f t="shared" si="32"/>
        <v>29722.101999999999</v>
      </c>
      <c r="S222" s="39"/>
    </row>
    <row r="223" spans="1:19" ht="12.95" customHeight="1">
      <c r="A223" s="60" t="s">
        <v>1489</v>
      </c>
      <c r="C223" s="36">
        <v>44785.408000000003</v>
      </c>
      <c r="D223" s="61"/>
      <c r="E223" s="37">
        <f t="shared" si="30"/>
        <v>8493.0085353352151</v>
      </c>
      <c r="F223" s="37">
        <f t="shared" si="31"/>
        <v>8493</v>
      </c>
      <c r="G223" s="37">
        <f t="shared" si="29"/>
        <v>5.3870000047027133E-3</v>
      </c>
      <c r="H223" s="62"/>
      <c r="I223" s="37">
        <f t="shared" si="28"/>
        <v>5.3870000047027133E-3</v>
      </c>
      <c r="P223" s="63">
        <f t="shared" si="32"/>
        <v>29766.908000000003</v>
      </c>
      <c r="S223" s="39"/>
    </row>
    <row r="224" spans="1:19" ht="12.95" customHeight="1">
      <c r="A224" s="5" t="s">
        <v>1362</v>
      </c>
      <c r="C224" s="36">
        <v>44786.678999999996</v>
      </c>
      <c r="D224" s="36" t="s">
        <v>1364</v>
      </c>
      <c r="E224" s="37">
        <f t="shared" si="30"/>
        <v>8495.022348413424</v>
      </c>
      <c r="F224" s="37">
        <f t="shared" si="31"/>
        <v>8495</v>
      </c>
      <c r="G224" s="37">
        <f t="shared" si="29"/>
        <v>1.4104999994742684E-2</v>
      </c>
      <c r="I224" s="37">
        <f t="shared" si="28"/>
        <v>1.4104999994742684E-2</v>
      </c>
      <c r="P224" s="63">
        <f t="shared" si="32"/>
        <v>29768.178999999996</v>
      </c>
      <c r="S224" s="39"/>
    </row>
    <row r="225" spans="1:19" ht="12.95" customHeight="1">
      <c r="A225" s="60" t="s">
        <v>1490</v>
      </c>
      <c r="C225" s="36">
        <v>44795.512000000002</v>
      </c>
      <c r="D225" s="61"/>
      <c r="E225" s="37">
        <f t="shared" si="30"/>
        <v>8509.0176363126502</v>
      </c>
      <c r="F225" s="37">
        <f t="shared" si="31"/>
        <v>8509</v>
      </c>
      <c r="G225" s="37">
        <f t="shared" si="29"/>
        <v>1.1130999999295454E-2</v>
      </c>
      <c r="H225" s="62"/>
      <c r="I225" s="37">
        <f t="shared" si="28"/>
        <v>1.1130999999295454E-2</v>
      </c>
      <c r="P225" s="63">
        <f t="shared" si="32"/>
        <v>29777.012000000002</v>
      </c>
      <c r="S225" s="39"/>
    </row>
    <row r="226" spans="1:19" ht="12.95" customHeight="1">
      <c r="A226" s="5" t="s">
        <v>1362</v>
      </c>
      <c r="C226" s="36">
        <v>44803.718000000001</v>
      </c>
      <c r="D226" s="36" t="s">
        <v>1364</v>
      </c>
      <c r="E226" s="37">
        <f t="shared" si="30"/>
        <v>8522.0194853447974</v>
      </c>
      <c r="F226" s="37">
        <f t="shared" si="31"/>
        <v>8522</v>
      </c>
      <c r="G226" s="37">
        <f t="shared" si="29"/>
        <v>1.229800000146497E-2</v>
      </c>
      <c r="I226" s="37">
        <f t="shared" si="28"/>
        <v>1.229800000146497E-2</v>
      </c>
      <c r="P226" s="63">
        <f t="shared" si="32"/>
        <v>29785.218000000001</v>
      </c>
      <c r="S226" s="39"/>
    </row>
    <row r="227" spans="1:19" ht="12.95" customHeight="1">
      <c r="A227" s="60" t="s">
        <v>1491</v>
      </c>
      <c r="C227" s="36">
        <v>44809.398000000001</v>
      </c>
      <c r="D227" s="61"/>
      <c r="E227" s="37">
        <f t="shared" si="30"/>
        <v>8531.0190591325882</v>
      </c>
      <c r="F227" s="37">
        <f t="shared" si="31"/>
        <v>8531</v>
      </c>
      <c r="G227" s="37">
        <f t="shared" si="29"/>
        <v>1.2029000004986301E-2</v>
      </c>
      <c r="H227" s="62"/>
      <c r="I227" s="37">
        <f t="shared" si="28"/>
        <v>1.2029000004986301E-2</v>
      </c>
      <c r="P227" s="63">
        <f t="shared" si="32"/>
        <v>29790.898000000001</v>
      </c>
      <c r="S227" s="39"/>
    </row>
    <row r="228" spans="1:19" ht="12.95" customHeight="1">
      <c r="A228" s="60" t="s">
        <v>1492</v>
      </c>
      <c r="C228" s="36">
        <v>44814.446000000004</v>
      </c>
      <c r="D228" s="61"/>
      <c r="E228" s="37">
        <f t="shared" si="30"/>
        <v>8539.0172718932899</v>
      </c>
      <c r="F228" s="37">
        <f t="shared" si="31"/>
        <v>8539</v>
      </c>
      <c r="G228" s="37">
        <f t="shared" si="29"/>
        <v>1.0901000001467764E-2</v>
      </c>
      <c r="H228" s="62"/>
      <c r="I228" s="37">
        <f t="shared" si="28"/>
        <v>1.0901000001467764E-2</v>
      </c>
      <c r="P228" s="63">
        <f t="shared" si="32"/>
        <v>29795.946000000004</v>
      </c>
      <c r="S228" s="39"/>
    </row>
    <row r="229" spans="1:19" ht="12.95" customHeight="1">
      <c r="A229" s="60" t="s">
        <v>1493</v>
      </c>
      <c r="C229" s="36">
        <v>44814.447</v>
      </c>
      <c r="D229" s="61"/>
      <c r="E229" s="37">
        <f t="shared" si="30"/>
        <v>8539.0188563252905</v>
      </c>
      <c r="F229" s="37">
        <f t="shared" si="31"/>
        <v>8539</v>
      </c>
      <c r="G229" s="37">
        <f t="shared" si="29"/>
        <v>1.1900999998033512E-2</v>
      </c>
      <c r="H229" s="62"/>
      <c r="I229" s="37">
        <f t="shared" si="28"/>
        <v>1.1900999998033512E-2</v>
      </c>
      <c r="P229" s="63">
        <f t="shared" si="32"/>
        <v>29795.947</v>
      </c>
      <c r="S229" s="39"/>
    </row>
    <row r="230" spans="1:19" ht="12.95" customHeight="1">
      <c r="A230" s="60" t="s">
        <v>1492</v>
      </c>
      <c r="C230" s="36">
        <v>44816.34</v>
      </c>
      <c r="D230" s="61"/>
      <c r="E230" s="37">
        <f t="shared" si="30"/>
        <v>8542.0181861105466</v>
      </c>
      <c r="F230" s="37">
        <f t="shared" si="31"/>
        <v>8542</v>
      </c>
      <c r="G230" s="37">
        <f t="shared" si="29"/>
        <v>1.147800000035204E-2</v>
      </c>
      <c r="H230" s="62"/>
      <c r="I230" s="37">
        <f t="shared" si="28"/>
        <v>1.147800000035204E-2</v>
      </c>
      <c r="P230" s="63">
        <f t="shared" si="32"/>
        <v>29797.839999999997</v>
      </c>
      <c r="S230" s="39"/>
    </row>
    <row r="231" spans="1:19" ht="12.95" customHeight="1">
      <c r="A231" s="60" t="s">
        <v>1491</v>
      </c>
      <c r="C231" s="36">
        <v>44819.483</v>
      </c>
      <c r="D231" s="61"/>
      <c r="E231" s="37">
        <f t="shared" si="30"/>
        <v>8546.9980559019295</v>
      </c>
      <c r="F231" s="37">
        <f t="shared" si="31"/>
        <v>8547</v>
      </c>
      <c r="G231" s="37">
        <f t="shared" si="29"/>
        <v>-1.2270000006537884E-3</v>
      </c>
      <c r="H231" s="62"/>
      <c r="I231" s="37">
        <f t="shared" si="28"/>
        <v>-1.2270000006537884E-3</v>
      </c>
      <c r="P231" s="63">
        <f t="shared" si="32"/>
        <v>29800.983</v>
      </c>
      <c r="S231" s="39"/>
    </row>
    <row r="232" spans="1:19" ht="12.95" customHeight="1">
      <c r="A232" s="60" t="s">
        <v>1494</v>
      </c>
      <c r="C232" s="36">
        <v>44819.485999999997</v>
      </c>
      <c r="D232" s="61"/>
      <c r="E232" s="37">
        <f t="shared" si="30"/>
        <v>8547.0028091979402</v>
      </c>
      <c r="F232" s="37">
        <f t="shared" si="31"/>
        <v>8547</v>
      </c>
      <c r="G232" s="37">
        <f t="shared" si="29"/>
        <v>1.7729999963194132E-3</v>
      </c>
      <c r="H232" s="62"/>
      <c r="I232" s="37">
        <f t="shared" si="28"/>
        <v>1.7729999963194132E-3</v>
      </c>
      <c r="P232" s="63">
        <f t="shared" si="32"/>
        <v>29800.985999999997</v>
      </c>
      <c r="S232" s="39"/>
    </row>
    <row r="233" spans="1:19" ht="12.95" customHeight="1">
      <c r="A233" s="60" t="s">
        <v>1495</v>
      </c>
      <c r="C233" s="36">
        <v>44819.487999999998</v>
      </c>
      <c r="D233" s="61"/>
      <c r="E233" s="37">
        <f t="shared" si="30"/>
        <v>8547.0059780619504</v>
      </c>
      <c r="F233" s="37">
        <f t="shared" si="31"/>
        <v>8547</v>
      </c>
      <c r="G233" s="37">
        <f t="shared" si="29"/>
        <v>3.7729999967268668E-3</v>
      </c>
      <c r="H233" s="62"/>
      <c r="I233" s="37">
        <f t="shared" si="28"/>
        <v>3.7729999967268668E-3</v>
      </c>
      <c r="P233" s="63">
        <f t="shared" si="32"/>
        <v>29800.987999999998</v>
      </c>
      <c r="S233" s="39"/>
    </row>
    <row r="234" spans="1:19" ht="12.95" customHeight="1">
      <c r="A234" s="60" t="s">
        <v>1496</v>
      </c>
      <c r="C234" s="36">
        <v>44819.491000000002</v>
      </c>
      <c r="D234" s="61"/>
      <c r="E234" s="37">
        <f t="shared" si="30"/>
        <v>8547.010731357972</v>
      </c>
      <c r="F234" s="37">
        <f t="shared" si="31"/>
        <v>8547</v>
      </c>
      <c r="G234" s="37">
        <f t="shared" si="29"/>
        <v>6.7730000009760261E-3</v>
      </c>
      <c r="H234" s="62"/>
      <c r="I234" s="37">
        <f t="shared" si="28"/>
        <v>6.7730000009760261E-3</v>
      </c>
      <c r="P234" s="63">
        <f t="shared" si="32"/>
        <v>29800.991000000002</v>
      </c>
      <c r="S234" s="39"/>
    </row>
    <row r="235" spans="1:19" ht="12.95" customHeight="1">
      <c r="A235" s="60" t="s">
        <v>1497</v>
      </c>
      <c r="C235" s="36">
        <v>44819.493000000002</v>
      </c>
      <c r="D235" s="61"/>
      <c r="E235" s="37">
        <f t="shared" si="30"/>
        <v>8547.0139002219821</v>
      </c>
      <c r="F235" s="37">
        <f t="shared" si="31"/>
        <v>8547</v>
      </c>
      <c r="G235" s="37">
        <f t="shared" si="29"/>
        <v>8.7730000013834797E-3</v>
      </c>
      <c r="H235" s="62"/>
      <c r="I235" s="37">
        <f t="shared" si="28"/>
        <v>8.7730000013834797E-3</v>
      </c>
      <c r="P235" s="63">
        <f t="shared" si="32"/>
        <v>29800.993000000002</v>
      </c>
      <c r="S235" s="39"/>
    </row>
    <row r="236" spans="1:19" ht="12.95" customHeight="1">
      <c r="A236" s="60" t="s">
        <v>1498</v>
      </c>
      <c r="C236" s="36">
        <v>44819.495000000003</v>
      </c>
      <c r="D236" s="61"/>
      <c r="E236" s="37">
        <f t="shared" si="30"/>
        <v>8547.0170690859923</v>
      </c>
      <c r="F236" s="37">
        <f t="shared" si="31"/>
        <v>8547</v>
      </c>
      <c r="G236" s="37">
        <f t="shared" si="29"/>
        <v>1.0773000001790933E-2</v>
      </c>
      <c r="H236" s="62"/>
      <c r="I236" s="37">
        <f t="shared" si="28"/>
        <v>1.0773000001790933E-2</v>
      </c>
      <c r="P236" s="63">
        <f t="shared" si="32"/>
        <v>29800.995000000003</v>
      </c>
      <c r="S236" s="39"/>
    </row>
    <row r="237" spans="1:19" ht="12.95" customHeight="1">
      <c r="A237" s="60" t="s">
        <v>1499</v>
      </c>
      <c r="C237" s="36">
        <v>44819.495999999999</v>
      </c>
      <c r="D237" s="61"/>
      <c r="E237" s="37">
        <f t="shared" si="30"/>
        <v>8547.0186535179928</v>
      </c>
      <c r="F237" s="37">
        <f t="shared" si="31"/>
        <v>8547</v>
      </c>
      <c r="G237" s="37">
        <f t="shared" si="29"/>
        <v>1.1772999998356681E-2</v>
      </c>
      <c r="H237" s="62"/>
      <c r="I237" s="37">
        <f t="shared" si="28"/>
        <v>1.1772999998356681E-2</v>
      </c>
      <c r="P237" s="63">
        <f t="shared" si="32"/>
        <v>29800.995999999999</v>
      </c>
      <c r="S237" s="39"/>
    </row>
    <row r="238" spans="1:19" ht="12.95" customHeight="1">
      <c r="A238" s="60" t="s">
        <v>1500</v>
      </c>
      <c r="C238" s="36">
        <v>44819.497000000003</v>
      </c>
      <c r="D238" s="61"/>
      <c r="E238" s="37">
        <f t="shared" si="30"/>
        <v>8547.0202379500024</v>
      </c>
      <c r="F238" s="37">
        <f t="shared" si="31"/>
        <v>8547</v>
      </c>
      <c r="G238" s="37">
        <f t="shared" si="29"/>
        <v>1.2773000002198387E-2</v>
      </c>
      <c r="H238" s="62"/>
      <c r="I238" s="37">
        <f t="shared" si="28"/>
        <v>1.2773000002198387E-2</v>
      </c>
      <c r="P238" s="63">
        <f t="shared" si="32"/>
        <v>29800.997000000003</v>
      </c>
      <c r="S238" s="39"/>
    </row>
    <row r="239" spans="1:19" ht="12.95" customHeight="1">
      <c r="A239" s="60" t="s">
        <v>1501</v>
      </c>
      <c r="C239" s="36">
        <v>44819.498</v>
      </c>
      <c r="D239" s="61"/>
      <c r="E239" s="37">
        <f t="shared" si="30"/>
        <v>8547.0218223820029</v>
      </c>
      <c r="F239" s="37">
        <f t="shared" si="31"/>
        <v>8547</v>
      </c>
      <c r="G239" s="37">
        <f t="shared" si="29"/>
        <v>1.3772999998764135E-2</v>
      </c>
      <c r="H239" s="62"/>
      <c r="I239" s="37">
        <f t="shared" si="28"/>
        <v>1.3772999998764135E-2</v>
      </c>
      <c r="P239" s="63">
        <f t="shared" si="32"/>
        <v>29800.998</v>
      </c>
      <c r="S239" s="39"/>
    </row>
    <row r="240" spans="1:19" ht="12.95" customHeight="1">
      <c r="A240" s="60" t="s">
        <v>1502</v>
      </c>
      <c r="C240" s="36">
        <v>44821.381000000001</v>
      </c>
      <c r="D240" s="61"/>
      <c r="E240" s="37">
        <f t="shared" si="30"/>
        <v>8550.0053078472174</v>
      </c>
      <c r="F240" s="37">
        <f t="shared" si="31"/>
        <v>8550</v>
      </c>
      <c r="G240" s="37">
        <f t="shared" si="29"/>
        <v>3.3499999990453944E-3</v>
      </c>
      <c r="H240" s="62"/>
      <c r="I240" s="37">
        <f t="shared" ref="I240:I271" si="33">+G240</f>
        <v>3.3499999990453944E-3</v>
      </c>
      <c r="P240" s="63">
        <f t="shared" si="32"/>
        <v>29802.881000000001</v>
      </c>
      <c r="S240" s="39"/>
    </row>
    <row r="241" spans="1:19" ht="12.95" customHeight="1">
      <c r="A241" s="60" t="s">
        <v>1497</v>
      </c>
      <c r="C241" s="36">
        <v>44821.383000000002</v>
      </c>
      <c r="D241" s="61"/>
      <c r="E241" s="37">
        <f t="shared" si="30"/>
        <v>8550.0084767112294</v>
      </c>
      <c r="F241" s="37">
        <f t="shared" si="31"/>
        <v>8550</v>
      </c>
      <c r="G241" s="37">
        <f t="shared" ref="G241:G272" si="34">+C241-(C$7+F241*C$8)</f>
        <v>5.349999999452848E-3</v>
      </c>
      <c r="H241" s="62"/>
      <c r="I241" s="37">
        <f t="shared" si="33"/>
        <v>5.349999999452848E-3</v>
      </c>
      <c r="P241" s="63">
        <f t="shared" si="32"/>
        <v>29802.883000000002</v>
      </c>
      <c r="S241" s="39"/>
    </row>
    <row r="242" spans="1:19" ht="12.95" customHeight="1">
      <c r="A242" s="60" t="s">
        <v>1498</v>
      </c>
      <c r="C242" s="36">
        <v>44821.387000000002</v>
      </c>
      <c r="D242" s="61"/>
      <c r="E242" s="37">
        <f t="shared" si="30"/>
        <v>8550.0148144392497</v>
      </c>
      <c r="F242" s="37">
        <f t="shared" si="31"/>
        <v>8550</v>
      </c>
      <c r="G242" s="37">
        <f t="shared" si="34"/>
        <v>9.3500000002677552E-3</v>
      </c>
      <c r="H242" s="62"/>
      <c r="I242" s="37">
        <f t="shared" si="33"/>
        <v>9.3500000002677552E-3</v>
      </c>
      <c r="P242" s="63">
        <f t="shared" si="32"/>
        <v>29802.887000000002</v>
      </c>
      <c r="S242" s="39"/>
    </row>
    <row r="243" spans="1:19" ht="12.95" customHeight="1">
      <c r="A243" s="60" t="s">
        <v>1503</v>
      </c>
      <c r="C243" s="36">
        <v>44821.387999999999</v>
      </c>
      <c r="D243" s="61"/>
      <c r="E243" s="37">
        <f t="shared" si="30"/>
        <v>8550.0163988712484</v>
      </c>
      <c r="F243" s="37">
        <f t="shared" si="31"/>
        <v>8550</v>
      </c>
      <c r="G243" s="37">
        <f t="shared" si="34"/>
        <v>1.0349999996833503E-2</v>
      </c>
      <c r="H243" s="62"/>
      <c r="I243" s="37">
        <f t="shared" si="33"/>
        <v>1.0349999996833503E-2</v>
      </c>
      <c r="P243" s="63">
        <f t="shared" si="32"/>
        <v>29802.887999999999</v>
      </c>
      <c r="S243" s="39"/>
    </row>
    <row r="244" spans="1:19" ht="12.95" customHeight="1">
      <c r="A244" s="60" t="s">
        <v>1496</v>
      </c>
      <c r="C244" s="36">
        <v>44821.39</v>
      </c>
      <c r="D244" s="61"/>
      <c r="E244" s="37">
        <f t="shared" si="30"/>
        <v>8550.0195677352585</v>
      </c>
      <c r="F244" s="37">
        <f t="shared" si="31"/>
        <v>8550</v>
      </c>
      <c r="G244" s="37">
        <f t="shared" si="34"/>
        <v>1.2349999997240957E-2</v>
      </c>
      <c r="H244" s="62"/>
      <c r="I244" s="37">
        <f t="shared" si="33"/>
        <v>1.2349999997240957E-2</v>
      </c>
      <c r="P244" s="63">
        <f t="shared" si="32"/>
        <v>29802.89</v>
      </c>
      <c r="S244" s="39"/>
    </row>
    <row r="245" spans="1:19" ht="12.95" customHeight="1">
      <c r="A245" s="60" t="s">
        <v>1504</v>
      </c>
      <c r="C245" s="36">
        <v>44821.391000000003</v>
      </c>
      <c r="D245" s="61"/>
      <c r="E245" s="37">
        <f t="shared" si="30"/>
        <v>8550.02115216727</v>
      </c>
      <c r="F245" s="37">
        <f t="shared" si="31"/>
        <v>8550</v>
      </c>
      <c r="G245" s="37">
        <f t="shared" si="34"/>
        <v>1.3350000001082662E-2</v>
      </c>
      <c r="H245" s="62"/>
      <c r="I245" s="37">
        <f t="shared" si="33"/>
        <v>1.3350000001082662E-2</v>
      </c>
      <c r="P245" s="63">
        <f t="shared" si="32"/>
        <v>29802.891000000003</v>
      </c>
      <c r="S245" s="39"/>
    </row>
    <row r="246" spans="1:19" ht="12.95" customHeight="1">
      <c r="A246" s="60" t="s">
        <v>1500</v>
      </c>
      <c r="C246" s="36">
        <v>44821.394</v>
      </c>
      <c r="D246" s="61"/>
      <c r="E246" s="37">
        <f t="shared" si="30"/>
        <v>8550.0259054632807</v>
      </c>
      <c r="F246" s="37">
        <f t="shared" si="31"/>
        <v>8550</v>
      </c>
      <c r="G246" s="37">
        <f t="shared" si="34"/>
        <v>1.6349999998055864E-2</v>
      </c>
      <c r="H246" s="62"/>
      <c r="I246" s="37">
        <f t="shared" si="33"/>
        <v>1.6349999998055864E-2</v>
      </c>
      <c r="P246" s="63">
        <f t="shared" si="32"/>
        <v>29802.894</v>
      </c>
      <c r="S246" s="39"/>
    </row>
    <row r="247" spans="1:19" ht="12.95" customHeight="1">
      <c r="A247" s="5" t="s">
        <v>1362</v>
      </c>
      <c r="C247" s="36">
        <v>44832.752999999997</v>
      </c>
      <c r="D247" s="36" t="s">
        <v>1364</v>
      </c>
      <c r="E247" s="37">
        <f t="shared" si="30"/>
        <v>8568.0234686068507</v>
      </c>
      <c r="F247" s="37">
        <f t="shared" si="31"/>
        <v>8568</v>
      </c>
      <c r="G247" s="37">
        <f t="shared" si="34"/>
        <v>1.4811999993980862E-2</v>
      </c>
      <c r="I247" s="37">
        <f t="shared" si="33"/>
        <v>1.4811999993980862E-2</v>
      </c>
      <c r="P247" s="63">
        <f t="shared" si="32"/>
        <v>29814.252999999997</v>
      </c>
      <c r="S247" s="39"/>
    </row>
    <row r="248" spans="1:19" ht="12.95" customHeight="1">
      <c r="A248" s="60" t="s">
        <v>1505</v>
      </c>
      <c r="C248" s="36">
        <v>44838.43</v>
      </c>
      <c r="D248" s="61"/>
      <c r="E248" s="37">
        <f t="shared" si="30"/>
        <v>8577.0182890986325</v>
      </c>
      <c r="F248" s="37">
        <f t="shared" si="31"/>
        <v>8577</v>
      </c>
      <c r="G248" s="37">
        <f t="shared" si="34"/>
        <v>1.1543000000528991E-2</v>
      </c>
      <c r="H248" s="62"/>
      <c r="I248" s="37">
        <f t="shared" si="33"/>
        <v>1.1543000000528991E-2</v>
      </c>
      <c r="P248" s="63">
        <f t="shared" si="32"/>
        <v>29819.93</v>
      </c>
      <c r="S248" s="39"/>
    </row>
    <row r="249" spans="1:19" ht="12.95" customHeight="1">
      <c r="A249" s="60" t="s">
        <v>1506</v>
      </c>
      <c r="C249" s="36">
        <v>44845.364999999998</v>
      </c>
      <c r="D249" s="61"/>
      <c r="E249" s="37">
        <f t="shared" si="30"/>
        <v>8588.00632505256</v>
      </c>
      <c r="F249" s="37">
        <f t="shared" si="31"/>
        <v>8588</v>
      </c>
      <c r="G249" s="37">
        <f t="shared" si="34"/>
        <v>3.9919999981066212E-3</v>
      </c>
      <c r="H249" s="62"/>
      <c r="I249" s="37">
        <f t="shared" si="33"/>
        <v>3.9919999981066212E-3</v>
      </c>
      <c r="P249" s="63">
        <f t="shared" si="32"/>
        <v>29826.864999999998</v>
      </c>
      <c r="S249" s="39"/>
    </row>
    <row r="250" spans="1:19" ht="12.95" customHeight="1">
      <c r="A250" s="5" t="s">
        <v>1362</v>
      </c>
      <c r="C250" s="36">
        <v>44849.794000000002</v>
      </c>
      <c r="D250" s="36" t="s">
        <v>1364</v>
      </c>
      <c r="E250" s="37">
        <f t="shared" si="30"/>
        <v>8595.0237744022361</v>
      </c>
      <c r="F250" s="37">
        <f t="shared" si="31"/>
        <v>8595</v>
      </c>
      <c r="G250" s="37">
        <f t="shared" si="34"/>
        <v>1.5005000001110602E-2</v>
      </c>
      <c r="I250" s="37">
        <f t="shared" si="33"/>
        <v>1.5005000001110602E-2</v>
      </c>
      <c r="P250" s="63">
        <f t="shared" si="32"/>
        <v>29831.294000000002</v>
      </c>
      <c r="S250" s="39"/>
    </row>
    <row r="251" spans="1:19" ht="12.95" customHeight="1">
      <c r="A251" s="5" t="s">
        <v>1362</v>
      </c>
      <c r="C251" s="36">
        <v>44851.686000000002</v>
      </c>
      <c r="D251" s="36" t="s">
        <v>1364</v>
      </c>
      <c r="E251" s="37">
        <f t="shared" si="30"/>
        <v>8598.0215197554935</v>
      </c>
      <c r="F251" s="37">
        <f t="shared" si="31"/>
        <v>8598</v>
      </c>
      <c r="G251" s="37">
        <f t="shared" si="34"/>
        <v>1.3581999999587424E-2</v>
      </c>
      <c r="I251" s="37">
        <f t="shared" si="33"/>
        <v>1.3581999999587424E-2</v>
      </c>
      <c r="P251" s="63">
        <f t="shared" si="32"/>
        <v>29833.186000000002</v>
      </c>
      <c r="S251" s="39"/>
    </row>
    <row r="252" spans="1:19" ht="12.95" customHeight="1">
      <c r="A252" s="5" t="s">
        <v>1362</v>
      </c>
      <c r="C252" s="36">
        <v>44875.667999999998</v>
      </c>
      <c r="D252" s="36" t="s">
        <v>1364</v>
      </c>
      <c r="E252" s="37">
        <f t="shared" si="30"/>
        <v>8636.0193680968241</v>
      </c>
      <c r="F252" s="37">
        <f t="shared" si="31"/>
        <v>8636</v>
      </c>
      <c r="G252" s="37">
        <f t="shared" si="34"/>
        <v>1.2223999998241197E-2</v>
      </c>
      <c r="I252" s="37">
        <f t="shared" si="33"/>
        <v>1.2223999998241197E-2</v>
      </c>
      <c r="P252" s="63">
        <f t="shared" si="32"/>
        <v>29857.167999999998</v>
      </c>
      <c r="S252" s="39"/>
    </row>
    <row r="253" spans="1:19" ht="12.95" customHeight="1">
      <c r="A253" s="5" t="s">
        <v>1362</v>
      </c>
      <c r="C253" s="36">
        <v>44880.714999999997</v>
      </c>
      <c r="D253" s="36" t="s">
        <v>1364</v>
      </c>
      <c r="E253" s="37">
        <f t="shared" si="30"/>
        <v>8644.0159964255163</v>
      </c>
      <c r="F253" s="37">
        <f t="shared" si="31"/>
        <v>8644</v>
      </c>
      <c r="G253" s="37">
        <f t="shared" si="34"/>
        <v>1.0095999998156913E-2</v>
      </c>
      <c r="I253" s="37">
        <f t="shared" si="33"/>
        <v>1.0095999998156913E-2</v>
      </c>
      <c r="P253" s="63">
        <f t="shared" si="32"/>
        <v>29862.214999999997</v>
      </c>
      <c r="S253" s="39"/>
    </row>
    <row r="254" spans="1:19" ht="12.95" customHeight="1">
      <c r="A254" s="60" t="s">
        <v>1507</v>
      </c>
      <c r="C254" s="36">
        <v>44886.396000000001</v>
      </c>
      <c r="D254" s="61"/>
      <c r="E254" s="37">
        <f t="shared" si="30"/>
        <v>8653.0171546453184</v>
      </c>
      <c r="F254" s="37">
        <f t="shared" si="31"/>
        <v>8653</v>
      </c>
      <c r="G254" s="37">
        <f t="shared" si="34"/>
        <v>1.0826999998243991E-2</v>
      </c>
      <c r="H254" s="62"/>
      <c r="I254" s="37">
        <f t="shared" si="33"/>
        <v>1.0826999998243991E-2</v>
      </c>
      <c r="P254" s="63">
        <f t="shared" si="32"/>
        <v>29867.896000000001</v>
      </c>
      <c r="S254" s="39"/>
    </row>
    <row r="255" spans="1:19" ht="12.95" customHeight="1">
      <c r="A255" s="60" t="s">
        <v>1508</v>
      </c>
      <c r="C255" s="36">
        <v>44905.328999999998</v>
      </c>
      <c r="D255" s="61"/>
      <c r="E255" s="37">
        <f t="shared" si="30"/>
        <v>8683.0152057939467</v>
      </c>
      <c r="F255" s="37">
        <f t="shared" si="31"/>
        <v>8683</v>
      </c>
      <c r="G255" s="37">
        <f t="shared" si="34"/>
        <v>9.5969999965745956E-3</v>
      </c>
      <c r="H255" s="62"/>
      <c r="I255" s="37">
        <f t="shared" si="33"/>
        <v>9.5969999965745956E-3</v>
      </c>
      <c r="P255" s="63">
        <f t="shared" si="32"/>
        <v>29886.828999999998</v>
      </c>
      <c r="S255" s="39"/>
    </row>
    <row r="256" spans="1:19" ht="12.95" customHeight="1">
      <c r="A256" s="60" t="s">
        <v>1507</v>
      </c>
      <c r="C256" s="36">
        <v>44912.269</v>
      </c>
      <c r="D256" s="61"/>
      <c r="E256" s="37">
        <f t="shared" si="30"/>
        <v>8694.0111639079059</v>
      </c>
      <c r="F256" s="37">
        <f t="shared" si="31"/>
        <v>8694</v>
      </c>
      <c r="G256" s="37">
        <f t="shared" si="34"/>
        <v>7.0459999988088384E-3</v>
      </c>
      <c r="H256" s="62"/>
      <c r="I256" s="37">
        <f t="shared" si="33"/>
        <v>7.0459999988088384E-3</v>
      </c>
      <c r="P256" s="63">
        <f t="shared" si="32"/>
        <v>29893.769</v>
      </c>
      <c r="S256" s="39"/>
    </row>
    <row r="257" spans="1:19" ht="12.95" customHeight="1">
      <c r="A257" s="60" t="s">
        <v>1509</v>
      </c>
      <c r="C257" s="36">
        <v>44917.313000000002</v>
      </c>
      <c r="D257" s="61"/>
      <c r="E257" s="37">
        <f t="shared" si="30"/>
        <v>8702.0030389405874</v>
      </c>
      <c r="F257" s="37">
        <f t="shared" si="31"/>
        <v>8702</v>
      </c>
      <c r="G257" s="37">
        <f t="shared" si="34"/>
        <v>1.9180000017513521E-3</v>
      </c>
      <c r="H257" s="62"/>
      <c r="I257" s="37">
        <f t="shared" si="33"/>
        <v>1.9180000017513521E-3</v>
      </c>
      <c r="P257" s="63">
        <f t="shared" si="32"/>
        <v>29898.813000000002</v>
      </c>
      <c r="S257" s="39"/>
    </row>
    <row r="258" spans="1:19" ht="12.95" customHeight="1">
      <c r="A258" s="60" t="s">
        <v>1507</v>
      </c>
      <c r="C258" s="36">
        <v>44917.324000000001</v>
      </c>
      <c r="D258" s="61"/>
      <c r="E258" s="37">
        <f t="shared" si="30"/>
        <v>8702.0204676926405</v>
      </c>
      <c r="F258" s="37">
        <f t="shared" si="31"/>
        <v>8702</v>
      </c>
      <c r="G258" s="37">
        <f t="shared" si="34"/>
        <v>1.2918000000354368E-2</v>
      </c>
      <c r="H258" s="62"/>
      <c r="I258" s="37">
        <f t="shared" si="33"/>
        <v>1.2918000000354368E-2</v>
      </c>
      <c r="P258" s="63">
        <f t="shared" si="32"/>
        <v>29898.824000000001</v>
      </c>
      <c r="S258" s="39"/>
    </row>
    <row r="259" spans="1:19" ht="12.95" customHeight="1">
      <c r="A259" s="60" t="s">
        <v>1509</v>
      </c>
      <c r="C259" s="36">
        <v>44929.298000000003</v>
      </c>
      <c r="D259" s="61"/>
      <c r="E259" s="37">
        <f t="shared" si="30"/>
        <v>8720.9924565192287</v>
      </c>
      <c r="F259" s="37">
        <f t="shared" si="31"/>
        <v>8721</v>
      </c>
      <c r="G259" s="37">
        <f t="shared" si="34"/>
        <v>-4.7609999965061434E-3</v>
      </c>
      <c r="H259" s="62"/>
      <c r="I259" s="37">
        <f t="shared" si="33"/>
        <v>-4.7609999965061434E-3</v>
      </c>
      <c r="P259" s="63">
        <f t="shared" si="32"/>
        <v>29910.798000000003</v>
      </c>
      <c r="S259" s="39"/>
    </row>
    <row r="260" spans="1:19" ht="12.95" customHeight="1">
      <c r="A260" s="60" t="s">
        <v>1507</v>
      </c>
      <c r="C260" s="36">
        <v>44929.313000000002</v>
      </c>
      <c r="D260" s="61"/>
      <c r="E260" s="37">
        <f t="shared" si="30"/>
        <v>8721.0162229993002</v>
      </c>
      <c r="F260" s="37">
        <f t="shared" si="31"/>
        <v>8721</v>
      </c>
      <c r="G260" s="37">
        <f t="shared" si="34"/>
        <v>1.023900000291178E-2</v>
      </c>
      <c r="H260" s="62"/>
      <c r="I260" s="37">
        <f t="shared" si="33"/>
        <v>1.023900000291178E-2</v>
      </c>
      <c r="P260" s="63">
        <f t="shared" si="32"/>
        <v>29910.813000000002</v>
      </c>
      <c r="S260" s="39"/>
    </row>
    <row r="261" spans="1:19" ht="12.95" customHeight="1">
      <c r="A261" s="60" t="s">
        <v>1510</v>
      </c>
      <c r="C261" s="36">
        <v>44965.286999999997</v>
      </c>
      <c r="D261" s="61"/>
      <c r="E261" s="37">
        <f t="shared" si="30"/>
        <v>8778.014579943303</v>
      </c>
      <c r="F261" s="37">
        <f t="shared" si="31"/>
        <v>8778</v>
      </c>
      <c r="G261" s="37">
        <f t="shared" si="34"/>
        <v>9.2019999938202091E-3</v>
      </c>
      <c r="H261" s="62"/>
      <c r="I261" s="37">
        <f t="shared" si="33"/>
        <v>9.2019999938202091E-3</v>
      </c>
      <c r="P261" s="63">
        <f t="shared" si="32"/>
        <v>29946.786999999997</v>
      </c>
      <c r="S261" s="39"/>
    </row>
    <row r="262" spans="1:19" ht="12.95" customHeight="1">
      <c r="A262" s="60" t="s">
        <v>1511</v>
      </c>
      <c r="C262" s="36">
        <v>45077.625999999997</v>
      </c>
      <c r="D262" s="61"/>
      <c r="E262" s="37">
        <f t="shared" si="30"/>
        <v>8956.0080869409467</v>
      </c>
      <c r="F262" s="37">
        <f t="shared" si="31"/>
        <v>8956</v>
      </c>
      <c r="G262" s="37">
        <f t="shared" si="34"/>
        <v>5.1039999962085858E-3</v>
      </c>
      <c r="H262" s="62"/>
      <c r="I262" s="37">
        <f t="shared" si="33"/>
        <v>5.1039999962085858E-3</v>
      </c>
      <c r="P262" s="63">
        <f t="shared" si="32"/>
        <v>30059.125999999997</v>
      </c>
      <c r="S262" s="39"/>
    </row>
    <row r="263" spans="1:19" ht="12.95" customHeight="1">
      <c r="A263" s="60" t="s">
        <v>1512</v>
      </c>
      <c r="C263" s="36">
        <v>45158.413999999997</v>
      </c>
      <c r="D263" s="61"/>
      <c r="E263" s="37">
        <f t="shared" si="30"/>
        <v>9084.0111797522222</v>
      </c>
      <c r="F263" s="37">
        <f t="shared" si="31"/>
        <v>9084</v>
      </c>
      <c r="G263" s="37">
        <f t="shared" si="34"/>
        <v>7.0559999949182384E-3</v>
      </c>
      <c r="H263" s="62"/>
      <c r="I263" s="37">
        <f t="shared" si="33"/>
        <v>7.0559999949182384E-3</v>
      </c>
      <c r="P263" s="63">
        <f t="shared" si="32"/>
        <v>30139.913999999997</v>
      </c>
      <c r="S263" s="39"/>
    </row>
    <row r="264" spans="1:19" ht="12.95" customHeight="1">
      <c r="A264" s="5" t="s">
        <v>1362</v>
      </c>
      <c r="C264" s="36">
        <v>45171.675000000003</v>
      </c>
      <c r="D264" s="36" t="s">
        <v>1364</v>
      </c>
      <c r="E264" s="37">
        <f t="shared" si="30"/>
        <v>9105.0223325691131</v>
      </c>
      <c r="F264" s="37">
        <f t="shared" si="31"/>
        <v>9105</v>
      </c>
      <c r="G264" s="37">
        <f t="shared" si="34"/>
        <v>1.4095000005909242E-2</v>
      </c>
      <c r="I264" s="37">
        <f t="shared" si="33"/>
        <v>1.4095000005909242E-2</v>
      </c>
      <c r="P264" s="63">
        <f t="shared" si="32"/>
        <v>30153.175000000003</v>
      </c>
      <c r="S264" s="39"/>
    </row>
    <row r="265" spans="1:19" ht="12.95" customHeight="1">
      <c r="A265" s="60" t="s">
        <v>1513</v>
      </c>
      <c r="C265" s="36">
        <v>45194.381000000001</v>
      </c>
      <c r="D265" s="61"/>
      <c r="E265" s="37">
        <f t="shared" si="30"/>
        <v>9140.998445672205</v>
      </c>
      <c r="F265" s="37">
        <f t="shared" si="31"/>
        <v>9141</v>
      </c>
      <c r="G265" s="37">
        <f t="shared" si="34"/>
        <v>-9.8099999740952626E-4</v>
      </c>
      <c r="H265" s="62"/>
      <c r="I265" s="37">
        <f t="shared" si="33"/>
        <v>-9.8099999740952626E-4</v>
      </c>
      <c r="P265" s="63">
        <f t="shared" si="32"/>
        <v>30175.881000000001</v>
      </c>
      <c r="S265" s="39"/>
    </row>
    <row r="266" spans="1:19" ht="12.95" customHeight="1">
      <c r="A266" s="60" t="s">
        <v>1491</v>
      </c>
      <c r="C266" s="36">
        <v>45194.383999999998</v>
      </c>
      <c r="D266" s="61"/>
      <c r="E266" s="37">
        <f t="shared" si="30"/>
        <v>9141.0031989682157</v>
      </c>
      <c r="F266" s="37">
        <f t="shared" si="31"/>
        <v>9141</v>
      </c>
      <c r="G266" s="37">
        <f t="shared" si="34"/>
        <v>2.0189999995636754E-3</v>
      </c>
      <c r="H266" s="62"/>
      <c r="I266" s="37">
        <f t="shared" si="33"/>
        <v>2.0189999995636754E-3</v>
      </c>
      <c r="P266" s="63">
        <f t="shared" si="32"/>
        <v>30175.883999999998</v>
      </c>
      <c r="S266" s="39"/>
    </row>
    <row r="267" spans="1:19" ht="12.95" customHeight="1">
      <c r="A267" s="60" t="s">
        <v>1500</v>
      </c>
      <c r="C267" s="36">
        <v>45194.396000000001</v>
      </c>
      <c r="D267" s="61"/>
      <c r="E267" s="37">
        <f t="shared" si="30"/>
        <v>9141.0222121522784</v>
      </c>
      <c r="F267" s="37">
        <f t="shared" si="31"/>
        <v>9141</v>
      </c>
      <c r="G267" s="37">
        <f t="shared" si="34"/>
        <v>1.4019000002008397E-2</v>
      </c>
      <c r="H267" s="62"/>
      <c r="I267" s="37">
        <f t="shared" si="33"/>
        <v>1.4019000002008397E-2</v>
      </c>
      <c r="P267" s="63">
        <f t="shared" si="32"/>
        <v>30175.896000000001</v>
      </c>
      <c r="S267" s="39"/>
    </row>
    <row r="268" spans="1:19" ht="12.95" customHeight="1">
      <c r="A268" s="60" t="s">
        <v>1514</v>
      </c>
      <c r="C268" s="36">
        <v>45204.487999999998</v>
      </c>
      <c r="D268" s="61"/>
      <c r="E268" s="37">
        <f t="shared" si="30"/>
        <v>9157.0122999456507</v>
      </c>
      <c r="F268" s="37">
        <f t="shared" si="31"/>
        <v>9157</v>
      </c>
      <c r="G268" s="37">
        <f t="shared" si="34"/>
        <v>7.7630000014323741E-3</v>
      </c>
      <c r="H268" s="62"/>
      <c r="I268" s="37">
        <f t="shared" si="33"/>
        <v>7.7630000014323741E-3</v>
      </c>
      <c r="P268" s="63">
        <f t="shared" si="32"/>
        <v>30185.987999999998</v>
      </c>
      <c r="S268" s="39"/>
    </row>
    <row r="269" spans="1:19" ht="12.95" customHeight="1">
      <c r="A269" s="60" t="s">
        <v>1515</v>
      </c>
      <c r="C269" s="36">
        <v>45225.317999999999</v>
      </c>
      <c r="D269" s="61"/>
      <c r="E269" s="37">
        <f t="shared" si="30"/>
        <v>9190.0160186075682</v>
      </c>
      <c r="F269" s="37">
        <f t="shared" si="31"/>
        <v>9190</v>
      </c>
      <c r="G269" s="37">
        <f t="shared" si="34"/>
        <v>1.0110000002896413E-2</v>
      </c>
      <c r="H269" s="62"/>
      <c r="I269" s="37">
        <f t="shared" si="33"/>
        <v>1.0110000002896413E-2</v>
      </c>
      <c r="P269" s="63">
        <f t="shared" si="32"/>
        <v>30206.817999999999</v>
      </c>
      <c r="S269" s="39"/>
    </row>
    <row r="270" spans="1:19" ht="12.95" customHeight="1">
      <c r="A270" s="5" t="s">
        <v>1362</v>
      </c>
      <c r="C270" s="36">
        <v>45267.608999999997</v>
      </c>
      <c r="D270" s="36" t="s">
        <v>1364</v>
      </c>
      <c r="E270" s="37">
        <f t="shared" si="30"/>
        <v>9257.0232325264824</v>
      </c>
      <c r="F270" s="37">
        <f t="shared" si="31"/>
        <v>9257</v>
      </c>
      <c r="G270" s="37">
        <f t="shared" si="34"/>
        <v>1.4662999994470738E-2</v>
      </c>
      <c r="I270" s="37">
        <f t="shared" si="33"/>
        <v>1.4662999994470738E-2</v>
      </c>
      <c r="P270" s="63">
        <f t="shared" si="32"/>
        <v>30249.108999999997</v>
      </c>
      <c r="S270" s="39"/>
    </row>
    <row r="271" spans="1:19" ht="12.95" customHeight="1">
      <c r="A271" s="60" t="s">
        <v>1516</v>
      </c>
      <c r="C271" s="36">
        <v>45278.328000000001</v>
      </c>
      <c r="D271" s="61"/>
      <c r="E271" s="37">
        <f t="shared" si="30"/>
        <v>9274.0067591869356</v>
      </c>
      <c r="F271" s="37">
        <f t="shared" si="31"/>
        <v>9274</v>
      </c>
      <c r="G271" s="37">
        <f t="shared" si="34"/>
        <v>4.2660000035539269E-3</v>
      </c>
      <c r="H271" s="62"/>
      <c r="I271" s="37">
        <f t="shared" si="33"/>
        <v>4.2660000035539269E-3</v>
      </c>
      <c r="P271" s="63">
        <f t="shared" si="32"/>
        <v>30259.828000000001</v>
      </c>
      <c r="S271" s="39"/>
    </row>
    <row r="272" spans="1:19" ht="12.95" customHeight="1">
      <c r="A272" s="60" t="s">
        <v>1516</v>
      </c>
      <c r="C272" s="36">
        <v>45309.249000000003</v>
      </c>
      <c r="D272" s="61"/>
      <c r="E272" s="37">
        <f t="shared" si="30"/>
        <v>9322.9989812102267</v>
      </c>
      <c r="F272" s="37">
        <f t="shared" si="31"/>
        <v>9323</v>
      </c>
      <c r="G272" s="37">
        <f t="shared" si="34"/>
        <v>-6.429999993997626E-4</v>
      </c>
      <c r="H272" s="62"/>
      <c r="I272" s="37">
        <f t="shared" ref="I272:I308" si="35">+G272</f>
        <v>-6.429999993997626E-4</v>
      </c>
      <c r="P272" s="63">
        <f t="shared" si="32"/>
        <v>30290.749000000003</v>
      </c>
      <c r="S272" s="39"/>
    </row>
    <row r="273" spans="1:19" ht="12.95" customHeight="1">
      <c r="A273" s="60" t="s">
        <v>1516</v>
      </c>
      <c r="C273" s="36">
        <v>45333.233</v>
      </c>
      <c r="D273" s="61"/>
      <c r="E273" s="37">
        <f t="shared" si="30"/>
        <v>9360.9999984155675</v>
      </c>
      <c r="F273" s="37">
        <f t="shared" si="31"/>
        <v>9361</v>
      </c>
      <c r="G273" s="37">
        <f t="shared" ref="G273:G304" si="36">+C273-(C$7+F273*C$8)</f>
        <v>-1.0000003385357559E-6</v>
      </c>
      <c r="H273" s="62"/>
      <c r="I273" s="37">
        <f t="shared" si="35"/>
        <v>-1.0000003385357559E-6</v>
      </c>
      <c r="P273" s="63">
        <f t="shared" si="32"/>
        <v>30314.733</v>
      </c>
      <c r="S273" s="39"/>
    </row>
    <row r="274" spans="1:19" ht="12.95" customHeight="1">
      <c r="A274" s="60" t="s">
        <v>1517</v>
      </c>
      <c r="C274" s="36">
        <v>45531.42</v>
      </c>
      <c r="D274" s="61"/>
      <c r="E274" s="37">
        <f t="shared" si="30"/>
        <v>9675.0138241692403</v>
      </c>
      <c r="F274" s="37">
        <f t="shared" si="31"/>
        <v>9675</v>
      </c>
      <c r="G274" s="37">
        <f t="shared" si="36"/>
        <v>8.7249999996856786E-3</v>
      </c>
      <c r="H274" s="62"/>
      <c r="I274" s="37">
        <f t="shared" si="35"/>
        <v>8.7249999996856786E-3</v>
      </c>
      <c r="P274" s="63">
        <f t="shared" si="32"/>
        <v>30512.92</v>
      </c>
      <c r="S274" s="39"/>
    </row>
    <row r="275" spans="1:19" ht="12.95" customHeight="1">
      <c r="A275" s="60" t="s">
        <v>1518</v>
      </c>
      <c r="C275" s="36">
        <v>45531.423999999999</v>
      </c>
      <c r="D275" s="61"/>
      <c r="E275" s="37">
        <f t="shared" si="30"/>
        <v>9675.0201618972606</v>
      </c>
      <c r="F275" s="37">
        <f t="shared" si="31"/>
        <v>9675</v>
      </c>
      <c r="G275" s="37">
        <f t="shared" si="36"/>
        <v>1.2725000000500586E-2</v>
      </c>
      <c r="H275" s="62"/>
      <c r="I275" s="37">
        <f t="shared" si="35"/>
        <v>1.2725000000500586E-2</v>
      </c>
      <c r="P275" s="63">
        <f t="shared" si="32"/>
        <v>30512.923999999999</v>
      </c>
      <c r="S275" s="39"/>
    </row>
    <row r="276" spans="1:19" ht="12.95" customHeight="1">
      <c r="A276" s="60" t="s">
        <v>1519</v>
      </c>
      <c r="C276" s="36">
        <v>45543.404999999999</v>
      </c>
      <c r="D276" s="61"/>
      <c r="E276" s="37">
        <f t="shared" si="30"/>
        <v>9694.0032417478797</v>
      </c>
      <c r="F276" s="37">
        <f t="shared" si="31"/>
        <v>9694</v>
      </c>
      <c r="G276" s="37">
        <f t="shared" si="36"/>
        <v>2.0460000014281832E-3</v>
      </c>
      <c r="H276" s="62"/>
      <c r="I276" s="37">
        <f t="shared" si="35"/>
        <v>2.0460000014281832E-3</v>
      </c>
      <c r="P276" s="63">
        <f t="shared" si="32"/>
        <v>30524.904999999999</v>
      </c>
      <c r="S276" s="39"/>
    </row>
    <row r="277" spans="1:19" ht="12.95" customHeight="1">
      <c r="A277" s="5" t="s">
        <v>1362</v>
      </c>
      <c r="C277" s="36">
        <v>45549.720999999998</v>
      </c>
      <c r="D277" s="36" t="s">
        <v>1364</v>
      </c>
      <c r="E277" s="37">
        <f t="shared" ref="E277:E340" si="37">+(C277-C$7)/C$8</f>
        <v>9704.0105142907814</v>
      </c>
      <c r="F277" s="37">
        <f t="shared" ref="F277:F340" si="38">ROUND(2*E277,0)/2</f>
        <v>9704</v>
      </c>
      <c r="G277" s="37">
        <f t="shared" si="36"/>
        <v>6.6359999982523732E-3</v>
      </c>
      <c r="I277" s="37">
        <f t="shared" si="35"/>
        <v>6.6359999982523732E-3</v>
      </c>
      <c r="P277" s="63">
        <f t="shared" ref="P277:P340" si="39">C277-15018.5</f>
        <v>30531.220999999998</v>
      </c>
      <c r="S277" s="39"/>
    </row>
    <row r="278" spans="1:19" ht="12.95" customHeight="1">
      <c r="A278" s="60" t="s">
        <v>1495</v>
      </c>
      <c r="C278" s="36">
        <v>45553.510999999999</v>
      </c>
      <c r="D278" s="61"/>
      <c r="E278" s="37">
        <f t="shared" si="37"/>
        <v>9710.0155115893249</v>
      </c>
      <c r="F278" s="37">
        <f t="shared" si="38"/>
        <v>9710</v>
      </c>
      <c r="G278" s="37">
        <f t="shared" si="36"/>
        <v>9.7899999964283779E-3</v>
      </c>
      <c r="H278" s="62"/>
      <c r="I278" s="37">
        <f t="shared" si="35"/>
        <v>9.7899999964283779E-3</v>
      </c>
      <c r="P278" s="63">
        <f t="shared" si="39"/>
        <v>30535.010999999999</v>
      </c>
      <c r="S278" s="39"/>
    </row>
    <row r="279" spans="1:19" ht="12.95" customHeight="1">
      <c r="A279" s="60" t="s">
        <v>1520</v>
      </c>
      <c r="C279" s="36">
        <v>45553.514000000003</v>
      </c>
      <c r="D279" s="61"/>
      <c r="E279" s="37">
        <f t="shared" si="37"/>
        <v>9710.0202648853465</v>
      </c>
      <c r="F279" s="37">
        <f t="shared" si="38"/>
        <v>9710</v>
      </c>
      <c r="G279" s="37">
        <f t="shared" si="36"/>
        <v>1.2790000000677537E-2</v>
      </c>
      <c r="H279" s="62"/>
      <c r="I279" s="37">
        <f t="shared" si="35"/>
        <v>1.2790000000677537E-2</v>
      </c>
      <c r="P279" s="63">
        <f t="shared" si="39"/>
        <v>30535.014000000003</v>
      </c>
      <c r="S279" s="39"/>
    </row>
    <row r="280" spans="1:19" ht="12.95" customHeight="1">
      <c r="A280" s="60" t="s">
        <v>1521</v>
      </c>
      <c r="C280" s="36">
        <v>45553.514999999999</v>
      </c>
      <c r="D280" s="61"/>
      <c r="E280" s="37">
        <f t="shared" si="37"/>
        <v>9710.021849317347</v>
      </c>
      <c r="F280" s="37">
        <f t="shared" si="38"/>
        <v>9710</v>
      </c>
      <c r="G280" s="37">
        <f t="shared" si="36"/>
        <v>1.3789999997243285E-2</v>
      </c>
      <c r="H280" s="62"/>
      <c r="I280" s="37">
        <f t="shared" si="35"/>
        <v>1.3789999997243285E-2</v>
      </c>
      <c r="P280" s="63">
        <f t="shared" si="39"/>
        <v>30535.014999999999</v>
      </c>
      <c r="S280" s="39"/>
    </row>
    <row r="281" spans="1:19" ht="12.95" customHeight="1">
      <c r="A281" s="60" t="s">
        <v>1517</v>
      </c>
      <c r="C281" s="36">
        <v>45555.398999999998</v>
      </c>
      <c r="D281" s="61"/>
      <c r="E281" s="37">
        <f t="shared" si="37"/>
        <v>9713.006919214562</v>
      </c>
      <c r="F281" s="37">
        <f t="shared" si="38"/>
        <v>9713</v>
      </c>
      <c r="G281" s="37">
        <f t="shared" si="36"/>
        <v>4.3669999940902926E-3</v>
      </c>
      <c r="H281" s="62"/>
      <c r="I281" s="37">
        <f t="shared" si="35"/>
        <v>4.3669999940902926E-3</v>
      </c>
      <c r="P281" s="63">
        <f t="shared" si="39"/>
        <v>30536.898999999998</v>
      </c>
      <c r="S281" s="39"/>
    </row>
    <row r="282" spans="1:19" ht="12.95" customHeight="1">
      <c r="A282" s="60" t="s">
        <v>1491</v>
      </c>
      <c r="C282" s="36">
        <v>45555.4</v>
      </c>
      <c r="D282" s="61"/>
      <c r="E282" s="37">
        <f t="shared" si="37"/>
        <v>9713.0085036465716</v>
      </c>
      <c r="F282" s="37">
        <f t="shared" si="38"/>
        <v>9713</v>
      </c>
      <c r="G282" s="37">
        <f t="shared" si="36"/>
        <v>5.3669999979319982E-3</v>
      </c>
      <c r="H282" s="62"/>
      <c r="I282" s="37">
        <f t="shared" si="35"/>
        <v>5.3669999979319982E-3</v>
      </c>
      <c r="P282" s="63">
        <f t="shared" si="39"/>
        <v>30536.9</v>
      </c>
      <c r="S282" s="39"/>
    </row>
    <row r="283" spans="1:19" ht="12.95" customHeight="1">
      <c r="A283" s="60" t="s">
        <v>1522</v>
      </c>
      <c r="C283" s="36">
        <v>45555.400999999998</v>
      </c>
      <c r="D283" s="61"/>
      <c r="E283" s="37">
        <f t="shared" si="37"/>
        <v>9713.0100880785722</v>
      </c>
      <c r="F283" s="37">
        <f t="shared" si="38"/>
        <v>9713</v>
      </c>
      <c r="G283" s="37">
        <f t="shared" si="36"/>
        <v>6.3669999944977462E-3</v>
      </c>
      <c r="H283" s="62"/>
      <c r="I283" s="37">
        <f t="shared" si="35"/>
        <v>6.3669999944977462E-3</v>
      </c>
      <c r="P283" s="63">
        <f t="shared" si="39"/>
        <v>30536.900999999998</v>
      </c>
      <c r="S283" s="39"/>
    </row>
    <row r="284" spans="1:19" ht="12.95" customHeight="1">
      <c r="A284" s="60" t="s">
        <v>1523</v>
      </c>
      <c r="C284" s="36">
        <v>45555.404000000002</v>
      </c>
      <c r="D284" s="61"/>
      <c r="E284" s="37">
        <f t="shared" si="37"/>
        <v>9713.0148413745937</v>
      </c>
      <c r="F284" s="37">
        <f t="shared" si="38"/>
        <v>9713</v>
      </c>
      <c r="G284" s="37">
        <f t="shared" si="36"/>
        <v>9.3669999987469055E-3</v>
      </c>
      <c r="H284" s="62"/>
      <c r="I284" s="37">
        <f t="shared" si="35"/>
        <v>9.3669999987469055E-3</v>
      </c>
      <c r="P284" s="63">
        <f t="shared" si="39"/>
        <v>30536.904000000002</v>
      </c>
      <c r="S284" s="39"/>
    </row>
    <row r="285" spans="1:19" ht="12.95" customHeight="1">
      <c r="A285" s="60" t="s">
        <v>1524</v>
      </c>
      <c r="C285" s="36">
        <v>45555.408000000003</v>
      </c>
      <c r="D285" s="61"/>
      <c r="E285" s="37">
        <f t="shared" si="37"/>
        <v>9713.021179102614</v>
      </c>
      <c r="F285" s="37">
        <f t="shared" si="38"/>
        <v>9713</v>
      </c>
      <c r="G285" s="37">
        <f t="shared" si="36"/>
        <v>1.3366999999561813E-2</v>
      </c>
      <c r="H285" s="62"/>
      <c r="I285" s="37">
        <f t="shared" si="35"/>
        <v>1.3366999999561813E-2</v>
      </c>
      <c r="P285" s="63">
        <f t="shared" si="39"/>
        <v>30536.908000000003</v>
      </c>
      <c r="S285" s="39"/>
    </row>
    <row r="286" spans="1:19" ht="12.95" customHeight="1">
      <c r="A286" s="60" t="s">
        <v>1514</v>
      </c>
      <c r="C286" s="36">
        <v>45555.41</v>
      </c>
      <c r="D286" s="61"/>
      <c r="E286" s="37">
        <f t="shared" si="37"/>
        <v>9713.0243479666242</v>
      </c>
      <c r="F286" s="37">
        <f t="shared" si="38"/>
        <v>9713</v>
      </c>
      <c r="G286" s="37">
        <f t="shared" si="36"/>
        <v>1.5366999999969266E-2</v>
      </c>
      <c r="H286" s="62"/>
      <c r="I286" s="37">
        <f t="shared" si="35"/>
        <v>1.5366999999969266E-2</v>
      </c>
      <c r="P286" s="63">
        <f t="shared" si="39"/>
        <v>30536.910000000003</v>
      </c>
      <c r="S286" s="39"/>
    </row>
    <row r="287" spans="1:19" ht="12.95" customHeight="1">
      <c r="A287" s="60" t="s">
        <v>1521</v>
      </c>
      <c r="C287" s="36">
        <v>45565.506999999998</v>
      </c>
      <c r="D287" s="61"/>
      <c r="E287" s="37">
        <f t="shared" si="37"/>
        <v>9729.0223579200174</v>
      </c>
      <c r="F287" s="37">
        <f t="shared" si="38"/>
        <v>9729</v>
      </c>
      <c r="G287" s="37">
        <f t="shared" si="36"/>
        <v>1.4110999996773899E-2</v>
      </c>
      <c r="H287" s="62"/>
      <c r="I287" s="37">
        <f t="shared" si="35"/>
        <v>1.4110999996773899E-2</v>
      </c>
      <c r="P287" s="63">
        <f t="shared" si="39"/>
        <v>30547.006999999998</v>
      </c>
      <c r="S287" s="39"/>
    </row>
    <row r="288" spans="1:19" ht="12.95" customHeight="1">
      <c r="A288" s="60" t="s">
        <v>1521</v>
      </c>
      <c r="C288" s="36">
        <v>45567.398999999998</v>
      </c>
      <c r="D288" s="61"/>
      <c r="E288" s="37">
        <f t="shared" si="37"/>
        <v>9732.0201032732748</v>
      </c>
      <c r="F288" s="37">
        <f t="shared" si="38"/>
        <v>9732</v>
      </c>
      <c r="G288" s="37">
        <f t="shared" si="36"/>
        <v>1.2687999995250721E-2</v>
      </c>
      <c r="H288" s="62"/>
      <c r="I288" s="37">
        <f t="shared" si="35"/>
        <v>1.2687999995250721E-2</v>
      </c>
      <c r="P288" s="63">
        <f t="shared" si="39"/>
        <v>30548.898999999998</v>
      </c>
      <c r="S288" s="39"/>
    </row>
    <row r="289" spans="1:19" ht="12.95" customHeight="1">
      <c r="A289" s="60" t="s">
        <v>1521</v>
      </c>
      <c r="C289" s="36">
        <v>45572.447999999997</v>
      </c>
      <c r="D289" s="61"/>
      <c r="E289" s="37">
        <f t="shared" si="37"/>
        <v>9740.0199004659753</v>
      </c>
      <c r="F289" s="37">
        <f t="shared" si="38"/>
        <v>9740</v>
      </c>
      <c r="G289" s="37">
        <f t="shared" si="36"/>
        <v>1.2559999995573889E-2</v>
      </c>
      <c r="H289" s="62"/>
      <c r="I289" s="37">
        <f t="shared" si="35"/>
        <v>1.2559999995573889E-2</v>
      </c>
      <c r="P289" s="63">
        <f t="shared" si="39"/>
        <v>30553.947999999997</v>
      </c>
      <c r="S289" s="39"/>
    </row>
    <row r="290" spans="1:19" ht="12.95" customHeight="1">
      <c r="A290" s="60" t="s">
        <v>1525</v>
      </c>
      <c r="C290" s="36">
        <v>45577.489000000001</v>
      </c>
      <c r="D290" s="61"/>
      <c r="E290" s="37">
        <f t="shared" si="37"/>
        <v>9748.0070222026479</v>
      </c>
      <c r="F290" s="37">
        <f t="shared" si="38"/>
        <v>9748</v>
      </c>
      <c r="G290" s="37">
        <f t="shared" si="36"/>
        <v>4.4320000015432015E-3</v>
      </c>
      <c r="H290" s="62"/>
      <c r="I290" s="37">
        <f t="shared" si="35"/>
        <v>4.4320000015432015E-3</v>
      </c>
      <c r="P290" s="63">
        <f t="shared" si="39"/>
        <v>30558.989000000001</v>
      </c>
      <c r="S290" s="39"/>
    </row>
    <row r="291" spans="1:19" ht="12.95" customHeight="1">
      <c r="A291" s="60" t="s">
        <v>1521</v>
      </c>
      <c r="C291" s="36">
        <v>45577.495000000003</v>
      </c>
      <c r="D291" s="61"/>
      <c r="E291" s="37">
        <f t="shared" si="37"/>
        <v>9748.0165287946784</v>
      </c>
      <c r="F291" s="37">
        <f t="shared" si="38"/>
        <v>9748</v>
      </c>
      <c r="G291" s="37">
        <f t="shared" si="36"/>
        <v>1.0432000002765562E-2</v>
      </c>
      <c r="H291" s="62"/>
      <c r="I291" s="37">
        <f t="shared" si="35"/>
        <v>1.0432000002765562E-2</v>
      </c>
      <c r="P291" s="63">
        <f t="shared" si="39"/>
        <v>30558.995000000003</v>
      </c>
      <c r="S291" s="39"/>
    </row>
    <row r="292" spans="1:19" ht="12.95" customHeight="1">
      <c r="A292" s="5" t="s">
        <v>1362</v>
      </c>
      <c r="C292" s="36">
        <v>45578.767</v>
      </c>
      <c r="D292" s="36" t="s">
        <v>1364</v>
      </c>
      <c r="E292" s="37">
        <f t="shared" si="37"/>
        <v>9750.0319263048987</v>
      </c>
      <c r="F292" s="37">
        <f t="shared" si="38"/>
        <v>9750</v>
      </c>
      <c r="G292" s="37">
        <f t="shared" si="36"/>
        <v>2.0149999996647239E-2</v>
      </c>
      <c r="I292" s="37">
        <f t="shared" si="35"/>
        <v>2.0149999996647239E-2</v>
      </c>
      <c r="P292" s="63">
        <f t="shared" si="39"/>
        <v>30560.267</v>
      </c>
      <c r="S292" s="39"/>
    </row>
    <row r="293" spans="1:19" ht="12.95" customHeight="1">
      <c r="A293" s="60" t="s">
        <v>1521</v>
      </c>
      <c r="C293" s="36">
        <v>45579.383999999998</v>
      </c>
      <c r="D293" s="61"/>
      <c r="E293" s="37">
        <f t="shared" si="37"/>
        <v>9751.0095208519142</v>
      </c>
      <c r="F293" s="37">
        <f t="shared" si="38"/>
        <v>9751</v>
      </c>
      <c r="G293" s="37">
        <f t="shared" si="36"/>
        <v>6.0089999969932251E-3</v>
      </c>
      <c r="H293" s="62"/>
      <c r="I293" s="37">
        <f t="shared" si="35"/>
        <v>6.0089999969932251E-3</v>
      </c>
      <c r="P293" s="63">
        <f t="shared" si="39"/>
        <v>30560.883999999998</v>
      </c>
      <c r="S293" s="39"/>
    </row>
    <row r="294" spans="1:19" ht="12.95" customHeight="1">
      <c r="A294" s="5" t="s">
        <v>1362</v>
      </c>
      <c r="C294" s="36">
        <v>45602.741000000002</v>
      </c>
      <c r="D294" s="36" t="s">
        <v>1364</v>
      </c>
      <c r="E294" s="37">
        <f t="shared" si="37"/>
        <v>9788.0170991901996</v>
      </c>
      <c r="F294" s="37">
        <f t="shared" si="38"/>
        <v>9788</v>
      </c>
      <c r="G294" s="37">
        <f t="shared" si="36"/>
        <v>1.0792000000947155E-2</v>
      </c>
      <c r="I294" s="37">
        <f t="shared" si="35"/>
        <v>1.0792000000947155E-2</v>
      </c>
      <c r="P294" s="63">
        <f t="shared" si="39"/>
        <v>30584.241000000002</v>
      </c>
      <c r="S294" s="39"/>
    </row>
    <row r="295" spans="1:19" ht="12.95" customHeight="1">
      <c r="A295" s="60" t="s">
        <v>1526</v>
      </c>
      <c r="C295" s="36">
        <v>45610.294999999998</v>
      </c>
      <c r="D295" s="61"/>
      <c r="E295" s="37">
        <f t="shared" si="37"/>
        <v>9799.9858985551527</v>
      </c>
      <c r="F295" s="37">
        <f t="shared" si="38"/>
        <v>9800</v>
      </c>
      <c r="G295" s="37">
        <f t="shared" si="36"/>
        <v>-8.900000000721775E-3</v>
      </c>
      <c r="H295" s="62"/>
      <c r="I295" s="37">
        <f t="shared" si="35"/>
        <v>-8.900000000721775E-3</v>
      </c>
      <c r="P295" s="63">
        <f t="shared" si="39"/>
        <v>30591.794999999998</v>
      </c>
      <c r="S295" s="39"/>
    </row>
    <row r="296" spans="1:19" ht="12.95" customHeight="1">
      <c r="A296" s="60" t="s">
        <v>1527</v>
      </c>
      <c r="C296" s="36">
        <v>45615.360000000001</v>
      </c>
      <c r="D296" s="61"/>
      <c r="E296" s="37">
        <f t="shared" si="37"/>
        <v>9808.0110466599399</v>
      </c>
      <c r="F296" s="37">
        <f t="shared" si="38"/>
        <v>9808</v>
      </c>
      <c r="G296" s="37">
        <f t="shared" si="36"/>
        <v>6.9720000028610229E-3</v>
      </c>
      <c r="H296" s="62"/>
      <c r="I296" s="37">
        <f t="shared" si="35"/>
        <v>6.9720000028610229E-3</v>
      </c>
      <c r="P296" s="63">
        <f t="shared" si="39"/>
        <v>30596.86</v>
      </c>
      <c r="S296" s="39"/>
    </row>
    <row r="297" spans="1:19" ht="12.95" customHeight="1">
      <c r="A297" s="60" t="s">
        <v>1528</v>
      </c>
      <c r="C297" s="36">
        <v>45615.362000000001</v>
      </c>
      <c r="D297" s="61"/>
      <c r="E297" s="37">
        <f t="shared" si="37"/>
        <v>9808.01421552395</v>
      </c>
      <c r="F297" s="37">
        <f t="shared" si="38"/>
        <v>9808</v>
      </c>
      <c r="G297" s="37">
        <f t="shared" si="36"/>
        <v>8.9720000032684766E-3</v>
      </c>
      <c r="H297" s="62"/>
      <c r="I297" s="37">
        <f t="shared" si="35"/>
        <v>8.9720000032684766E-3</v>
      </c>
      <c r="P297" s="63">
        <f t="shared" si="39"/>
        <v>30596.862000000001</v>
      </c>
      <c r="S297" s="39"/>
    </row>
    <row r="298" spans="1:19" ht="12.95" customHeight="1">
      <c r="A298" s="60" t="s">
        <v>1529</v>
      </c>
      <c r="C298" s="36">
        <v>45634.305</v>
      </c>
      <c r="D298" s="61"/>
      <c r="E298" s="37">
        <f t="shared" si="37"/>
        <v>9838.0281109926309</v>
      </c>
      <c r="F298" s="37">
        <f t="shared" si="38"/>
        <v>9838</v>
      </c>
      <c r="G298" s="37">
        <f t="shared" si="36"/>
        <v>1.7742000003636349E-2</v>
      </c>
      <c r="H298" s="62"/>
      <c r="I298" s="37">
        <f t="shared" si="35"/>
        <v>1.7742000003636349E-2</v>
      </c>
      <c r="P298" s="63">
        <f t="shared" si="39"/>
        <v>30615.805</v>
      </c>
      <c r="S298" s="39"/>
    </row>
    <row r="299" spans="1:19" ht="12.95" customHeight="1">
      <c r="A299" s="60" t="s">
        <v>1530</v>
      </c>
      <c r="C299" s="36">
        <v>45818.593000000001</v>
      </c>
      <c r="D299" s="61"/>
      <c r="E299" s="37">
        <f t="shared" si="37"/>
        <v>10130.019916310303</v>
      </c>
      <c r="F299" s="37">
        <f t="shared" si="38"/>
        <v>10130</v>
      </c>
      <c r="G299" s="37">
        <f t="shared" si="36"/>
        <v>1.2569999998959247E-2</v>
      </c>
      <c r="H299" s="62"/>
      <c r="I299" s="37">
        <f t="shared" si="35"/>
        <v>1.2569999998959247E-2</v>
      </c>
      <c r="P299" s="63">
        <f t="shared" si="39"/>
        <v>30800.093000000001</v>
      </c>
      <c r="S299" s="39"/>
    </row>
    <row r="300" spans="1:19" ht="12.95" customHeight="1">
      <c r="A300" s="60" t="s">
        <v>1531</v>
      </c>
      <c r="C300" s="36">
        <v>45868.455000000002</v>
      </c>
      <c r="D300" s="61"/>
      <c r="E300" s="37">
        <f t="shared" si="37"/>
        <v>10209.022864938266</v>
      </c>
      <c r="F300" s="37">
        <f t="shared" si="38"/>
        <v>10209</v>
      </c>
      <c r="G300" s="37">
        <f t="shared" si="36"/>
        <v>1.4431000003241934E-2</v>
      </c>
      <c r="H300" s="62"/>
      <c r="I300" s="37">
        <f t="shared" si="35"/>
        <v>1.4431000003241934E-2</v>
      </c>
      <c r="P300" s="63">
        <f t="shared" si="39"/>
        <v>30849.955000000002</v>
      </c>
      <c r="S300" s="39"/>
    </row>
    <row r="301" spans="1:19" ht="12.95" customHeight="1">
      <c r="A301" s="60" t="s">
        <v>1532</v>
      </c>
      <c r="C301" s="36">
        <v>45892.432999999997</v>
      </c>
      <c r="D301" s="61"/>
      <c r="E301" s="37">
        <f t="shared" si="37"/>
        <v>10247.014375551576</v>
      </c>
      <c r="F301" s="37">
        <f t="shared" si="38"/>
        <v>10247</v>
      </c>
      <c r="G301" s="37">
        <f t="shared" si="36"/>
        <v>9.0730000010807998E-3</v>
      </c>
      <c r="H301" s="62"/>
      <c r="I301" s="37">
        <f t="shared" si="35"/>
        <v>9.0730000010807998E-3</v>
      </c>
      <c r="P301" s="63">
        <f t="shared" si="39"/>
        <v>30873.932999999997</v>
      </c>
      <c r="S301" s="39"/>
    </row>
    <row r="302" spans="1:19" ht="12.95" customHeight="1">
      <c r="A302" s="60" t="s">
        <v>1533</v>
      </c>
      <c r="C302" s="36">
        <v>45892.436000000002</v>
      </c>
      <c r="D302" s="61"/>
      <c r="E302" s="37">
        <f t="shared" si="37"/>
        <v>10247.019128847598</v>
      </c>
      <c r="F302" s="37">
        <f t="shared" si="38"/>
        <v>10247</v>
      </c>
      <c r="G302" s="37">
        <f t="shared" si="36"/>
        <v>1.2073000005329959E-2</v>
      </c>
      <c r="H302" s="62"/>
      <c r="I302" s="37">
        <f t="shared" si="35"/>
        <v>1.2073000005329959E-2</v>
      </c>
      <c r="P302" s="63">
        <f t="shared" si="39"/>
        <v>30873.936000000002</v>
      </c>
      <c r="S302" s="39"/>
    </row>
    <row r="303" spans="1:19" ht="12.95" customHeight="1">
      <c r="A303" s="5" t="s">
        <v>1362</v>
      </c>
      <c r="C303" s="36">
        <v>45900.642</v>
      </c>
      <c r="D303" s="36" t="s">
        <v>1364</v>
      </c>
      <c r="E303" s="37">
        <f t="shared" si="37"/>
        <v>10260.020977879745</v>
      </c>
      <c r="F303" s="37">
        <f t="shared" si="38"/>
        <v>10260</v>
      </c>
      <c r="G303" s="37">
        <f t="shared" si="36"/>
        <v>1.3240000000223517E-2</v>
      </c>
      <c r="I303" s="37">
        <f t="shared" si="35"/>
        <v>1.3240000000223517E-2</v>
      </c>
      <c r="P303" s="63">
        <f t="shared" si="39"/>
        <v>30882.142</v>
      </c>
      <c r="S303" s="39"/>
    </row>
    <row r="304" spans="1:19" ht="12.95" customHeight="1">
      <c r="A304" s="60" t="s">
        <v>1533</v>
      </c>
      <c r="C304" s="36">
        <v>45935.360999999997</v>
      </c>
      <c r="D304" s="61"/>
      <c r="E304" s="37">
        <f t="shared" si="37"/>
        <v>10315.030872657611</v>
      </c>
      <c r="F304" s="37">
        <f t="shared" si="38"/>
        <v>10315</v>
      </c>
      <c r="G304" s="37">
        <f t="shared" si="36"/>
        <v>1.9484999997075647E-2</v>
      </c>
      <c r="H304" s="62"/>
      <c r="I304" s="37">
        <f t="shared" si="35"/>
        <v>1.9484999997075647E-2</v>
      </c>
      <c r="P304" s="63">
        <f t="shared" si="39"/>
        <v>30916.860999999997</v>
      </c>
      <c r="S304" s="39"/>
    </row>
    <row r="305" spans="1:21" ht="12.95" customHeight="1">
      <c r="A305" s="60" t="s">
        <v>1534</v>
      </c>
      <c r="C305" s="36">
        <v>45940.400999999998</v>
      </c>
      <c r="D305" s="61"/>
      <c r="E305" s="37">
        <f t="shared" si="37"/>
        <v>10323.016409962271</v>
      </c>
      <c r="F305" s="37">
        <f t="shared" si="38"/>
        <v>10323</v>
      </c>
      <c r="G305" s="37">
        <f t="shared" ref="G305:G308" si="40">+C305-(C$7+F305*C$8)</f>
        <v>1.0356999999203254E-2</v>
      </c>
      <c r="H305" s="62"/>
      <c r="I305" s="37">
        <f t="shared" si="35"/>
        <v>1.0356999999203254E-2</v>
      </c>
      <c r="P305" s="63">
        <f t="shared" si="39"/>
        <v>30921.900999999998</v>
      </c>
      <c r="S305" s="39"/>
    </row>
    <row r="306" spans="1:21" ht="12.95" customHeight="1">
      <c r="A306" s="5" t="s">
        <v>1362</v>
      </c>
      <c r="C306" s="36">
        <v>45941.673000000003</v>
      </c>
      <c r="D306" s="36" t="s">
        <v>1364</v>
      </c>
      <c r="E306" s="37">
        <f t="shared" si="37"/>
        <v>10325.031807472502</v>
      </c>
      <c r="F306" s="37">
        <f t="shared" si="38"/>
        <v>10325</v>
      </c>
      <c r="G306" s="37">
        <f t="shared" si="40"/>
        <v>2.0075000000360887E-2</v>
      </c>
      <c r="I306" s="37">
        <f t="shared" si="35"/>
        <v>2.0075000000360887E-2</v>
      </c>
      <c r="P306" s="63">
        <f t="shared" si="39"/>
        <v>30923.173000000003</v>
      </c>
      <c r="S306" s="39"/>
    </row>
    <row r="307" spans="1:21" ht="12.95" customHeight="1">
      <c r="A307" s="5" t="s">
        <v>1362</v>
      </c>
      <c r="C307" s="36">
        <v>45944.822</v>
      </c>
      <c r="D307" s="36" t="s">
        <v>1364</v>
      </c>
      <c r="E307" s="37">
        <f t="shared" si="37"/>
        <v>10330.021183855906</v>
      </c>
      <c r="F307" s="37">
        <f t="shared" si="38"/>
        <v>10330</v>
      </c>
      <c r="G307" s="37">
        <f t="shared" si="40"/>
        <v>1.337000000057742E-2</v>
      </c>
      <c r="I307" s="37">
        <f t="shared" si="35"/>
        <v>1.337000000057742E-2</v>
      </c>
      <c r="P307" s="63">
        <f t="shared" si="39"/>
        <v>30926.322</v>
      </c>
      <c r="S307" s="39"/>
    </row>
    <row r="308" spans="1:21" ht="12.95" customHeight="1">
      <c r="A308" s="5" t="s">
        <v>1362</v>
      </c>
      <c r="C308" s="36">
        <v>45960.608</v>
      </c>
      <c r="D308" s="36" t="s">
        <v>1364</v>
      </c>
      <c r="E308" s="37">
        <f t="shared" si="37"/>
        <v>10355.033027485142</v>
      </c>
      <c r="F308" s="37">
        <f t="shared" si="38"/>
        <v>10355</v>
      </c>
      <c r="G308" s="37">
        <f t="shared" si="40"/>
        <v>2.0844999999098945E-2</v>
      </c>
      <c r="I308" s="37">
        <f t="shared" si="35"/>
        <v>2.0844999999098945E-2</v>
      </c>
      <c r="P308" s="63">
        <f t="shared" si="39"/>
        <v>30942.108</v>
      </c>
      <c r="S308" s="39"/>
    </row>
    <row r="309" spans="1:21" ht="12.95" customHeight="1">
      <c r="A309" s="5" t="s">
        <v>1449</v>
      </c>
      <c r="B309" s="39" t="s">
        <v>1367</v>
      </c>
      <c r="C309" s="36">
        <v>45990.465499999998</v>
      </c>
      <c r="D309" s="36">
        <v>4.0000000000000002E-4</v>
      </c>
      <c r="E309" s="37">
        <f t="shared" si="37"/>
        <v>10402.340206071223</v>
      </c>
      <c r="F309" s="37">
        <f t="shared" si="38"/>
        <v>10402.5</v>
      </c>
      <c r="L309" s="48"/>
      <c r="M309" s="48"/>
      <c r="N309" s="48"/>
      <c r="P309" s="63">
        <f t="shared" si="39"/>
        <v>30971.965499999998</v>
      </c>
      <c r="S309" s="39"/>
      <c r="U309" s="48">
        <v>0.21471799999562791</v>
      </c>
    </row>
    <row r="310" spans="1:21" ht="12.95" customHeight="1">
      <c r="A310" s="60" t="s">
        <v>1535</v>
      </c>
      <c r="C310" s="36">
        <v>46007.290999999997</v>
      </c>
      <c r="D310" s="61"/>
      <c r="E310" s="37">
        <f t="shared" si="37"/>
        <v>10428.999066769546</v>
      </c>
      <c r="F310" s="37">
        <f t="shared" si="38"/>
        <v>10429</v>
      </c>
      <c r="G310" s="37">
        <f t="shared" ref="G310:G341" si="41">+C310-(C$7+F310*C$8)</f>
        <v>-5.8900000294670463E-4</v>
      </c>
      <c r="H310" s="62"/>
      <c r="I310" s="37">
        <f t="shared" ref="I310:I339" si="42">+G310</f>
        <v>-5.8900000294670463E-4</v>
      </c>
      <c r="P310" s="63">
        <f t="shared" si="39"/>
        <v>30988.790999999997</v>
      </c>
      <c r="S310" s="39"/>
    </row>
    <row r="311" spans="1:21" ht="12.95" customHeight="1">
      <c r="A311" s="60" t="s">
        <v>1536</v>
      </c>
      <c r="C311" s="36">
        <v>46007.324000000001</v>
      </c>
      <c r="D311" s="61"/>
      <c r="E311" s="37">
        <f t="shared" si="37"/>
        <v>10429.051353025712</v>
      </c>
      <c r="F311" s="37">
        <f t="shared" si="38"/>
        <v>10429</v>
      </c>
      <c r="G311" s="37">
        <f t="shared" si="41"/>
        <v>3.2411000000138301E-2</v>
      </c>
      <c r="H311" s="62"/>
      <c r="I311" s="37">
        <f t="shared" si="42"/>
        <v>3.2411000000138301E-2</v>
      </c>
      <c r="P311" s="63">
        <f t="shared" si="39"/>
        <v>30988.824000000001</v>
      </c>
      <c r="S311" s="39"/>
    </row>
    <row r="312" spans="1:21" ht="12.95" customHeight="1">
      <c r="A312" s="60" t="s">
        <v>1537</v>
      </c>
      <c r="C312" s="36">
        <v>46019.294999999998</v>
      </c>
      <c r="D312" s="61"/>
      <c r="E312" s="37">
        <f t="shared" si="37"/>
        <v>10448.018588556279</v>
      </c>
      <c r="F312" s="37">
        <f t="shared" si="38"/>
        <v>10448</v>
      </c>
      <c r="G312" s="37">
        <f t="shared" si="41"/>
        <v>1.1731999999028631E-2</v>
      </c>
      <c r="H312" s="62"/>
      <c r="I312" s="37">
        <f t="shared" si="42"/>
        <v>1.1731999999028631E-2</v>
      </c>
      <c r="P312" s="63">
        <f t="shared" si="39"/>
        <v>31000.794999999998</v>
      </c>
      <c r="S312" s="39"/>
    </row>
    <row r="313" spans="1:21" ht="12.95" customHeight="1">
      <c r="A313" s="5" t="s">
        <v>1362</v>
      </c>
      <c r="C313" s="36">
        <v>46235.781999999999</v>
      </c>
      <c r="D313" s="36" t="s">
        <v>1364</v>
      </c>
      <c r="E313" s="37">
        <f t="shared" si="37"/>
        <v>10791.027519999492</v>
      </c>
      <c r="F313" s="37">
        <f t="shared" si="38"/>
        <v>10791</v>
      </c>
      <c r="G313" s="37">
        <f t="shared" si="41"/>
        <v>1.7369000001053791E-2</v>
      </c>
      <c r="I313" s="37">
        <f t="shared" si="42"/>
        <v>1.7369000001053791E-2</v>
      </c>
      <c r="P313" s="63">
        <f t="shared" si="39"/>
        <v>31217.281999999999</v>
      </c>
      <c r="S313" s="39"/>
    </row>
    <row r="314" spans="1:21" ht="12.95" customHeight="1">
      <c r="A314" s="60" t="s">
        <v>1538</v>
      </c>
      <c r="C314" s="36">
        <v>46253.451999999997</v>
      </c>
      <c r="D314" s="61"/>
      <c r="E314" s="37">
        <f t="shared" si="37"/>
        <v>10819.024433525943</v>
      </c>
      <c r="F314" s="37">
        <f t="shared" si="38"/>
        <v>10819</v>
      </c>
      <c r="G314" s="37">
        <f t="shared" si="41"/>
        <v>1.5420999996422324E-2</v>
      </c>
      <c r="H314" s="62"/>
      <c r="I314" s="37">
        <f t="shared" si="42"/>
        <v>1.5420999996422324E-2</v>
      </c>
      <c r="P314" s="63">
        <f t="shared" si="39"/>
        <v>31234.951999999997</v>
      </c>
      <c r="S314" s="39"/>
    </row>
    <row r="315" spans="1:21" ht="12.95" customHeight="1">
      <c r="A315" s="60" t="s">
        <v>1539</v>
      </c>
      <c r="C315" s="36">
        <v>46253.453999999998</v>
      </c>
      <c r="D315" s="61"/>
      <c r="E315" s="37">
        <f t="shared" si="37"/>
        <v>10819.027602389953</v>
      </c>
      <c r="F315" s="37">
        <f t="shared" si="38"/>
        <v>10819</v>
      </c>
      <c r="G315" s="37">
        <f t="shared" si="41"/>
        <v>1.7420999996829778E-2</v>
      </c>
      <c r="H315" s="62"/>
      <c r="I315" s="37">
        <f t="shared" si="42"/>
        <v>1.7420999996829778E-2</v>
      </c>
      <c r="P315" s="63">
        <f t="shared" si="39"/>
        <v>31234.953999999998</v>
      </c>
      <c r="S315" s="39"/>
    </row>
    <row r="316" spans="1:21" ht="12.95" customHeight="1">
      <c r="A316" s="60" t="s">
        <v>1540</v>
      </c>
      <c r="C316" s="36">
        <v>46260.39</v>
      </c>
      <c r="D316" s="61"/>
      <c r="E316" s="37">
        <f t="shared" si="37"/>
        <v>10830.017222775892</v>
      </c>
      <c r="F316" s="37">
        <f t="shared" si="38"/>
        <v>10830</v>
      </c>
      <c r="G316" s="37">
        <f t="shared" si="41"/>
        <v>1.0869999998249114E-2</v>
      </c>
      <c r="H316" s="62"/>
      <c r="I316" s="37">
        <f t="shared" si="42"/>
        <v>1.0869999998249114E-2</v>
      </c>
      <c r="P316" s="63">
        <f t="shared" si="39"/>
        <v>31241.89</v>
      </c>
      <c r="S316" s="39"/>
    </row>
    <row r="317" spans="1:21" ht="12.95" customHeight="1">
      <c r="A317" s="60" t="s">
        <v>1541</v>
      </c>
      <c r="C317" s="36">
        <v>46265.440999999999</v>
      </c>
      <c r="D317" s="61"/>
      <c r="E317" s="37">
        <f t="shared" si="37"/>
        <v>10838.020188832605</v>
      </c>
      <c r="F317" s="37">
        <f t="shared" si="38"/>
        <v>10838</v>
      </c>
      <c r="G317" s="37">
        <f t="shared" si="41"/>
        <v>1.2741999998979736E-2</v>
      </c>
      <c r="H317" s="62"/>
      <c r="I317" s="37">
        <f t="shared" si="42"/>
        <v>1.2741999998979736E-2</v>
      </c>
      <c r="P317" s="63">
        <f t="shared" si="39"/>
        <v>31246.940999999999</v>
      </c>
      <c r="S317" s="39"/>
    </row>
    <row r="318" spans="1:21" ht="12.95" customHeight="1">
      <c r="A318" s="60" t="s">
        <v>1542</v>
      </c>
      <c r="C318" s="36">
        <v>46265.444000000003</v>
      </c>
      <c r="D318" s="61"/>
      <c r="E318" s="37">
        <f t="shared" si="37"/>
        <v>10838.024942128626</v>
      </c>
      <c r="F318" s="37">
        <f t="shared" si="38"/>
        <v>10838</v>
      </c>
      <c r="G318" s="37">
        <f t="shared" si="41"/>
        <v>1.5742000003228895E-2</v>
      </c>
      <c r="H318" s="62"/>
      <c r="I318" s="37">
        <f t="shared" si="42"/>
        <v>1.5742000003228895E-2</v>
      </c>
      <c r="P318" s="63">
        <f t="shared" si="39"/>
        <v>31246.944000000003</v>
      </c>
      <c r="S318" s="39"/>
    </row>
    <row r="319" spans="1:21" ht="12.95" customHeight="1">
      <c r="A319" s="60" t="s">
        <v>1543</v>
      </c>
      <c r="C319" s="36">
        <v>46265.445</v>
      </c>
      <c r="D319" s="61"/>
      <c r="E319" s="37">
        <f t="shared" si="37"/>
        <v>10838.026526560625</v>
      </c>
      <c r="F319" s="37">
        <f t="shared" si="38"/>
        <v>10838</v>
      </c>
      <c r="G319" s="37">
        <f t="shared" si="41"/>
        <v>1.6741999999794643E-2</v>
      </c>
      <c r="H319" s="62"/>
      <c r="I319" s="37">
        <f t="shared" si="42"/>
        <v>1.6741999999794643E-2</v>
      </c>
      <c r="P319" s="63">
        <f t="shared" si="39"/>
        <v>31246.945</v>
      </c>
      <c r="S319" s="39"/>
    </row>
    <row r="320" spans="1:21" ht="12.95" customHeight="1">
      <c r="A320" s="60" t="s">
        <v>1544</v>
      </c>
      <c r="C320" s="36">
        <v>46265.449000000001</v>
      </c>
      <c r="D320" s="61"/>
      <c r="E320" s="37">
        <f t="shared" si="37"/>
        <v>10838.032864288647</v>
      </c>
      <c r="F320" s="37">
        <f t="shared" si="38"/>
        <v>10838</v>
      </c>
      <c r="G320" s="37">
        <f t="shared" si="41"/>
        <v>2.0742000000609551E-2</v>
      </c>
      <c r="H320" s="62"/>
      <c r="I320" s="37">
        <f t="shared" si="42"/>
        <v>2.0742000000609551E-2</v>
      </c>
      <c r="P320" s="63">
        <f t="shared" si="39"/>
        <v>31246.949000000001</v>
      </c>
      <c r="S320" s="39"/>
    </row>
    <row r="321" spans="1:19" ht="12.95" customHeight="1">
      <c r="A321" s="60" t="s">
        <v>1545</v>
      </c>
      <c r="C321" s="36">
        <v>46265.451999999997</v>
      </c>
      <c r="D321" s="61"/>
      <c r="E321" s="37">
        <f t="shared" si="37"/>
        <v>10838.037617584656</v>
      </c>
      <c r="F321" s="37">
        <f t="shared" si="38"/>
        <v>10838</v>
      </c>
      <c r="G321" s="37">
        <f t="shared" si="41"/>
        <v>2.3741999997582752E-2</v>
      </c>
      <c r="H321" s="62"/>
      <c r="I321" s="37">
        <f t="shared" si="42"/>
        <v>2.3741999997582752E-2</v>
      </c>
      <c r="P321" s="63">
        <f t="shared" si="39"/>
        <v>31246.951999999997</v>
      </c>
      <c r="S321" s="39"/>
    </row>
    <row r="322" spans="1:19" ht="12.95" customHeight="1">
      <c r="A322" s="60" t="s">
        <v>1546</v>
      </c>
      <c r="C322" s="36">
        <v>46270.485999999997</v>
      </c>
      <c r="D322" s="61"/>
      <c r="E322" s="37">
        <f t="shared" si="37"/>
        <v>10846.013648297285</v>
      </c>
      <c r="F322" s="37">
        <f t="shared" si="38"/>
        <v>10846</v>
      </c>
      <c r="G322" s="37">
        <f t="shared" si="41"/>
        <v>8.6139999984879978E-3</v>
      </c>
      <c r="H322" s="62"/>
      <c r="I322" s="37">
        <f t="shared" si="42"/>
        <v>8.6139999984879978E-3</v>
      </c>
      <c r="P322" s="63">
        <f t="shared" si="39"/>
        <v>31251.985999999997</v>
      </c>
      <c r="S322" s="39"/>
    </row>
    <row r="323" spans="1:19" ht="12.95" customHeight="1">
      <c r="A323" s="5" t="s">
        <v>1362</v>
      </c>
      <c r="C323" s="36">
        <v>46278.695</v>
      </c>
      <c r="D323" s="36" t="s">
        <v>1364</v>
      </c>
      <c r="E323" s="37">
        <f t="shared" si="37"/>
        <v>10859.020250625454</v>
      </c>
      <c r="F323" s="37">
        <f t="shared" si="38"/>
        <v>10859</v>
      </c>
      <c r="G323" s="37">
        <f t="shared" si="41"/>
        <v>1.2780999997630715E-2</v>
      </c>
      <c r="I323" s="37">
        <f t="shared" si="42"/>
        <v>1.2780999997630715E-2</v>
      </c>
      <c r="P323" s="63">
        <f t="shared" si="39"/>
        <v>31260.195</v>
      </c>
      <c r="S323" s="39"/>
    </row>
    <row r="324" spans="1:19" ht="12.95" customHeight="1">
      <c r="A324" s="60" t="s">
        <v>1546</v>
      </c>
      <c r="C324" s="36">
        <v>46282.483</v>
      </c>
      <c r="D324" s="61"/>
      <c r="E324" s="37">
        <f t="shared" si="37"/>
        <v>10865.022079059989</v>
      </c>
      <c r="F324" s="37">
        <f t="shared" si="38"/>
        <v>10865</v>
      </c>
      <c r="G324" s="37">
        <f t="shared" si="41"/>
        <v>1.3935000002675224E-2</v>
      </c>
      <c r="H324" s="62"/>
      <c r="I324" s="37">
        <f t="shared" si="42"/>
        <v>1.3935000002675224E-2</v>
      </c>
      <c r="P324" s="63">
        <f t="shared" si="39"/>
        <v>31263.983</v>
      </c>
      <c r="S324" s="39"/>
    </row>
    <row r="325" spans="1:19" ht="12.95" customHeight="1">
      <c r="A325" s="5" t="s">
        <v>1362</v>
      </c>
      <c r="C325" s="36">
        <v>46288.803</v>
      </c>
      <c r="D325" s="36" t="s">
        <v>1364</v>
      </c>
      <c r="E325" s="37">
        <f t="shared" si="37"/>
        <v>10875.035689330911</v>
      </c>
      <c r="F325" s="37">
        <f t="shared" si="38"/>
        <v>10875</v>
      </c>
      <c r="G325" s="37">
        <f t="shared" si="41"/>
        <v>2.2525000000314321E-2</v>
      </c>
      <c r="I325" s="37">
        <f t="shared" si="42"/>
        <v>2.2525000000314321E-2</v>
      </c>
      <c r="P325" s="63">
        <f t="shared" si="39"/>
        <v>31270.303</v>
      </c>
      <c r="S325" s="39"/>
    </row>
    <row r="326" spans="1:19" ht="12.95" customHeight="1">
      <c r="A326" s="60" t="s">
        <v>1546</v>
      </c>
      <c r="C326" s="36">
        <v>46289.421999999999</v>
      </c>
      <c r="D326" s="61"/>
      <c r="E326" s="37">
        <f t="shared" si="37"/>
        <v>10876.016452741937</v>
      </c>
      <c r="F326" s="37">
        <f t="shared" si="38"/>
        <v>10876</v>
      </c>
      <c r="G326" s="37">
        <f t="shared" si="41"/>
        <v>1.0384000001067761E-2</v>
      </c>
      <c r="H326" s="62"/>
      <c r="I326" s="37">
        <f t="shared" si="42"/>
        <v>1.0384000001067761E-2</v>
      </c>
      <c r="P326" s="63">
        <f t="shared" si="39"/>
        <v>31270.921999999999</v>
      </c>
      <c r="S326" s="39"/>
    </row>
    <row r="327" spans="1:19" ht="12.95" customHeight="1">
      <c r="A327" s="60" t="s">
        <v>1547</v>
      </c>
      <c r="C327" s="36">
        <v>46289.434999999998</v>
      </c>
      <c r="D327" s="61"/>
      <c r="E327" s="37">
        <f t="shared" si="37"/>
        <v>10876.037050357998</v>
      </c>
      <c r="F327" s="37">
        <f t="shared" si="38"/>
        <v>10876</v>
      </c>
      <c r="G327" s="37">
        <f t="shared" si="41"/>
        <v>2.3384000000078231E-2</v>
      </c>
      <c r="H327" s="62"/>
      <c r="I327" s="37">
        <f t="shared" si="42"/>
        <v>2.3384000000078231E-2</v>
      </c>
      <c r="P327" s="63">
        <f t="shared" si="39"/>
        <v>31270.934999999998</v>
      </c>
      <c r="S327" s="39"/>
    </row>
    <row r="328" spans="1:19" ht="12.95" customHeight="1">
      <c r="A328" s="5" t="s">
        <v>1362</v>
      </c>
      <c r="C328" s="36">
        <v>46290.682999999997</v>
      </c>
      <c r="D328" s="36" t="s">
        <v>1364</v>
      </c>
      <c r="E328" s="37">
        <f t="shared" si="37"/>
        <v>10878.014421500104</v>
      </c>
      <c r="F328" s="37">
        <f t="shared" si="38"/>
        <v>10878</v>
      </c>
      <c r="G328" s="37">
        <f t="shared" si="41"/>
        <v>9.1019999963464215E-3</v>
      </c>
      <c r="I328" s="37">
        <f t="shared" si="42"/>
        <v>9.1019999963464215E-3</v>
      </c>
      <c r="P328" s="63">
        <f t="shared" si="39"/>
        <v>31272.182999999997</v>
      </c>
      <c r="S328" s="39"/>
    </row>
    <row r="329" spans="1:19" ht="12.95" customHeight="1">
      <c r="A329" s="60" t="s">
        <v>1548</v>
      </c>
      <c r="C329" s="36">
        <v>46294.457000000002</v>
      </c>
      <c r="D329" s="61"/>
      <c r="E329" s="37">
        <f t="shared" si="37"/>
        <v>10883.994067886577</v>
      </c>
      <c r="F329" s="37">
        <f t="shared" si="38"/>
        <v>10884</v>
      </c>
      <c r="G329" s="37">
        <f t="shared" si="41"/>
        <v>-3.7439999941852875E-3</v>
      </c>
      <c r="H329" s="62"/>
      <c r="I329" s="37">
        <f t="shared" si="42"/>
        <v>-3.7439999941852875E-3</v>
      </c>
      <c r="P329" s="63">
        <f t="shared" si="39"/>
        <v>31275.957000000002</v>
      </c>
      <c r="S329" s="39"/>
    </row>
    <row r="330" spans="1:19" ht="12.95" customHeight="1">
      <c r="A330" s="60" t="s">
        <v>1549</v>
      </c>
      <c r="C330" s="36">
        <v>46294.463000000003</v>
      </c>
      <c r="D330" s="61"/>
      <c r="E330" s="37">
        <f t="shared" si="37"/>
        <v>10884.003574478609</v>
      </c>
      <c r="F330" s="37">
        <f t="shared" si="38"/>
        <v>10884</v>
      </c>
      <c r="G330" s="37">
        <f t="shared" si="41"/>
        <v>2.2560000070370734E-3</v>
      </c>
      <c r="H330" s="62"/>
      <c r="I330" s="37">
        <f t="shared" si="42"/>
        <v>2.2560000070370734E-3</v>
      </c>
      <c r="P330" s="63">
        <f t="shared" si="39"/>
        <v>31275.963000000003</v>
      </c>
      <c r="S330" s="39"/>
    </row>
    <row r="331" spans="1:19" ht="12.95" customHeight="1">
      <c r="A331" s="60" t="s">
        <v>1550</v>
      </c>
      <c r="C331" s="36">
        <v>46294.466</v>
      </c>
      <c r="D331" s="61"/>
      <c r="E331" s="37">
        <f t="shared" si="37"/>
        <v>10884.008327774618</v>
      </c>
      <c r="F331" s="37">
        <f t="shared" si="38"/>
        <v>10884</v>
      </c>
      <c r="G331" s="37">
        <f t="shared" si="41"/>
        <v>5.256000004010275E-3</v>
      </c>
      <c r="H331" s="62"/>
      <c r="I331" s="37">
        <f t="shared" si="42"/>
        <v>5.256000004010275E-3</v>
      </c>
      <c r="P331" s="63">
        <f t="shared" si="39"/>
        <v>31275.966</v>
      </c>
      <c r="S331" s="39"/>
    </row>
    <row r="332" spans="1:19" ht="12.95" customHeight="1">
      <c r="A332" s="60" t="s">
        <v>1550</v>
      </c>
      <c r="C332" s="36">
        <v>46299.506999999998</v>
      </c>
      <c r="D332" s="61"/>
      <c r="E332" s="37">
        <f t="shared" si="37"/>
        <v>10891.995449511278</v>
      </c>
      <c r="F332" s="37">
        <f t="shared" si="38"/>
        <v>10892</v>
      </c>
      <c r="G332" s="37">
        <f t="shared" si="41"/>
        <v>-2.8720000045723282E-3</v>
      </c>
      <c r="H332" s="62"/>
      <c r="I332" s="37">
        <f t="shared" si="42"/>
        <v>-2.8720000045723282E-3</v>
      </c>
      <c r="P332" s="63">
        <f t="shared" si="39"/>
        <v>31281.006999999998</v>
      </c>
      <c r="S332" s="39"/>
    </row>
    <row r="333" spans="1:19" ht="12.95" customHeight="1">
      <c r="A333" s="60" t="s">
        <v>1537</v>
      </c>
      <c r="C333" s="36">
        <v>46299.508999999998</v>
      </c>
      <c r="D333" s="61"/>
      <c r="E333" s="37">
        <f t="shared" si="37"/>
        <v>10891.998618375288</v>
      </c>
      <c r="F333" s="37">
        <f t="shared" si="38"/>
        <v>10892</v>
      </c>
      <c r="G333" s="37">
        <f t="shared" si="41"/>
        <v>-8.7200000416487455E-4</v>
      </c>
      <c r="H333" s="62"/>
      <c r="I333" s="37">
        <f t="shared" si="42"/>
        <v>-8.7200000416487455E-4</v>
      </c>
      <c r="P333" s="63">
        <f t="shared" si="39"/>
        <v>31281.008999999998</v>
      </c>
      <c r="S333" s="39"/>
    </row>
    <row r="334" spans="1:19" ht="12.95" customHeight="1">
      <c r="A334" s="60" t="s">
        <v>1551</v>
      </c>
      <c r="C334" s="36">
        <v>46308.351000000002</v>
      </c>
      <c r="D334" s="61"/>
      <c r="E334" s="37">
        <f t="shared" si="37"/>
        <v>10906.008166162557</v>
      </c>
      <c r="F334" s="37">
        <f t="shared" si="38"/>
        <v>10906</v>
      </c>
      <c r="G334" s="37">
        <f t="shared" si="41"/>
        <v>5.154000005859416E-3</v>
      </c>
      <c r="H334" s="62"/>
      <c r="I334" s="37">
        <f t="shared" si="42"/>
        <v>5.154000005859416E-3</v>
      </c>
      <c r="P334" s="63">
        <f t="shared" si="39"/>
        <v>31289.851000000002</v>
      </c>
      <c r="S334" s="39"/>
    </row>
    <row r="335" spans="1:19" ht="12.95" customHeight="1">
      <c r="A335" s="5" t="s">
        <v>1362</v>
      </c>
      <c r="C335" s="36">
        <v>46309.622000000003</v>
      </c>
      <c r="D335" s="36" t="s">
        <v>1364</v>
      </c>
      <c r="E335" s="37">
        <f t="shared" si="37"/>
        <v>10908.021979240777</v>
      </c>
      <c r="F335" s="37">
        <f t="shared" si="38"/>
        <v>10908</v>
      </c>
      <c r="G335" s="37">
        <f t="shared" si="41"/>
        <v>1.3872000003175344E-2</v>
      </c>
      <c r="I335" s="37">
        <f t="shared" si="42"/>
        <v>1.3872000003175344E-2</v>
      </c>
      <c r="P335" s="63">
        <f t="shared" si="39"/>
        <v>31291.122000000003</v>
      </c>
      <c r="S335" s="39"/>
    </row>
    <row r="336" spans="1:19" ht="12.95" customHeight="1">
      <c r="A336" s="60" t="s">
        <v>1551</v>
      </c>
      <c r="C336" s="36">
        <v>46320.35</v>
      </c>
      <c r="D336" s="61"/>
      <c r="E336" s="37">
        <f t="shared" si="37"/>
        <v>10925.019765789259</v>
      </c>
      <c r="F336" s="37">
        <f t="shared" si="38"/>
        <v>10925</v>
      </c>
      <c r="G336" s="37">
        <f t="shared" si="41"/>
        <v>1.2474999995902181E-2</v>
      </c>
      <c r="H336" s="62"/>
      <c r="I336" s="37">
        <f t="shared" si="42"/>
        <v>1.2474999995902181E-2</v>
      </c>
      <c r="P336" s="63">
        <f t="shared" si="39"/>
        <v>31301.85</v>
      </c>
      <c r="S336" s="39"/>
    </row>
    <row r="337" spans="1:19" ht="12.95" customHeight="1">
      <c r="A337" s="60" t="s">
        <v>1552</v>
      </c>
      <c r="C337" s="36">
        <v>46320.358</v>
      </c>
      <c r="D337" s="61"/>
      <c r="E337" s="37">
        <f t="shared" si="37"/>
        <v>10925.032441245301</v>
      </c>
      <c r="F337" s="37">
        <f t="shared" si="38"/>
        <v>10925</v>
      </c>
      <c r="G337" s="37">
        <f t="shared" si="41"/>
        <v>2.0474999997531995E-2</v>
      </c>
      <c r="H337" s="62"/>
      <c r="I337" s="37">
        <f t="shared" si="42"/>
        <v>2.0474999997531995E-2</v>
      </c>
      <c r="P337" s="63">
        <f t="shared" si="39"/>
        <v>31301.858</v>
      </c>
      <c r="S337" s="39"/>
    </row>
    <row r="338" spans="1:19" ht="12.95" customHeight="1">
      <c r="A338" s="5" t="s">
        <v>1362</v>
      </c>
      <c r="C338" s="36">
        <v>46321.614000000001</v>
      </c>
      <c r="D338" s="36" t="s">
        <v>1364</v>
      </c>
      <c r="E338" s="37">
        <f t="shared" si="37"/>
        <v>10927.022487843447</v>
      </c>
      <c r="F338" s="37">
        <f t="shared" si="38"/>
        <v>10927</v>
      </c>
      <c r="G338" s="37">
        <f t="shared" si="41"/>
        <v>1.4193000002705958E-2</v>
      </c>
      <c r="I338" s="37">
        <f t="shared" si="42"/>
        <v>1.4193000002705958E-2</v>
      </c>
      <c r="P338" s="63">
        <f t="shared" si="39"/>
        <v>31303.114000000001</v>
      </c>
      <c r="S338" s="39"/>
    </row>
    <row r="339" spans="1:19" ht="12.95" customHeight="1">
      <c r="A339" s="60" t="s">
        <v>1551</v>
      </c>
      <c r="C339" s="36">
        <v>46327.288999999997</v>
      </c>
      <c r="D339" s="61"/>
      <c r="E339" s="37">
        <f t="shared" si="37"/>
        <v>10936.014139471206</v>
      </c>
      <c r="F339" s="37">
        <f t="shared" si="38"/>
        <v>10936</v>
      </c>
      <c r="G339" s="37">
        <f t="shared" si="41"/>
        <v>8.9239999942947179E-3</v>
      </c>
      <c r="H339" s="62"/>
      <c r="I339" s="37">
        <f t="shared" si="42"/>
        <v>8.9239999942947179E-3</v>
      </c>
      <c r="P339" s="63">
        <f t="shared" si="39"/>
        <v>31308.788999999997</v>
      </c>
      <c r="S339" s="39"/>
    </row>
    <row r="340" spans="1:19" ht="12.95" customHeight="1">
      <c r="A340" s="60" t="s">
        <v>1552</v>
      </c>
      <c r="C340" s="36">
        <v>46332.347999999998</v>
      </c>
      <c r="D340" s="61"/>
      <c r="E340" s="37">
        <f t="shared" si="37"/>
        <v>10944.029780983961</v>
      </c>
      <c r="F340" s="37">
        <f t="shared" si="38"/>
        <v>10944</v>
      </c>
      <c r="G340" s="37">
        <f t="shared" si="41"/>
        <v>1.8795999996655155E-2</v>
      </c>
      <c r="H340" s="62"/>
      <c r="I340" s="62"/>
      <c r="K340" s="37">
        <f>G340</f>
        <v>1.8795999996655155E-2</v>
      </c>
      <c r="P340" s="63">
        <f t="shared" si="39"/>
        <v>31313.847999999998</v>
      </c>
      <c r="S340" s="39"/>
    </row>
    <row r="341" spans="1:19" ht="12.95" customHeight="1">
      <c r="A341" s="5" t="s">
        <v>1362</v>
      </c>
      <c r="C341" s="36">
        <v>46345.597000000002</v>
      </c>
      <c r="D341" s="36" t="s">
        <v>1364</v>
      </c>
      <c r="E341" s="37">
        <f t="shared" ref="E341:E404" si="43">+(C341-C$7)/C$8</f>
        <v>10965.021920616789</v>
      </c>
      <c r="F341" s="37">
        <f t="shared" ref="F341:F404" si="44">ROUND(2*E341,0)/2</f>
        <v>10965</v>
      </c>
      <c r="G341" s="37">
        <f t="shared" si="41"/>
        <v>1.3834999997925479E-2</v>
      </c>
      <c r="I341" s="37">
        <f t="shared" ref="I341:I374" si="45">+G341</f>
        <v>1.3834999997925479E-2</v>
      </c>
      <c r="P341" s="63">
        <f t="shared" ref="P341:P404" si="46">C341-15018.5</f>
        <v>31327.097000000002</v>
      </c>
      <c r="S341" s="39"/>
    </row>
    <row r="342" spans="1:19" ht="12.95" customHeight="1">
      <c r="A342" s="60" t="s">
        <v>1552</v>
      </c>
      <c r="C342" s="36">
        <v>46356.337</v>
      </c>
      <c r="D342" s="61"/>
      <c r="E342" s="37">
        <f t="shared" si="43"/>
        <v>10982.038720349336</v>
      </c>
      <c r="F342" s="37">
        <f t="shared" si="44"/>
        <v>10982</v>
      </c>
      <c r="G342" s="37">
        <f t="shared" ref="G342:G373" si="47">+C342-(C$7+F342*C$8)</f>
        <v>2.4438000000372995E-2</v>
      </c>
      <c r="H342" s="62"/>
      <c r="I342" s="37">
        <f t="shared" si="45"/>
        <v>2.4438000000372995E-2</v>
      </c>
      <c r="P342" s="63">
        <f t="shared" si="46"/>
        <v>31337.837</v>
      </c>
      <c r="S342" s="39"/>
    </row>
    <row r="343" spans="1:19" ht="12.95" customHeight="1">
      <c r="A343" s="60" t="s">
        <v>1553</v>
      </c>
      <c r="C343" s="36">
        <v>46373.362000000001</v>
      </c>
      <c r="D343" s="61"/>
      <c r="E343" s="37">
        <f t="shared" si="43"/>
        <v>11009.013675232636</v>
      </c>
      <c r="F343" s="37">
        <f t="shared" si="44"/>
        <v>11009</v>
      </c>
      <c r="G343" s="37">
        <f t="shared" si="47"/>
        <v>8.630999996967148E-3</v>
      </c>
      <c r="H343" s="62"/>
      <c r="I343" s="37">
        <f t="shared" si="45"/>
        <v>8.630999996967148E-3</v>
      </c>
      <c r="P343" s="63">
        <f t="shared" si="46"/>
        <v>31354.862000000001</v>
      </c>
      <c r="S343" s="39"/>
    </row>
    <row r="344" spans="1:19" ht="12.95" customHeight="1">
      <c r="A344" s="5" t="s">
        <v>1362</v>
      </c>
      <c r="C344" s="36">
        <v>46560.821000000004</v>
      </c>
      <c r="D344" s="36" t="s">
        <v>1364</v>
      </c>
      <c r="E344" s="37">
        <f t="shared" si="43"/>
        <v>11306.029714437826</v>
      </c>
      <c r="F344" s="37">
        <f t="shared" si="44"/>
        <v>11306</v>
      </c>
      <c r="G344" s="37">
        <f t="shared" si="47"/>
        <v>1.8754000004264526E-2</v>
      </c>
      <c r="I344" s="37">
        <f t="shared" si="45"/>
        <v>1.8754000004264526E-2</v>
      </c>
      <c r="P344" s="63">
        <f t="shared" si="46"/>
        <v>31542.321000000004</v>
      </c>
      <c r="S344" s="39"/>
    </row>
    <row r="345" spans="1:19" ht="12.95" customHeight="1">
      <c r="A345" s="60" t="s">
        <v>1554</v>
      </c>
      <c r="C345" s="36">
        <v>46609.419000000002</v>
      </c>
      <c r="D345" s="61"/>
      <c r="E345" s="37">
        <f t="shared" si="43"/>
        <v>11383.029941011599</v>
      </c>
      <c r="F345" s="37">
        <f t="shared" si="44"/>
        <v>11383</v>
      </c>
      <c r="G345" s="37">
        <f t="shared" si="47"/>
        <v>1.8897000001743436E-2</v>
      </c>
      <c r="H345" s="62"/>
      <c r="I345" s="37">
        <f t="shared" si="45"/>
        <v>1.8897000001743436E-2</v>
      </c>
      <c r="P345" s="63">
        <f t="shared" si="46"/>
        <v>31590.919000000002</v>
      </c>
      <c r="S345" s="39"/>
    </row>
    <row r="346" spans="1:19" ht="12.95" customHeight="1">
      <c r="A346" s="60" t="s">
        <v>1555</v>
      </c>
      <c r="C346" s="36">
        <v>46614.457000000002</v>
      </c>
      <c r="D346" s="61"/>
      <c r="E346" s="37">
        <f t="shared" si="43"/>
        <v>11391.01230945225</v>
      </c>
      <c r="F346" s="37">
        <f t="shared" si="44"/>
        <v>11391</v>
      </c>
      <c r="G346" s="37">
        <f t="shared" si="47"/>
        <v>7.7690000034635887E-3</v>
      </c>
      <c r="H346" s="62"/>
      <c r="I346" s="37">
        <f t="shared" si="45"/>
        <v>7.7690000034635887E-3</v>
      </c>
      <c r="P346" s="63">
        <f t="shared" si="46"/>
        <v>31595.957000000002</v>
      </c>
      <c r="S346" s="39"/>
    </row>
    <row r="347" spans="1:19" ht="12.95" customHeight="1">
      <c r="A347" s="60" t="s">
        <v>1556</v>
      </c>
      <c r="C347" s="36">
        <v>46614.462</v>
      </c>
      <c r="D347" s="61"/>
      <c r="E347" s="37">
        <f t="shared" si="43"/>
        <v>11391.02023161227</v>
      </c>
      <c r="F347" s="37">
        <f t="shared" si="44"/>
        <v>11391</v>
      </c>
      <c r="G347" s="37">
        <f t="shared" si="47"/>
        <v>1.2769000000844244E-2</v>
      </c>
      <c r="H347" s="62"/>
      <c r="I347" s="37">
        <f t="shared" si="45"/>
        <v>1.2769000000844244E-2</v>
      </c>
      <c r="P347" s="63">
        <f t="shared" si="46"/>
        <v>31595.962</v>
      </c>
      <c r="S347" s="39"/>
    </row>
    <row r="348" spans="1:19" ht="12.95" customHeight="1">
      <c r="A348" s="60" t="s">
        <v>1557</v>
      </c>
      <c r="C348" s="36">
        <v>46614.466</v>
      </c>
      <c r="D348" s="61"/>
      <c r="E348" s="37">
        <f t="shared" si="43"/>
        <v>11391.026569340291</v>
      </c>
      <c r="F348" s="37">
        <f t="shared" si="44"/>
        <v>11391</v>
      </c>
      <c r="G348" s="37">
        <f t="shared" si="47"/>
        <v>1.6769000001659151E-2</v>
      </c>
      <c r="H348" s="62"/>
      <c r="I348" s="37">
        <f t="shared" si="45"/>
        <v>1.6769000001659151E-2</v>
      </c>
      <c r="P348" s="63">
        <f t="shared" si="46"/>
        <v>31595.966</v>
      </c>
      <c r="S348" s="39"/>
    </row>
    <row r="349" spans="1:19" ht="12.95" customHeight="1">
      <c r="A349" s="60" t="s">
        <v>1558</v>
      </c>
      <c r="C349" s="36">
        <v>46614.468999999997</v>
      </c>
      <c r="D349" s="61"/>
      <c r="E349" s="37">
        <f t="shared" si="43"/>
        <v>11391.031322636301</v>
      </c>
      <c r="F349" s="37">
        <f t="shared" si="44"/>
        <v>11391</v>
      </c>
      <c r="G349" s="37">
        <f t="shared" si="47"/>
        <v>1.9768999998632353E-2</v>
      </c>
      <c r="H349" s="62"/>
      <c r="I349" s="37">
        <f t="shared" si="45"/>
        <v>1.9768999998632353E-2</v>
      </c>
      <c r="P349" s="63">
        <f t="shared" si="46"/>
        <v>31595.968999999997</v>
      </c>
      <c r="S349" s="39"/>
    </row>
    <row r="350" spans="1:19" ht="12.95" customHeight="1">
      <c r="A350" s="60" t="s">
        <v>1559</v>
      </c>
      <c r="C350" s="36">
        <v>46614.476000000002</v>
      </c>
      <c r="D350" s="61"/>
      <c r="E350" s="37">
        <f t="shared" si="43"/>
        <v>11391.042413660343</v>
      </c>
      <c r="F350" s="37">
        <f t="shared" si="44"/>
        <v>11391</v>
      </c>
      <c r="G350" s="37">
        <f t="shared" si="47"/>
        <v>2.6769000003696419E-2</v>
      </c>
      <c r="H350" s="62"/>
      <c r="I350" s="37">
        <f t="shared" si="45"/>
        <v>2.6769000003696419E-2</v>
      </c>
      <c r="P350" s="63">
        <f t="shared" si="46"/>
        <v>31595.976000000002</v>
      </c>
      <c r="S350" s="39"/>
    </row>
    <row r="351" spans="1:19" ht="12.95" customHeight="1">
      <c r="A351" s="60" t="s">
        <v>1560</v>
      </c>
      <c r="C351" s="36">
        <v>46619.506999999998</v>
      </c>
      <c r="D351" s="61"/>
      <c r="E351" s="37">
        <f t="shared" si="43"/>
        <v>11399.013691076951</v>
      </c>
      <c r="F351" s="37">
        <f t="shared" si="44"/>
        <v>11399</v>
      </c>
      <c r="G351" s="37">
        <f t="shared" si="47"/>
        <v>8.6410000003525056E-3</v>
      </c>
      <c r="H351" s="62"/>
      <c r="I351" s="37">
        <f t="shared" si="45"/>
        <v>8.6410000003525056E-3</v>
      </c>
      <c r="P351" s="63">
        <f t="shared" si="46"/>
        <v>31601.006999999998</v>
      </c>
      <c r="S351" s="39"/>
    </row>
    <row r="352" spans="1:19" ht="12.95" customHeight="1">
      <c r="A352" s="60" t="s">
        <v>1561</v>
      </c>
      <c r="C352" s="36">
        <v>46619.508000000002</v>
      </c>
      <c r="D352" s="61"/>
      <c r="E352" s="37">
        <f t="shared" si="43"/>
        <v>11399.015275508962</v>
      </c>
      <c r="F352" s="37">
        <f t="shared" si="44"/>
        <v>11399</v>
      </c>
      <c r="G352" s="37">
        <f t="shared" si="47"/>
        <v>9.6410000041942112E-3</v>
      </c>
      <c r="H352" s="62"/>
      <c r="I352" s="37">
        <f t="shared" si="45"/>
        <v>9.6410000041942112E-3</v>
      </c>
      <c r="P352" s="63">
        <f t="shared" si="46"/>
        <v>31601.008000000002</v>
      </c>
      <c r="S352" s="39"/>
    </row>
    <row r="353" spans="1:19" ht="12.95" customHeight="1">
      <c r="A353" s="60" t="s">
        <v>1562</v>
      </c>
      <c r="C353" s="36">
        <v>46619.508999999998</v>
      </c>
      <c r="D353" s="61"/>
      <c r="E353" s="37">
        <f t="shared" si="43"/>
        <v>11399.016859940961</v>
      </c>
      <c r="F353" s="37">
        <f t="shared" si="44"/>
        <v>11399</v>
      </c>
      <c r="G353" s="37">
        <f t="shared" si="47"/>
        <v>1.0641000000759959E-2</v>
      </c>
      <c r="H353" s="62"/>
      <c r="I353" s="37">
        <f t="shared" si="45"/>
        <v>1.0641000000759959E-2</v>
      </c>
      <c r="P353" s="63">
        <f t="shared" si="46"/>
        <v>31601.008999999998</v>
      </c>
      <c r="S353" s="39"/>
    </row>
    <row r="354" spans="1:19" ht="12.95" customHeight="1">
      <c r="A354" s="60" t="s">
        <v>1563</v>
      </c>
      <c r="C354" s="36">
        <v>46619.51</v>
      </c>
      <c r="D354" s="61"/>
      <c r="E354" s="37">
        <f t="shared" si="43"/>
        <v>11399.018444372972</v>
      </c>
      <c r="F354" s="37">
        <f t="shared" si="44"/>
        <v>11399</v>
      </c>
      <c r="G354" s="37">
        <f t="shared" si="47"/>
        <v>1.1641000004601665E-2</v>
      </c>
      <c r="H354" s="62"/>
      <c r="I354" s="37">
        <f t="shared" si="45"/>
        <v>1.1641000004601665E-2</v>
      </c>
      <c r="P354" s="63">
        <f t="shared" si="46"/>
        <v>31601.010000000002</v>
      </c>
      <c r="S354" s="39"/>
    </row>
    <row r="355" spans="1:19" ht="12.95" customHeight="1">
      <c r="A355" s="60" t="s">
        <v>1558</v>
      </c>
      <c r="C355" s="36">
        <v>46619.512000000002</v>
      </c>
      <c r="D355" s="61"/>
      <c r="E355" s="37">
        <f t="shared" si="43"/>
        <v>11399.021613236982</v>
      </c>
      <c r="F355" s="37">
        <f t="shared" si="44"/>
        <v>11399</v>
      </c>
      <c r="G355" s="37">
        <f t="shared" si="47"/>
        <v>1.3641000005009118E-2</v>
      </c>
      <c r="H355" s="62"/>
      <c r="I355" s="37">
        <f t="shared" si="45"/>
        <v>1.3641000005009118E-2</v>
      </c>
      <c r="P355" s="63">
        <f t="shared" si="46"/>
        <v>31601.012000000002</v>
      </c>
      <c r="S355" s="39"/>
    </row>
    <row r="356" spans="1:19" ht="12.95" customHeight="1">
      <c r="A356" s="60" t="s">
        <v>1559</v>
      </c>
      <c r="C356" s="36">
        <v>46619.514999999999</v>
      </c>
      <c r="D356" s="61"/>
      <c r="E356" s="37">
        <f t="shared" si="43"/>
        <v>11399.026366532993</v>
      </c>
      <c r="F356" s="37">
        <f t="shared" si="44"/>
        <v>11399</v>
      </c>
      <c r="G356" s="37">
        <f t="shared" si="47"/>
        <v>1.664100000198232E-2</v>
      </c>
      <c r="H356" s="62"/>
      <c r="I356" s="37">
        <f t="shared" si="45"/>
        <v>1.664100000198232E-2</v>
      </c>
      <c r="P356" s="63">
        <f t="shared" si="46"/>
        <v>31601.014999999999</v>
      </c>
      <c r="S356" s="39"/>
    </row>
    <row r="357" spans="1:19" ht="12.95" customHeight="1">
      <c r="A357" s="60" t="s">
        <v>1564</v>
      </c>
      <c r="C357" s="36">
        <v>46619.523999999998</v>
      </c>
      <c r="D357" s="61"/>
      <c r="E357" s="37">
        <f t="shared" si="43"/>
        <v>11399.040626421034</v>
      </c>
      <c r="F357" s="37">
        <f t="shared" si="44"/>
        <v>11399</v>
      </c>
      <c r="G357" s="37">
        <f t="shared" si="47"/>
        <v>2.5641000000177883E-2</v>
      </c>
      <c r="H357" s="62"/>
      <c r="I357" s="37">
        <f t="shared" si="45"/>
        <v>2.5641000000177883E-2</v>
      </c>
      <c r="P357" s="63">
        <f t="shared" si="46"/>
        <v>31601.023999999998</v>
      </c>
      <c r="S357" s="39"/>
    </row>
    <row r="358" spans="1:19" ht="12.95" customHeight="1">
      <c r="A358" s="60" t="s">
        <v>1557</v>
      </c>
      <c r="C358" s="36">
        <v>46619.525000000001</v>
      </c>
      <c r="D358" s="61"/>
      <c r="E358" s="37">
        <f t="shared" si="43"/>
        <v>11399.042210853046</v>
      </c>
      <c r="F358" s="37">
        <f t="shared" si="44"/>
        <v>11399</v>
      </c>
      <c r="G358" s="37">
        <f t="shared" si="47"/>
        <v>2.6641000004019588E-2</v>
      </c>
      <c r="H358" s="62"/>
      <c r="I358" s="37">
        <f t="shared" si="45"/>
        <v>2.6641000004019588E-2</v>
      </c>
      <c r="P358" s="63">
        <f t="shared" si="46"/>
        <v>31601.025000000001</v>
      </c>
      <c r="S358" s="39"/>
    </row>
    <row r="359" spans="1:19" ht="12.95" customHeight="1">
      <c r="A359" s="60" t="s">
        <v>1565</v>
      </c>
      <c r="C359" s="36">
        <v>46626.455999999998</v>
      </c>
      <c r="D359" s="61"/>
      <c r="E359" s="37">
        <f t="shared" si="43"/>
        <v>11410.023909078951</v>
      </c>
      <c r="F359" s="37">
        <f t="shared" si="44"/>
        <v>11410</v>
      </c>
      <c r="G359" s="37">
        <f t="shared" si="47"/>
        <v>1.5090000000782311E-2</v>
      </c>
      <c r="H359" s="62"/>
      <c r="I359" s="37">
        <f t="shared" si="45"/>
        <v>1.5090000000782311E-2</v>
      </c>
      <c r="P359" s="63">
        <f t="shared" si="46"/>
        <v>31607.955999999998</v>
      </c>
      <c r="S359" s="39"/>
    </row>
    <row r="360" spans="1:19" ht="12.95" customHeight="1">
      <c r="A360" s="60" t="s">
        <v>1566</v>
      </c>
      <c r="C360" s="36">
        <v>46626.462</v>
      </c>
      <c r="D360" s="61"/>
      <c r="E360" s="37">
        <f t="shared" si="43"/>
        <v>11410.033415670983</v>
      </c>
      <c r="F360" s="37">
        <f t="shared" si="44"/>
        <v>11410</v>
      </c>
      <c r="G360" s="37">
        <f t="shared" si="47"/>
        <v>2.1090000002004672E-2</v>
      </c>
      <c r="H360" s="62"/>
      <c r="I360" s="37">
        <f t="shared" si="45"/>
        <v>2.1090000002004672E-2</v>
      </c>
      <c r="P360" s="63">
        <f t="shared" si="46"/>
        <v>31607.962</v>
      </c>
      <c r="S360" s="39"/>
    </row>
    <row r="361" spans="1:19" ht="12.95" customHeight="1">
      <c r="A361" s="60" t="s">
        <v>1567</v>
      </c>
      <c r="C361" s="36">
        <v>46643.514999999999</v>
      </c>
      <c r="D361" s="61"/>
      <c r="E361" s="37">
        <f t="shared" si="43"/>
        <v>11437.052734650419</v>
      </c>
      <c r="F361" s="37">
        <f t="shared" si="44"/>
        <v>11437</v>
      </c>
      <c r="G361" s="37">
        <f t="shared" si="47"/>
        <v>3.3282999997027218E-2</v>
      </c>
      <c r="H361" s="62"/>
      <c r="I361" s="37">
        <f t="shared" si="45"/>
        <v>3.3282999997027218E-2</v>
      </c>
      <c r="P361" s="63">
        <f t="shared" si="46"/>
        <v>31625.014999999999</v>
      </c>
      <c r="S361" s="39"/>
    </row>
    <row r="362" spans="1:19" ht="12.95" customHeight="1">
      <c r="A362" s="60" t="s">
        <v>1568</v>
      </c>
      <c r="C362" s="36">
        <v>46645.381000000001</v>
      </c>
      <c r="D362" s="61"/>
      <c r="E362" s="37">
        <f t="shared" si="43"/>
        <v>11440.009284771551</v>
      </c>
      <c r="F362" s="37">
        <f t="shared" si="44"/>
        <v>11440</v>
      </c>
      <c r="G362" s="37">
        <f t="shared" si="47"/>
        <v>5.8599999974831007E-3</v>
      </c>
      <c r="H362" s="62"/>
      <c r="I362" s="37">
        <f t="shared" si="45"/>
        <v>5.8599999974831007E-3</v>
      </c>
      <c r="P362" s="63">
        <f t="shared" si="46"/>
        <v>31626.881000000001</v>
      </c>
      <c r="S362" s="39"/>
    </row>
    <row r="363" spans="1:19" ht="12.95" customHeight="1">
      <c r="A363" s="60" t="s">
        <v>1561</v>
      </c>
      <c r="C363" s="36">
        <v>46645.392</v>
      </c>
      <c r="D363" s="61"/>
      <c r="E363" s="37">
        <f t="shared" si="43"/>
        <v>11440.026713523603</v>
      </c>
      <c r="F363" s="37">
        <f t="shared" si="44"/>
        <v>11440</v>
      </c>
      <c r="G363" s="37">
        <f t="shared" si="47"/>
        <v>1.6859999996086117E-2</v>
      </c>
      <c r="H363" s="62"/>
      <c r="I363" s="37">
        <f t="shared" si="45"/>
        <v>1.6859999996086117E-2</v>
      </c>
      <c r="P363" s="63">
        <f t="shared" si="46"/>
        <v>31626.892</v>
      </c>
      <c r="S363" s="39"/>
    </row>
    <row r="364" spans="1:19" ht="12.95" customHeight="1">
      <c r="A364" s="60" t="s">
        <v>1569</v>
      </c>
      <c r="C364" s="36">
        <v>46645.392999999996</v>
      </c>
      <c r="D364" s="61"/>
      <c r="E364" s="37">
        <f t="shared" si="43"/>
        <v>11440.028297955601</v>
      </c>
      <c r="F364" s="37">
        <f t="shared" si="44"/>
        <v>11440</v>
      </c>
      <c r="G364" s="37">
        <f t="shared" si="47"/>
        <v>1.7859999992651865E-2</v>
      </c>
      <c r="H364" s="62"/>
      <c r="I364" s="37">
        <f t="shared" si="45"/>
        <v>1.7859999992651865E-2</v>
      </c>
      <c r="P364" s="63">
        <f t="shared" si="46"/>
        <v>31626.892999999996</v>
      </c>
      <c r="S364" s="39"/>
    </row>
    <row r="365" spans="1:19" ht="12.95" customHeight="1">
      <c r="A365" s="60" t="s">
        <v>1570</v>
      </c>
      <c r="C365" s="36">
        <v>46657.391000000003</v>
      </c>
      <c r="D365" s="61"/>
      <c r="E365" s="37">
        <f t="shared" si="43"/>
        <v>11459.038313150315</v>
      </c>
      <c r="F365" s="37">
        <f t="shared" si="44"/>
        <v>11459</v>
      </c>
      <c r="G365" s="37">
        <f t="shared" si="47"/>
        <v>2.4181000000680797E-2</v>
      </c>
      <c r="H365" s="62"/>
      <c r="I365" s="37">
        <f t="shared" si="45"/>
        <v>2.4181000000680797E-2</v>
      </c>
      <c r="P365" s="63">
        <f t="shared" si="46"/>
        <v>31638.891000000003</v>
      </c>
      <c r="S365" s="39"/>
    </row>
    <row r="366" spans="1:19" ht="12.95" customHeight="1">
      <c r="A366" s="60" t="s">
        <v>1571</v>
      </c>
      <c r="C366" s="36">
        <v>46669.377999999997</v>
      </c>
      <c r="D366" s="61"/>
      <c r="E366" s="37">
        <f t="shared" si="43"/>
        <v>11478.030899592955</v>
      </c>
      <c r="F366" s="37">
        <f t="shared" si="44"/>
        <v>11478</v>
      </c>
      <c r="G366" s="37">
        <f t="shared" si="47"/>
        <v>1.9501999995554797E-2</v>
      </c>
      <c r="H366" s="62"/>
      <c r="I366" s="37">
        <f t="shared" si="45"/>
        <v>1.9501999995554797E-2</v>
      </c>
      <c r="P366" s="63">
        <f t="shared" si="46"/>
        <v>31650.877999999997</v>
      </c>
      <c r="S366" s="39"/>
    </row>
    <row r="367" spans="1:19" ht="12.95" customHeight="1">
      <c r="A367" s="60" t="s">
        <v>1569</v>
      </c>
      <c r="C367" s="36">
        <v>46705.351999999999</v>
      </c>
      <c r="D367" s="61"/>
      <c r="E367" s="37">
        <f t="shared" si="43"/>
        <v>11535.029256536969</v>
      </c>
      <c r="F367" s="37">
        <f t="shared" si="44"/>
        <v>11535</v>
      </c>
      <c r="G367" s="37">
        <f t="shared" si="47"/>
        <v>1.8465000001015142E-2</v>
      </c>
      <c r="H367" s="62"/>
      <c r="I367" s="37">
        <f t="shared" si="45"/>
        <v>1.8465000001015142E-2</v>
      </c>
      <c r="P367" s="63">
        <f t="shared" si="46"/>
        <v>31686.851999999999</v>
      </c>
      <c r="S367" s="39"/>
    </row>
    <row r="368" spans="1:19" ht="12.95" customHeight="1">
      <c r="A368" s="60" t="s">
        <v>1571</v>
      </c>
      <c r="C368" s="36">
        <v>46705.356</v>
      </c>
      <c r="D368" s="61"/>
      <c r="E368" s="37">
        <f t="shared" si="43"/>
        <v>11535.035594264989</v>
      </c>
      <c r="F368" s="37">
        <f t="shared" si="44"/>
        <v>11535</v>
      </c>
      <c r="G368" s="37">
        <f t="shared" si="47"/>
        <v>2.2465000001830049E-2</v>
      </c>
      <c r="H368" s="62"/>
      <c r="I368" s="37">
        <f t="shared" si="45"/>
        <v>2.2465000001830049E-2</v>
      </c>
      <c r="P368" s="63">
        <f t="shared" si="46"/>
        <v>31686.856</v>
      </c>
      <c r="S368" s="39"/>
    </row>
    <row r="369" spans="1:19" ht="12.95" customHeight="1">
      <c r="A369" s="60" t="s">
        <v>1572</v>
      </c>
      <c r="C369" s="36">
        <v>46753.317999999999</v>
      </c>
      <c r="D369" s="61"/>
      <c r="E369" s="37">
        <f t="shared" si="43"/>
        <v>11611.028122083653</v>
      </c>
      <c r="F369" s="37">
        <f t="shared" si="44"/>
        <v>11611</v>
      </c>
      <c r="G369" s="37">
        <f t="shared" si="47"/>
        <v>1.7748999998730142E-2</v>
      </c>
      <c r="H369" s="62"/>
      <c r="I369" s="37">
        <f t="shared" si="45"/>
        <v>1.7748999998730142E-2</v>
      </c>
      <c r="P369" s="63">
        <f t="shared" si="46"/>
        <v>31734.817999999999</v>
      </c>
      <c r="S369" s="39"/>
    </row>
    <row r="370" spans="1:19" ht="12.95" customHeight="1">
      <c r="A370" s="60" t="s">
        <v>1572</v>
      </c>
      <c r="C370" s="36">
        <v>46760.26</v>
      </c>
      <c r="D370" s="61"/>
      <c r="E370" s="37">
        <f t="shared" si="43"/>
        <v>11622.027249061623</v>
      </c>
      <c r="F370" s="37">
        <f t="shared" si="44"/>
        <v>11622</v>
      </c>
      <c r="G370" s="37">
        <f t="shared" si="47"/>
        <v>1.7198000001371838E-2</v>
      </c>
      <c r="H370" s="62"/>
      <c r="I370" s="37">
        <f t="shared" si="45"/>
        <v>1.7198000001371838E-2</v>
      </c>
      <c r="P370" s="63">
        <f t="shared" si="46"/>
        <v>31741.760000000002</v>
      </c>
      <c r="S370" s="39"/>
    </row>
    <row r="371" spans="1:19" ht="12.95" customHeight="1">
      <c r="A371" s="60" t="s">
        <v>1573</v>
      </c>
      <c r="C371" s="36">
        <v>46767.197999999997</v>
      </c>
      <c r="D371" s="61"/>
      <c r="E371" s="37">
        <f t="shared" si="43"/>
        <v>11633.020038311561</v>
      </c>
      <c r="F371" s="37">
        <f t="shared" si="44"/>
        <v>11633</v>
      </c>
      <c r="G371" s="37">
        <f t="shared" si="47"/>
        <v>1.264699999592267E-2</v>
      </c>
      <c r="H371" s="62"/>
      <c r="I371" s="37">
        <f t="shared" si="45"/>
        <v>1.264699999592267E-2</v>
      </c>
      <c r="P371" s="63">
        <f t="shared" si="46"/>
        <v>31748.697999999997</v>
      </c>
      <c r="S371" s="39"/>
    </row>
    <row r="372" spans="1:19" ht="12.95" customHeight="1">
      <c r="A372" s="60" t="s">
        <v>1572</v>
      </c>
      <c r="C372" s="36">
        <v>46767.199999999997</v>
      </c>
      <c r="D372" s="61"/>
      <c r="E372" s="37">
        <f t="shared" si="43"/>
        <v>11633.023207175571</v>
      </c>
      <c r="F372" s="37">
        <f t="shared" si="44"/>
        <v>11633</v>
      </c>
      <c r="G372" s="37">
        <f t="shared" si="47"/>
        <v>1.4646999996330123E-2</v>
      </c>
      <c r="H372" s="62"/>
      <c r="I372" s="37">
        <f t="shared" si="45"/>
        <v>1.4646999996330123E-2</v>
      </c>
      <c r="P372" s="63">
        <f t="shared" si="46"/>
        <v>31748.699999999997</v>
      </c>
      <c r="S372" s="39"/>
    </row>
    <row r="373" spans="1:19" ht="12.95" customHeight="1">
      <c r="A373" s="5" t="s">
        <v>1362</v>
      </c>
      <c r="C373" s="36">
        <v>46979.908000000003</v>
      </c>
      <c r="D373" s="36" t="s">
        <v>1364</v>
      </c>
      <c r="E373" s="37">
        <f t="shared" si="43"/>
        <v>11970.044570072303</v>
      </c>
      <c r="F373" s="37">
        <f t="shared" si="44"/>
        <v>11970</v>
      </c>
      <c r="G373" s="37">
        <f t="shared" si="47"/>
        <v>2.8130000006058253E-2</v>
      </c>
      <c r="I373" s="37">
        <f t="shared" si="45"/>
        <v>2.8130000006058253E-2</v>
      </c>
      <c r="P373" s="63">
        <f t="shared" si="46"/>
        <v>31961.408000000003</v>
      </c>
      <c r="S373" s="39"/>
    </row>
    <row r="374" spans="1:19" ht="12.95" customHeight="1">
      <c r="A374" s="60" t="s">
        <v>1574</v>
      </c>
      <c r="C374" s="36">
        <v>46987.464999999997</v>
      </c>
      <c r="D374" s="61"/>
      <c r="E374" s="37">
        <f t="shared" si="43"/>
        <v>11982.018122733267</v>
      </c>
      <c r="F374" s="37">
        <f t="shared" si="44"/>
        <v>11982</v>
      </c>
      <c r="G374" s="37">
        <f t="shared" ref="G374:G405" si="48">+C374-(C$7+F374*C$8)</f>
        <v>1.1437999994086567E-2</v>
      </c>
      <c r="H374" s="62"/>
      <c r="I374" s="37">
        <f t="shared" si="45"/>
        <v>1.1437999994086567E-2</v>
      </c>
      <c r="P374" s="63">
        <f t="shared" si="46"/>
        <v>31968.964999999997</v>
      </c>
      <c r="S374" s="39"/>
    </row>
    <row r="375" spans="1:19" ht="12.95" customHeight="1">
      <c r="A375" s="5" t="s">
        <v>1449</v>
      </c>
      <c r="B375" s="39" t="s">
        <v>1367</v>
      </c>
      <c r="C375" s="36">
        <v>46987.474600000001</v>
      </c>
      <c r="D375" s="36">
        <v>2.9999999999999997E-4</v>
      </c>
      <c r="E375" s="37">
        <f t="shared" si="43"/>
        <v>11982.033333280522</v>
      </c>
      <c r="F375" s="37">
        <f t="shared" si="44"/>
        <v>11982</v>
      </c>
      <c r="G375" s="37">
        <f t="shared" si="48"/>
        <v>2.1037999998952728E-2</v>
      </c>
      <c r="J375" s="37">
        <f>G375</f>
        <v>2.1037999998952728E-2</v>
      </c>
      <c r="P375" s="63">
        <f t="shared" si="46"/>
        <v>31968.974600000001</v>
      </c>
      <c r="S375" s="39"/>
    </row>
    <row r="376" spans="1:19" ht="12.95" customHeight="1">
      <c r="A376" s="60" t="s">
        <v>1449</v>
      </c>
      <c r="C376" s="36">
        <v>46987.474800000004</v>
      </c>
      <c r="D376" s="61"/>
      <c r="E376" s="37">
        <f t="shared" si="43"/>
        <v>11982.033650166926</v>
      </c>
      <c r="F376" s="37">
        <f t="shared" si="44"/>
        <v>11982</v>
      </c>
      <c r="G376" s="37">
        <f t="shared" si="48"/>
        <v>2.123800000117626E-2</v>
      </c>
      <c r="H376" s="62"/>
      <c r="I376" s="62"/>
      <c r="J376" s="37">
        <f>G376</f>
        <v>2.123800000117626E-2</v>
      </c>
      <c r="P376" s="63">
        <f t="shared" si="46"/>
        <v>31968.974800000004</v>
      </c>
      <c r="S376" s="39"/>
    </row>
    <row r="377" spans="1:19" ht="12.95" customHeight="1">
      <c r="A377" s="5" t="s">
        <v>1449</v>
      </c>
      <c r="B377" s="39" t="s">
        <v>1436</v>
      </c>
      <c r="C377" s="36">
        <v>46993.468699999998</v>
      </c>
      <c r="D377" s="36">
        <v>2.9999999999999997E-4</v>
      </c>
      <c r="E377" s="37">
        <f t="shared" si="43"/>
        <v>11991.530577161042</v>
      </c>
      <c r="F377" s="37">
        <f t="shared" si="44"/>
        <v>11991.5</v>
      </c>
      <c r="G377" s="37">
        <f t="shared" si="48"/>
        <v>1.9298499995784368E-2</v>
      </c>
      <c r="J377" s="37">
        <f>G377</f>
        <v>1.9298499995784368E-2</v>
      </c>
      <c r="P377" s="63">
        <f t="shared" si="46"/>
        <v>31974.968699999998</v>
      </c>
      <c r="S377" s="39"/>
    </row>
    <row r="378" spans="1:19" ht="12.95" customHeight="1">
      <c r="A378" s="60" t="s">
        <v>1449</v>
      </c>
      <c r="C378" s="36">
        <v>46993.468999999997</v>
      </c>
      <c r="D378" s="61"/>
      <c r="E378" s="37">
        <f t="shared" si="43"/>
        <v>11991.531052490644</v>
      </c>
      <c r="F378" s="37">
        <f t="shared" si="44"/>
        <v>11991.5</v>
      </c>
      <c r="G378" s="37">
        <f t="shared" si="48"/>
        <v>1.9598499995481689E-2</v>
      </c>
      <c r="H378" s="62"/>
      <c r="J378" s="37">
        <f>G378</f>
        <v>1.9598499995481689E-2</v>
      </c>
      <c r="P378" s="63">
        <f t="shared" si="46"/>
        <v>31974.968999999997</v>
      </c>
      <c r="S378" s="39"/>
    </row>
    <row r="379" spans="1:19" ht="12.95" customHeight="1">
      <c r="A379" s="5" t="s">
        <v>1449</v>
      </c>
      <c r="B379" s="39" t="s">
        <v>1436</v>
      </c>
      <c r="C379" s="36">
        <v>46993.469400000002</v>
      </c>
      <c r="D379" s="36">
        <v>2.9999999999999997E-4</v>
      </c>
      <c r="E379" s="37">
        <f t="shared" si="43"/>
        <v>11991.531686263454</v>
      </c>
      <c r="F379" s="37">
        <f t="shared" si="44"/>
        <v>11991.5</v>
      </c>
      <c r="G379" s="37">
        <f t="shared" si="48"/>
        <v>1.9998499999928754E-2</v>
      </c>
      <c r="J379" s="37">
        <f>G379</f>
        <v>1.9998499999928754E-2</v>
      </c>
      <c r="P379" s="63">
        <f t="shared" si="46"/>
        <v>31974.969400000002</v>
      </c>
      <c r="S379" s="39"/>
    </row>
    <row r="380" spans="1:19" ht="12.95" customHeight="1">
      <c r="A380" s="60" t="s">
        <v>1575</v>
      </c>
      <c r="C380" s="36">
        <v>46999.46</v>
      </c>
      <c r="D380" s="61"/>
      <c r="E380" s="37">
        <f t="shared" si="43"/>
        <v>12001.023384631959</v>
      </c>
      <c r="F380" s="37">
        <f t="shared" si="44"/>
        <v>12001</v>
      </c>
      <c r="G380" s="37">
        <f t="shared" si="48"/>
        <v>1.475899999786634E-2</v>
      </c>
      <c r="H380" s="62"/>
      <c r="I380" s="37">
        <f>+G380</f>
        <v>1.475899999786634E-2</v>
      </c>
      <c r="P380" s="63">
        <f t="shared" si="46"/>
        <v>31980.959999999999</v>
      </c>
      <c r="S380" s="39"/>
    </row>
    <row r="381" spans="1:19" ht="12.95" customHeight="1">
      <c r="A381" s="60" t="s">
        <v>1576</v>
      </c>
      <c r="C381" s="36">
        <v>46999.461000000003</v>
      </c>
      <c r="D381" s="61"/>
      <c r="E381" s="37">
        <f t="shared" si="43"/>
        <v>12001.02496906397</v>
      </c>
      <c r="F381" s="37">
        <f t="shared" si="44"/>
        <v>12001</v>
      </c>
      <c r="G381" s="37">
        <f t="shared" si="48"/>
        <v>1.5759000001708046E-2</v>
      </c>
      <c r="H381" s="62"/>
      <c r="I381" s="37">
        <f>+G381</f>
        <v>1.5759000001708046E-2</v>
      </c>
      <c r="P381" s="63">
        <f t="shared" si="46"/>
        <v>31980.961000000003</v>
      </c>
      <c r="S381" s="39"/>
    </row>
    <row r="382" spans="1:19" ht="12.95" customHeight="1">
      <c r="A382" s="60" t="s">
        <v>1449</v>
      </c>
      <c r="C382" s="36">
        <v>46999.465600000003</v>
      </c>
      <c r="D382" s="61"/>
      <c r="E382" s="37">
        <f t="shared" si="43"/>
        <v>12001.032257451192</v>
      </c>
      <c r="F382" s="37">
        <f t="shared" si="44"/>
        <v>12001</v>
      </c>
      <c r="G382" s="37">
        <f t="shared" si="48"/>
        <v>2.0359000001917593E-2</v>
      </c>
      <c r="H382" s="62"/>
      <c r="I382" s="62"/>
      <c r="J382" s="37">
        <f>G382</f>
        <v>2.0359000001917593E-2</v>
      </c>
      <c r="P382" s="63">
        <f t="shared" si="46"/>
        <v>31980.965600000003</v>
      </c>
      <c r="S382" s="39"/>
    </row>
    <row r="383" spans="1:19" ht="12.95" customHeight="1">
      <c r="A383" s="60" t="s">
        <v>1577</v>
      </c>
      <c r="C383" s="36">
        <v>46999.468999999997</v>
      </c>
      <c r="D383" s="61"/>
      <c r="E383" s="37">
        <f t="shared" si="43"/>
        <v>12001.03764452</v>
      </c>
      <c r="F383" s="37">
        <f t="shared" si="44"/>
        <v>12001</v>
      </c>
      <c r="G383" s="37">
        <f t="shared" si="48"/>
        <v>2.3758999996061902E-2</v>
      </c>
      <c r="H383" s="62"/>
      <c r="I383" s="37">
        <f t="shared" ref="I383:I408" si="49">+G383</f>
        <v>2.3758999996061902E-2</v>
      </c>
      <c r="P383" s="63">
        <f t="shared" si="46"/>
        <v>31980.968999999997</v>
      </c>
      <c r="S383" s="39"/>
    </row>
    <row r="384" spans="1:19" ht="12.95" customHeight="1">
      <c r="A384" s="60" t="s">
        <v>1584</v>
      </c>
      <c r="C384" s="36">
        <v>47054.37</v>
      </c>
      <c r="D384" s="61"/>
      <c r="E384" s="37">
        <f t="shared" si="43"/>
        <v>12088.024546020624</v>
      </c>
      <c r="F384" s="37">
        <f t="shared" si="44"/>
        <v>12088</v>
      </c>
      <c r="G384" s="37">
        <f t="shared" si="48"/>
        <v>1.549199999863049E-2</v>
      </c>
      <c r="H384" s="62"/>
      <c r="I384" s="37">
        <f t="shared" si="49"/>
        <v>1.549199999863049E-2</v>
      </c>
      <c r="P384" s="63">
        <f t="shared" si="46"/>
        <v>32035.870000000003</v>
      </c>
      <c r="S384" s="39"/>
    </row>
    <row r="385" spans="1:19" ht="12.95" customHeight="1">
      <c r="A385" s="60" t="s">
        <v>1584</v>
      </c>
      <c r="C385" s="36">
        <v>47061.32</v>
      </c>
      <c r="D385" s="61"/>
      <c r="E385" s="37">
        <f t="shared" si="43"/>
        <v>12099.036348454623</v>
      </c>
      <c r="F385" s="37">
        <f t="shared" si="44"/>
        <v>12099</v>
      </c>
      <c r="G385" s="37">
        <f t="shared" si="48"/>
        <v>2.2941000002902001E-2</v>
      </c>
      <c r="H385" s="62"/>
      <c r="I385" s="37">
        <f t="shared" si="49"/>
        <v>2.2941000002902001E-2</v>
      </c>
      <c r="P385" s="63">
        <f t="shared" si="46"/>
        <v>32042.82</v>
      </c>
      <c r="S385" s="39"/>
    </row>
    <row r="386" spans="1:19" ht="12.95" customHeight="1">
      <c r="A386" s="60" t="s">
        <v>1585</v>
      </c>
      <c r="C386" s="36">
        <v>47069.521000000001</v>
      </c>
      <c r="D386" s="61"/>
      <c r="E386" s="37">
        <f t="shared" si="43"/>
        <v>12112.030275326752</v>
      </c>
      <c r="F386" s="37">
        <f t="shared" si="44"/>
        <v>12112</v>
      </c>
      <c r="G386" s="37">
        <f t="shared" si="48"/>
        <v>1.9108000000414904E-2</v>
      </c>
      <c r="H386" s="62"/>
      <c r="I386" s="37">
        <f t="shared" si="49"/>
        <v>1.9108000000414904E-2</v>
      </c>
      <c r="P386" s="63">
        <f t="shared" si="46"/>
        <v>32051.021000000001</v>
      </c>
      <c r="S386" s="39"/>
    </row>
    <row r="387" spans="1:19" ht="12.95" customHeight="1">
      <c r="A387" s="60" t="s">
        <v>1584</v>
      </c>
      <c r="C387" s="36">
        <v>47157.249000000003</v>
      </c>
      <c r="D387" s="61"/>
      <c r="E387" s="37">
        <f t="shared" si="43"/>
        <v>12251.029326251984</v>
      </c>
      <c r="F387" s="37">
        <f t="shared" si="44"/>
        <v>12251</v>
      </c>
      <c r="G387" s="37">
        <f t="shared" si="48"/>
        <v>1.85090000013588E-2</v>
      </c>
      <c r="H387" s="62"/>
      <c r="I387" s="37">
        <f t="shared" si="49"/>
        <v>1.85090000013588E-2</v>
      </c>
      <c r="P387" s="63">
        <f t="shared" si="46"/>
        <v>32138.749000000003</v>
      </c>
      <c r="S387" s="39"/>
    </row>
    <row r="388" spans="1:19" ht="12.95" customHeight="1">
      <c r="A388" s="60" t="s">
        <v>1586</v>
      </c>
      <c r="C388" s="36">
        <v>47326.396999999997</v>
      </c>
      <c r="D388" s="61"/>
      <c r="E388" s="37">
        <f t="shared" si="43"/>
        <v>12519.032831015569</v>
      </c>
      <c r="F388" s="37">
        <f t="shared" si="44"/>
        <v>12519</v>
      </c>
      <c r="G388" s="37">
        <f t="shared" si="48"/>
        <v>2.07209999935003E-2</v>
      </c>
      <c r="H388" s="62"/>
      <c r="I388" s="37">
        <f t="shared" si="49"/>
        <v>2.07209999935003E-2</v>
      </c>
      <c r="P388" s="63">
        <f t="shared" si="46"/>
        <v>32307.896999999997</v>
      </c>
      <c r="S388" s="39"/>
    </row>
    <row r="389" spans="1:19" ht="12.95" customHeight="1">
      <c r="A389" s="60" t="s">
        <v>1576</v>
      </c>
      <c r="C389" s="36">
        <v>47353.527000000002</v>
      </c>
      <c r="D389" s="61"/>
      <c r="E389" s="37">
        <f t="shared" si="43"/>
        <v>12562.018471308316</v>
      </c>
      <c r="F389" s="37">
        <f t="shared" si="44"/>
        <v>12562</v>
      </c>
      <c r="G389" s="37">
        <f t="shared" si="48"/>
        <v>1.1658000003080815E-2</v>
      </c>
      <c r="H389" s="62"/>
      <c r="I389" s="37">
        <f t="shared" si="49"/>
        <v>1.1658000003080815E-2</v>
      </c>
      <c r="P389" s="63">
        <f t="shared" si="46"/>
        <v>32335.027000000002</v>
      </c>
      <c r="S389" s="39"/>
    </row>
    <row r="390" spans="1:19" ht="12.95" customHeight="1">
      <c r="A390" s="60" t="s">
        <v>1587</v>
      </c>
      <c r="C390" s="36">
        <v>47355.428</v>
      </c>
      <c r="D390" s="61"/>
      <c r="E390" s="37">
        <f t="shared" si="43"/>
        <v>12565.030476549615</v>
      </c>
      <c r="F390" s="37">
        <f t="shared" si="44"/>
        <v>12565</v>
      </c>
      <c r="G390" s="37">
        <f t="shared" si="48"/>
        <v>1.92349999997532E-2</v>
      </c>
      <c r="H390" s="62"/>
      <c r="I390" s="37">
        <f t="shared" si="49"/>
        <v>1.92349999997532E-2</v>
      </c>
      <c r="P390" s="63">
        <f t="shared" si="46"/>
        <v>32336.928</v>
      </c>
      <c r="S390" s="39"/>
    </row>
    <row r="391" spans="1:19" ht="12.95" customHeight="1">
      <c r="A391" s="60" t="s">
        <v>1588</v>
      </c>
      <c r="C391" s="36">
        <v>47360.476000000002</v>
      </c>
      <c r="D391" s="61"/>
      <c r="E391" s="37">
        <f t="shared" si="43"/>
        <v>12573.028689310317</v>
      </c>
      <c r="F391" s="37">
        <f t="shared" si="44"/>
        <v>12573</v>
      </c>
      <c r="G391" s="37">
        <f t="shared" si="48"/>
        <v>1.810700000351062E-2</v>
      </c>
      <c r="H391" s="62"/>
      <c r="I391" s="37">
        <f t="shared" si="49"/>
        <v>1.810700000351062E-2</v>
      </c>
      <c r="P391" s="63">
        <f t="shared" si="46"/>
        <v>32341.976000000002</v>
      </c>
      <c r="S391" s="39"/>
    </row>
    <row r="392" spans="1:19" ht="12.95" customHeight="1">
      <c r="A392" s="60" t="s">
        <v>1588</v>
      </c>
      <c r="C392" s="36">
        <v>47362.377999999997</v>
      </c>
      <c r="D392" s="61"/>
      <c r="E392" s="37">
        <f t="shared" si="43"/>
        <v>12576.042278983614</v>
      </c>
      <c r="F392" s="37">
        <f t="shared" si="44"/>
        <v>12576</v>
      </c>
      <c r="G392" s="37">
        <f t="shared" si="48"/>
        <v>2.6683999996748753E-2</v>
      </c>
      <c r="H392" s="62"/>
      <c r="I392" s="37">
        <f t="shared" si="49"/>
        <v>2.6683999996748753E-2</v>
      </c>
      <c r="P392" s="63">
        <f t="shared" si="46"/>
        <v>32343.877999999997</v>
      </c>
      <c r="S392" s="39"/>
    </row>
    <row r="393" spans="1:19" ht="12.95" customHeight="1">
      <c r="A393" s="60" t="s">
        <v>1589</v>
      </c>
      <c r="C393" s="36">
        <v>47374.362999999998</v>
      </c>
      <c r="D393" s="61"/>
      <c r="E393" s="37">
        <f t="shared" si="43"/>
        <v>12595.031696562253</v>
      </c>
      <c r="F393" s="37">
        <f t="shared" si="44"/>
        <v>12595</v>
      </c>
      <c r="G393" s="37">
        <f t="shared" si="48"/>
        <v>2.0004999998491257E-2</v>
      </c>
      <c r="H393" s="62"/>
      <c r="I393" s="37">
        <f t="shared" si="49"/>
        <v>2.0004999998491257E-2</v>
      </c>
      <c r="P393" s="63">
        <f t="shared" si="46"/>
        <v>32355.862999999998</v>
      </c>
      <c r="S393" s="39"/>
    </row>
    <row r="394" spans="1:19" ht="12.95" customHeight="1">
      <c r="A394" s="60" t="s">
        <v>1588</v>
      </c>
      <c r="C394" s="36">
        <v>47379.421999999999</v>
      </c>
      <c r="D394" s="61"/>
      <c r="E394" s="37">
        <f t="shared" si="43"/>
        <v>12603.047338075008</v>
      </c>
      <c r="F394" s="37">
        <f t="shared" si="44"/>
        <v>12603</v>
      </c>
      <c r="G394" s="37">
        <f t="shared" si="48"/>
        <v>2.9877000000851694E-2</v>
      </c>
      <c r="H394" s="62"/>
      <c r="I394" s="37">
        <f t="shared" si="49"/>
        <v>2.9877000000851694E-2</v>
      </c>
      <c r="P394" s="63">
        <f t="shared" si="46"/>
        <v>32360.921999999999</v>
      </c>
      <c r="S394" s="39"/>
    </row>
    <row r="395" spans="1:19" ht="12.95" customHeight="1">
      <c r="A395" s="60" t="s">
        <v>1590</v>
      </c>
      <c r="C395" s="36">
        <v>47384.46</v>
      </c>
      <c r="D395" s="61"/>
      <c r="E395" s="37">
        <f t="shared" si="43"/>
        <v>12611.029706515659</v>
      </c>
      <c r="F395" s="37">
        <f t="shared" si="44"/>
        <v>12611</v>
      </c>
      <c r="G395" s="37">
        <f t="shared" si="48"/>
        <v>1.8749000002571847E-2</v>
      </c>
      <c r="H395" s="62"/>
      <c r="I395" s="37">
        <f t="shared" si="49"/>
        <v>1.8749000002571847E-2</v>
      </c>
      <c r="P395" s="63">
        <f t="shared" si="46"/>
        <v>32365.96</v>
      </c>
      <c r="S395" s="39"/>
    </row>
    <row r="396" spans="1:19" ht="12.95" customHeight="1">
      <c r="A396" s="60" t="s">
        <v>1591</v>
      </c>
      <c r="C396" s="36">
        <v>47384.464</v>
      </c>
      <c r="D396" s="61"/>
      <c r="E396" s="37">
        <f t="shared" si="43"/>
        <v>12611.036044243679</v>
      </c>
      <c r="F396" s="37">
        <f t="shared" si="44"/>
        <v>12611</v>
      </c>
      <c r="G396" s="37">
        <f t="shared" si="48"/>
        <v>2.2749000003386755E-2</v>
      </c>
      <c r="H396" s="62"/>
      <c r="I396" s="37">
        <f t="shared" si="49"/>
        <v>2.2749000003386755E-2</v>
      </c>
      <c r="P396" s="63">
        <f t="shared" si="46"/>
        <v>32365.964</v>
      </c>
      <c r="S396" s="39"/>
    </row>
    <row r="397" spans="1:19" ht="12.95" customHeight="1">
      <c r="A397" s="60" t="s">
        <v>1592</v>
      </c>
      <c r="C397" s="36">
        <v>47391.404000000002</v>
      </c>
      <c r="D397" s="61"/>
      <c r="E397" s="37">
        <f t="shared" si="43"/>
        <v>12622.032002357639</v>
      </c>
      <c r="F397" s="37">
        <f t="shared" si="44"/>
        <v>12622</v>
      </c>
      <c r="G397" s="37">
        <f t="shared" si="48"/>
        <v>2.0198000005620997E-2</v>
      </c>
      <c r="H397" s="62"/>
      <c r="I397" s="37">
        <f t="shared" si="49"/>
        <v>2.0198000005620997E-2</v>
      </c>
      <c r="P397" s="63">
        <f t="shared" si="46"/>
        <v>32372.904000000002</v>
      </c>
      <c r="S397" s="39"/>
    </row>
    <row r="398" spans="1:19" ht="12.95" customHeight="1">
      <c r="A398" s="60" t="s">
        <v>1593</v>
      </c>
      <c r="C398" s="36">
        <v>47391.404999999999</v>
      </c>
      <c r="D398" s="61"/>
      <c r="E398" s="37">
        <f t="shared" si="43"/>
        <v>12622.033586789637</v>
      </c>
      <c r="F398" s="37">
        <f t="shared" si="44"/>
        <v>12622</v>
      </c>
      <c r="G398" s="37">
        <f t="shared" si="48"/>
        <v>2.1198000002186745E-2</v>
      </c>
      <c r="H398" s="62"/>
      <c r="I398" s="37">
        <f t="shared" si="49"/>
        <v>2.1198000002186745E-2</v>
      </c>
      <c r="P398" s="63">
        <f t="shared" si="46"/>
        <v>32372.904999999999</v>
      </c>
      <c r="S398" s="39"/>
    </row>
    <row r="399" spans="1:19" ht="12.95" customHeight="1">
      <c r="A399" s="60" t="s">
        <v>1594</v>
      </c>
      <c r="C399" s="36">
        <v>47391.413</v>
      </c>
      <c r="D399" s="61"/>
      <c r="E399" s="37">
        <f t="shared" si="43"/>
        <v>12622.04626224568</v>
      </c>
      <c r="F399" s="37">
        <f t="shared" si="44"/>
        <v>12622</v>
      </c>
      <c r="G399" s="37">
        <f t="shared" si="48"/>
        <v>2.919800000381656E-2</v>
      </c>
      <c r="H399" s="62"/>
      <c r="I399" s="37">
        <f t="shared" si="49"/>
        <v>2.919800000381656E-2</v>
      </c>
      <c r="P399" s="63">
        <f t="shared" si="46"/>
        <v>32372.913</v>
      </c>
      <c r="S399" s="39"/>
    </row>
    <row r="400" spans="1:19" ht="12.95" customHeight="1">
      <c r="A400" s="5" t="s">
        <v>1362</v>
      </c>
      <c r="C400" s="36">
        <v>47450.731</v>
      </c>
      <c r="D400" s="36" t="s">
        <v>1364</v>
      </c>
      <c r="E400" s="37">
        <f t="shared" si="43"/>
        <v>12716.031599911905</v>
      </c>
      <c r="F400" s="37">
        <f t="shared" si="44"/>
        <v>12716</v>
      </c>
      <c r="G400" s="37">
        <f t="shared" si="48"/>
        <v>1.9943999999668449E-2</v>
      </c>
      <c r="I400" s="37">
        <f t="shared" si="49"/>
        <v>1.9943999999668449E-2</v>
      </c>
      <c r="P400" s="63">
        <f t="shared" si="46"/>
        <v>32432.231</v>
      </c>
      <c r="S400" s="39"/>
    </row>
    <row r="401" spans="1:19" ht="12.95" customHeight="1">
      <c r="A401" s="60" t="s">
        <v>1595</v>
      </c>
      <c r="C401" s="36">
        <v>47456.419000000002</v>
      </c>
      <c r="D401" s="61"/>
      <c r="E401" s="37">
        <f t="shared" si="43"/>
        <v>12725.043849155738</v>
      </c>
      <c r="F401" s="37">
        <f t="shared" si="44"/>
        <v>12725</v>
      </c>
      <c r="G401" s="37">
        <f t="shared" si="48"/>
        <v>2.7675000004819594E-2</v>
      </c>
      <c r="H401" s="62"/>
      <c r="I401" s="37">
        <f t="shared" si="49"/>
        <v>2.7675000004819594E-2</v>
      </c>
      <c r="P401" s="63">
        <f t="shared" si="46"/>
        <v>32437.919000000002</v>
      </c>
      <c r="S401" s="39"/>
    </row>
    <row r="402" spans="1:19" ht="12.95" customHeight="1">
      <c r="A402" s="60" t="s">
        <v>1595</v>
      </c>
      <c r="C402" s="36">
        <v>47477.247000000003</v>
      </c>
      <c r="D402" s="61"/>
      <c r="E402" s="37">
        <f t="shared" si="43"/>
        <v>12758.044398953645</v>
      </c>
      <c r="F402" s="37">
        <f t="shared" si="44"/>
        <v>12758</v>
      </c>
      <c r="G402" s="37">
        <f t="shared" si="48"/>
        <v>2.802200000587618E-2</v>
      </c>
      <c r="H402" s="62"/>
      <c r="I402" s="37">
        <f t="shared" si="49"/>
        <v>2.802200000587618E-2</v>
      </c>
      <c r="P402" s="63">
        <f t="shared" si="46"/>
        <v>32458.747000000003</v>
      </c>
      <c r="S402" s="39"/>
    </row>
    <row r="403" spans="1:19" ht="12.95" customHeight="1">
      <c r="A403" s="60" t="s">
        <v>1596</v>
      </c>
      <c r="C403" s="36">
        <v>47530.258000000002</v>
      </c>
      <c r="D403" s="61"/>
      <c r="E403" s="37">
        <f t="shared" si="43"/>
        <v>12842.036723965011</v>
      </c>
      <c r="F403" s="37">
        <f t="shared" si="44"/>
        <v>12842</v>
      </c>
      <c r="G403" s="37">
        <f t="shared" si="48"/>
        <v>2.3178000003099442E-2</v>
      </c>
      <c r="H403" s="62"/>
      <c r="I403" s="37">
        <f t="shared" si="49"/>
        <v>2.3178000003099442E-2</v>
      </c>
      <c r="P403" s="63">
        <f t="shared" si="46"/>
        <v>32511.758000000002</v>
      </c>
      <c r="S403" s="39"/>
    </row>
    <row r="404" spans="1:19" ht="12.95" customHeight="1">
      <c r="A404" s="60" t="s">
        <v>1597</v>
      </c>
      <c r="C404" s="36">
        <v>47692.461000000003</v>
      </c>
      <c r="D404" s="61"/>
      <c r="E404" s="37">
        <f t="shared" si="43"/>
        <v>13099.036348454629</v>
      </c>
      <c r="F404" s="37">
        <f t="shared" si="44"/>
        <v>13099</v>
      </c>
      <c r="G404" s="37">
        <f t="shared" si="48"/>
        <v>2.2941000002902001E-2</v>
      </c>
      <c r="H404" s="62"/>
      <c r="I404" s="37">
        <f t="shared" si="49"/>
        <v>2.2941000002902001E-2</v>
      </c>
      <c r="P404" s="63">
        <f t="shared" si="46"/>
        <v>32673.961000000003</v>
      </c>
      <c r="S404" s="39"/>
    </row>
    <row r="405" spans="1:19" ht="12.95" customHeight="1">
      <c r="A405" s="5" t="s">
        <v>1362</v>
      </c>
      <c r="C405" s="36">
        <v>47715.817000000003</v>
      </c>
      <c r="D405" s="36" t="s">
        <v>1364</v>
      </c>
      <c r="E405" s="37">
        <f t="shared" ref="E405:E468" si="50">+(C405-C$7)/C$8</f>
        <v>13136.042342360903</v>
      </c>
      <c r="F405" s="37">
        <f t="shared" ref="F405:F468" si="51">ROUND(2*E405,0)/2</f>
        <v>13136</v>
      </c>
      <c r="G405" s="37">
        <f t="shared" si="48"/>
        <v>2.6724000003014226E-2</v>
      </c>
      <c r="I405" s="37">
        <f t="shared" si="49"/>
        <v>2.6724000003014226E-2</v>
      </c>
      <c r="P405" s="63">
        <f t="shared" ref="P405:P468" si="52">C405-15018.5</f>
        <v>32697.317000000003</v>
      </c>
      <c r="S405" s="39"/>
    </row>
    <row r="406" spans="1:19" ht="12.95" customHeight="1">
      <c r="A406" s="60" t="s">
        <v>1598</v>
      </c>
      <c r="C406" s="36">
        <v>47716.423000000003</v>
      </c>
      <c r="D406" s="61"/>
      <c r="E406" s="37">
        <f t="shared" si="50"/>
        <v>13137.002508155869</v>
      </c>
      <c r="F406" s="37">
        <f t="shared" si="51"/>
        <v>13137</v>
      </c>
      <c r="G406" s="37">
        <f t="shared" ref="G406:G427" si="53">+C406-(C$7+F406*C$8)</f>
        <v>1.5830000047571957E-3</v>
      </c>
      <c r="H406" s="62"/>
      <c r="I406" s="37">
        <f t="shared" si="49"/>
        <v>1.5830000047571957E-3</v>
      </c>
      <c r="P406" s="63">
        <f t="shared" si="52"/>
        <v>32697.923000000003</v>
      </c>
      <c r="S406" s="39"/>
    </row>
    <row r="407" spans="1:19" ht="12.95" customHeight="1">
      <c r="A407" s="60" t="s">
        <v>1599</v>
      </c>
      <c r="C407" s="36">
        <v>47716.430999999997</v>
      </c>
      <c r="D407" s="61"/>
      <c r="E407" s="37">
        <f t="shared" si="50"/>
        <v>13137.015183611898</v>
      </c>
      <c r="F407" s="37">
        <f t="shared" si="51"/>
        <v>13137</v>
      </c>
      <c r="G407" s="37">
        <f t="shared" si="53"/>
        <v>9.5829999991110526E-3</v>
      </c>
      <c r="H407" s="62"/>
      <c r="I407" s="37">
        <f t="shared" si="49"/>
        <v>9.5829999991110526E-3</v>
      </c>
      <c r="P407" s="63">
        <f t="shared" si="52"/>
        <v>32697.930999999997</v>
      </c>
      <c r="S407" s="39"/>
    </row>
    <row r="408" spans="1:19" ht="12.95" customHeight="1">
      <c r="A408" s="60" t="s">
        <v>1597</v>
      </c>
      <c r="C408" s="36">
        <v>47728.436999999998</v>
      </c>
      <c r="D408" s="61"/>
      <c r="E408" s="37">
        <f t="shared" si="50"/>
        <v>13156.037874262642</v>
      </c>
      <c r="F408" s="37">
        <f t="shared" si="51"/>
        <v>13156</v>
      </c>
      <c r="G408" s="37">
        <f t="shared" si="53"/>
        <v>2.3903999994217884E-2</v>
      </c>
      <c r="H408" s="62"/>
      <c r="I408" s="37">
        <f t="shared" si="49"/>
        <v>2.3903999994217884E-2</v>
      </c>
      <c r="P408" s="63">
        <f t="shared" si="52"/>
        <v>32709.936999999998</v>
      </c>
      <c r="S408" s="39"/>
    </row>
    <row r="409" spans="1:19" ht="12.95" customHeight="1">
      <c r="A409" s="5" t="s">
        <v>1450</v>
      </c>
      <c r="C409" s="36">
        <v>47733.486499999999</v>
      </c>
      <c r="D409" s="36">
        <v>1E-4</v>
      </c>
      <c r="E409" s="37">
        <f t="shared" si="50"/>
        <v>13164.03846367135</v>
      </c>
      <c r="F409" s="37">
        <f t="shared" si="51"/>
        <v>13164</v>
      </c>
      <c r="G409" s="37">
        <f t="shared" si="53"/>
        <v>2.4275999996461906E-2</v>
      </c>
      <c r="J409" s="37">
        <f t="shared" ref="J409:J414" si="54">G409</f>
        <v>2.4275999996461906E-2</v>
      </c>
      <c r="P409" s="63">
        <f t="shared" si="52"/>
        <v>32714.986499999999</v>
      </c>
      <c r="S409" s="39"/>
    </row>
    <row r="410" spans="1:19" ht="12.95" customHeight="1">
      <c r="A410" s="5" t="s">
        <v>1450</v>
      </c>
      <c r="C410" s="36">
        <v>47734.433100000002</v>
      </c>
      <c r="D410" s="36">
        <v>2.0000000000000001E-4</v>
      </c>
      <c r="E410" s="37">
        <f t="shared" si="50"/>
        <v>13165.538287007186</v>
      </c>
      <c r="F410" s="37">
        <f t="shared" si="51"/>
        <v>13165.5</v>
      </c>
      <c r="G410" s="37">
        <f t="shared" si="53"/>
        <v>2.4164499998732936E-2</v>
      </c>
      <c r="J410" s="37">
        <f t="shared" si="54"/>
        <v>2.4164499998732936E-2</v>
      </c>
      <c r="P410" s="63">
        <f t="shared" si="52"/>
        <v>32715.933100000002</v>
      </c>
      <c r="S410" s="39"/>
    </row>
    <row r="411" spans="1:19" ht="12.95" customHeight="1">
      <c r="A411" s="5" t="s">
        <v>1450</v>
      </c>
      <c r="C411" s="36">
        <v>47734.433499999999</v>
      </c>
      <c r="D411" s="36">
        <v>1E-4</v>
      </c>
      <c r="E411" s="37">
        <f t="shared" si="50"/>
        <v>13165.538920779984</v>
      </c>
      <c r="F411" s="37">
        <f t="shared" si="51"/>
        <v>13165.5</v>
      </c>
      <c r="G411" s="37">
        <f t="shared" si="53"/>
        <v>2.4564499995904043E-2</v>
      </c>
      <c r="J411" s="37">
        <f t="shared" si="54"/>
        <v>2.4564499995904043E-2</v>
      </c>
      <c r="P411" s="63">
        <f t="shared" si="52"/>
        <v>32715.933499999999</v>
      </c>
      <c r="S411" s="39"/>
    </row>
    <row r="412" spans="1:19" ht="12.95" customHeight="1">
      <c r="A412" s="5" t="s">
        <v>1450</v>
      </c>
      <c r="C412" s="36">
        <v>47735.379800000002</v>
      </c>
      <c r="D412" s="36">
        <v>1E-4</v>
      </c>
      <c r="E412" s="37">
        <f t="shared" si="50"/>
        <v>13167.038268786218</v>
      </c>
      <c r="F412" s="37">
        <f t="shared" si="51"/>
        <v>13167</v>
      </c>
      <c r="G412" s="37">
        <f t="shared" si="53"/>
        <v>2.4152999998477753E-2</v>
      </c>
      <c r="J412" s="37">
        <f t="shared" si="54"/>
        <v>2.4152999998477753E-2</v>
      </c>
      <c r="P412" s="63">
        <f t="shared" si="52"/>
        <v>32716.879800000002</v>
      </c>
      <c r="S412" s="39"/>
    </row>
    <row r="413" spans="1:19" ht="12.95" customHeight="1">
      <c r="A413" s="5" t="s">
        <v>1450</v>
      </c>
      <c r="C413" s="36">
        <v>47738.535300000003</v>
      </c>
      <c r="D413" s="36">
        <v>2.9999999999999997E-4</v>
      </c>
      <c r="E413" s="37">
        <f t="shared" si="50"/>
        <v>13172.037943977659</v>
      </c>
      <c r="F413" s="37">
        <f t="shared" si="51"/>
        <v>13172</v>
      </c>
      <c r="G413" s="37">
        <f t="shared" si="53"/>
        <v>2.3948000001837499E-2</v>
      </c>
      <c r="J413" s="37">
        <f t="shared" si="54"/>
        <v>2.3948000001837499E-2</v>
      </c>
      <c r="P413" s="63">
        <f t="shared" si="52"/>
        <v>32720.035300000003</v>
      </c>
      <c r="S413" s="39"/>
    </row>
    <row r="414" spans="1:19" ht="12.95" customHeight="1">
      <c r="A414" s="5" t="s">
        <v>1450</v>
      </c>
      <c r="C414" s="36">
        <v>47739.482600000003</v>
      </c>
      <c r="D414" s="36">
        <v>1E-4</v>
      </c>
      <c r="E414" s="37">
        <f t="shared" si="50"/>
        <v>13173.538876415892</v>
      </c>
      <c r="F414" s="37">
        <f t="shared" si="51"/>
        <v>13173.5</v>
      </c>
      <c r="G414" s="37">
        <f t="shared" si="53"/>
        <v>2.4536500000976957E-2</v>
      </c>
      <c r="J414" s="37">
        <f t="shared" si="54"/>
        <v>2.4536500000976957E-2</v>
      </c>
      <c r="P414" s="63">
        <f t="shared" si="52"/>
        <v>32720.982600000003</v>
      </c>
      <c r="S414" s="39"/>
    </row>
    <row r="415" spans="1:19" ht="12.95" customHeight="1">
      <c r="A415" s="5" t="s">
        <v>1362</v>
      </c>
      <c r="C415" s="36">
        <v>47744.851000000002</v>
      </c>
      <c r="D415" s="36" t="s">
        <v>1364</v>
      </c>
      <c r="E415" s="37">
        <f t="shared" si="50"/>
        <v>13182.044741190959</v>
      </c>
      <c r="F415" s="37">
        <f t="shared" si="51"/>
        <v>13182</v>
      </c>
      <c r="G415" s="37">
        <f t="shared" si="53"/>
        <v>2.8238000006240327E-2</v>
      </c>
      <c r="I415" s="37">
        <f>+G415</f>
        <v>2.8238000006240327E-2</v>
      </c>
      <c r="P415" s="63">
        <f t="shared" si="52"/>
        <v>32726.351000000002</v>
      </c>
      <c r="S415" s="39"/>
    </row>
    <row r="416" spans="1:19" ht="12.95" customHeight="1">
      <c r="A416" s="60" t="s">
        <v>1600</v>
      </c>
      <c r="C416" s="36">
        <v>47745.472999999998</v>
      </c>
      <c r="D416" s="61"/>
      <c r="E416" s="37">
        <f t="shared" si="50"/>
        <v>13183.030257897995</v>
      </c>
      <c r="F416" s="37">
        <f t="shared" si="51"/>
        <v>13183</v>
      </c>
      <c r="G416" s="37">
        <f t="shared" si="53"/>
        <v>1.9096999996691011E-2</v>
      </c>
      <c r="H416" s="62"/>
      <c r="I416" s="62"/>
      <c r="K416" s="37">
        <f>G416</f>
        <v>1.9096999996691011E-2</v>
      </c>
      <c r="P416" s="63">
        <f t="shared" si="52"/>
        <v>32726.972999999998</v>
      </c>
      <c r="S416" s="39"/>
    </row>
    <row r="417" spans="1:21" ht="12.95" customHeight="1">
      <c r="A417" s="60" t="s">
        <v>1601</v>
      </c>
      <c r="C417" s="36">
        <v>47745.476000000002</v>
      </c>
      <c r="D417" s="61"/>
      <c r="E417" s="37">
        <f t="shared" si="50"/>
        <v>13183.035011194017</v>
      </c>
      <c r="F417" s="37">
        <f t="shared" si="51"/>
        <v>13183</v>
      </c>
      <c r="G417" s="37">
        <f t="shared" si="53"/>
        <v>2.209700000094017E-2</v>
      </c>
      <c r="H417" s="62"/>
      <c r="I417" s="37">
        <f t="shared" ref="I417:I426" si="55">+G417</f>
        <v>2.209700000094017E-2</v>
      </c>
      <c r="P417" s="63">
        <f t="shared" si="52"/>
        <v>32726.976000000002</v>
      </c>
      <c r="S417" s="39"/>
    </row>
    <row r="418" spans="1:21" ht="12.95" customHeight="1">
      <c r="A418" s="60" t="s">
        <v>1602</v>
      </c>
      <c r="C418" s="36">
        <v>47745.481</v>
      </c>
      <c r="D418" s="61"/>
      <c r="E418" s="37">
        <f t="shared" si="50"/>
        <v>13183.042933354036</v>
      </c>
      <c r="F418" s="37">
        <f t="shared" si="51"/>
        <v>13183</v>
      </c>
      <c r="G418" s="37">
        <f t="shared" si="53"/>
        <v>2.7096999998320825E-2</v>
      </c>
      <c r="H418" s="62"/>
      <c r="I418" s="37">
        <f t="shared" si="55"/>
        <v>2.7096999998320825E-2</v>
      </c>
      <c r="P418" s="63">
        <f t="shared" si="52"/>
        <v>32726.981</v>
      </c>
      <c r="S418" s="39"/>
    </row>
    <row r="419" spans="1:21" ht="12.95" customHeight="1">
      <c r="A419" s="5" t="s">
        <v>1362</v>
      </c>
      <c r="C419" s="36">
        <v>47799.754000000001</v>
      </c>
      <c r="D419" s="36" t="s">
        <v>1364</v>
      </c>
      <c r="E419" s="37">
        <f t="shared" si="50"/>
        <v>13269.034811555581</v>
      </c>
      <c r="F419" s="37">
        <f t="shared" si="51"/>
        <v>13269</v>
      </c>
      <c r="G419" s="37">
        <f t="shared" si="53"/>
        <v>2.1971000001940411E-2</v>
      </c>
      <c r="I419" s="37">
        <f t="shared" si="55"/>
        <v>2.1971000001940411E-2</v>
      </c>
      <c r="P419" s="63">
        <f t="shared" si="52"/>
        <v>32781.254000000001</v>
      </c>
      <c r="S419" s="39"/>
    </row>
    <row r="420" spans="1:21" ht="12.95" customHeight="1">
      <c r="A420" s="60" t="s">
        <v>1603</v>
      </c>
      <c r="C420" s="36">
        <v>47812.392</v>
      </c>
      <c r="D420" s="61"/>
      <c r="E420" s="37">
        <f t="shared" si="50"/>
        <v>13289.058863233413</v>
      </c>
      <c r="F420" s="37">
        <f t="shared" si="51"/>
        <v>13289</v>
      </c>
      <c r="G420" s="37">
        <f t="shared" si="53"/>
        <v>3.7151000004087109E-2</v>
      </c>
      <c r="H420" s="62"/>
      <c r="I420" s="37">
        <f t="shared" si="55"/>
        <v>3.7151000004087109E-2</v>
      </c>
      <c r="P420" s="63">
        <f t="shared" si="52"/>
        <v>32793.892</v>
      </c>
      <c r="S420" s="39"/>
    </row>
    <row r="421" spans="1:21" ht="12.95" customHeight="1">
      <c r="A421" s="60" t="s">
        <v>1604</v>
      </c>
      <c r="C421" s="36">
        <v>47896.328000000001</v>
      </c>
      <c r="D421" s="61"/>
      <c r="E421" s="37">
        <f t="shared" si="50"/>
        <v>13422.049747996092</v>
      </c>
      <c r="F421" s="37">
        <f t="shared" si="51"/>
        <v>13422</v>
      </c>
      <c r="G421" s="37">
        <f t="shared" si="53"/>
        <v>3.1397999999171589E-2</v>
      </c>
      <c r="H421" s="62"/>
      <c r="I421" s="37">
        <f t="shared" si="55"/>
        <v>3.1397999999171589E-2</v>
      </c>
      <c r="P421" s="63">
        <f t="shared" si="52"/>
        <v>32877.828000000001</v>
      </c>
      <c r="S421" s="39"/>
    </row>
    <row r="422" spans="1:21" ht="12.95" customHeight="1">
      <c r="A422" s="60" t="s">
        <v>1605</v>
      </c>
      <c r="C422" s="36">
        <v>48041.485999999997</v>
      </c>
      <c r="D422" s="61"/>
      <c r="E422" s="37">
        <f t="shared" si="50"/>
        <v>13652.042728962304</v>
      </c>
      <c r="F422" s="37">
        <f t="shared" si="51"/>
        <v>13652</v>
      </c>
      <c r="G422" s="37">
        <f t="shared" si="53"/>
        <v>2.6967999998305459E-2</v>
      </c>
      <c r="H422" s="62"/>
      <c r="I422" s="37">
        <f t="shared" si="55"/>
        <v>2.6967999998305459E-2</v>
      </c>
      <c r="P422" s="63">
        <f t="shared" si="52"/>
        <v>33022.985999999997</v>
      </c>
      <c r="S422" s="39"/>
    </row>
    <row r="423" spans="1:21" ht="12.95" customHeight="1">
      <c r="A423" s="5" t="s">
        <v>1362</v>
      </c>
      <c r="C423" s="36">
        <v>48054.743999999999</v>
      </c>
      <c r="D423" s="36" t="s">
        <v>1364</v>
      </c>
      <c r="E423" s="37">
        <f t="shared" si="50"/>
        <v>13673.049128483173</v>
      </c>
      <c r="F423" s="37">
        <f t="shared" si="51"/>
        <v>13673</v>
      </c>
      <c r="G423" s="37">
        <f t="shared" si="53"/>
        <v>3.1006999997771345E-2</v>
      </c>
      <c r="I423" s="37">
        <f t="shared" si="55"/>
        <v>3.1006999997771345E-2</v>
      </c>
      <c r="P423" s="63">
        <f t="shared" si="52"/>
        <v>33036.243999999999</v>
      </c>
      <c r="S423" s="39"/>
    </row>
    <row r="424" spans="1:21" ht="12.95" customHeight="1">
      <c r="A424" s="60" t="s">
        <v>1606</v>
      </c>
      <c r="C424" s="36">
        <v>48084.409</v>
      </c>
      <c r="D424" s="61"/>
      <c r="E424" s="37">
        <f t="shared" si="50"/>
        <v>13720.051303908318</v>
      </c>
      <c r="F424" s="37">
        <f t="shared" si="51"/>
        <v>13720</v>
      </c>
      <c r="G424" s="37">
        <f t="shared" si="53"/>
        <v>3.2380000004195608E-2</v>
      </c>
      <c r="H424" s="62"/>
      <c r="I424" s="37">
        <f t="shared" si="55"/>
        <v>3.2380000004195608E-2</v>
      </c>
      <c r="P424" s="63">
        <f t="shared" si="52"/>
        <v>33065.909</v>
      </c>
      <c r="S424" s="39"/>
    </row>
    <row r="425" spans="1:21" ht="12.95" customHeight="1">
      <c r="A425" s="60" t="s">
        <v>1607</v>
      </c>
      <c r="B425" s="67"/>
      <c r="C425" s="5">
        <v>48087.552000000003</v>
      </c>
      <c r="D425" s="68"/>
      <c r="E425" s="37">
        <f t="shared" si="50"/>
        <v>13725.031173699701</v>
      </c>
      <c r="F425" s="37">
        <f t="shared" si="51"/>
        <v>13725</v>
      </c>
      <c r="G425" s="37">
        <f t="shared" si="53"/>
        <v>1.967500000318978E-2</v>
      </c>
      <c r="H425" s="62"/>
      <c r="I425" s="37">
        <f t="shared" si="55"/>
        <v>1.967500000318978E-2</v>
      </c>
      <c r="P425" s="63">
        <f t="shared" si="52"/>
        <v>33069.052000000003</v>
      </c>
      <c r="S425" s="39"/>
    </row>
    <row r="426" spans="1:21" ht="12.95" customHeight="1">
      <c r="A426" s="60" t="s">
        <v>1608</v>
      </c>
      <c r="B426" s="67"/>
      <c r="C426" s="5">
        <v>48089.428</v>
      </c>
      <c r="D426" s="68"/>
      <c r="E426" s="37">
        <f t="shared" si="50"/>
        <v>13728.003568140875</v>
      </c>
      <c r="F426" s="37">
        <f t="shared" si="51"/>
        <v>13728</v>
      </c>
      <c r="G426" s="37">
        <f t="shared" si="53"/>
        <v>2.2519999984069727E-3</v>
      </c>
      <c r="H426" s="62"/>
      <c r="I426" s="37">
        <f t="shared" si="55"/>
        <v>2.2519999984069727E-3</v>
      </c>
      <c r="P426" s="63">
        <f t="shared" si="52"/>
        <v>33070.928</v>
      </c>
      <c r="S426" s="39"/>
    </row>
    <row r="427" spans="1:21" ht="12.95" customHeight="1">
      <c r="A427" s="5" t="s">
        <v>1448</v>
      </c>
      <c r="B427" s="67" t="s">
        <v>1367</v>
      </c>
      <c r="C427" s="5">
        <v>48089.453099999999</v>
      </c>
      <c r="D427" s="5">
        <v>2.0000000000000001E-4</v>
      </c>
      <c r="E427" s="37">
        <f t="shared" si="50"/>
        <v>13728.043337384197</v>
      </c>
      <c r="F427" s="37">
        <f t="shared" si="51"/>
        <v>13728</v>
      </c>
      <c r="G427" s="37">
        <f t="shared" si="53"/>
        <v>2.7351999997335952E-2</v>
      </c>
      <c r="J427" s="37">
        <f>G427</f>
        <v>2.7351999997335952E-2</v>
      </c>
      <c r="P427" s="63">
        <f t="shared" si="52"/>
        <v>33070.953099999999</v>
      </c>
      <c r="S427" s="39"/>
    </row>
    <row r="428" spans="1:21" ht="12.95" customHeight="1">
      <c r="A428" s="8" t="s">
        <v>1448</v>
      </c>
      <c r="B428" s="9" t="s">
        <v>1367</v>
      </c>
      <c r="C428" s="8">
        <v>48089.953200000004</v>
      </c>
      <c r="D428" s="8">
        <v>2.0000000000000001E-4</v>
      </c>
      <c r="E428" s="37">
        <f t="shared" si="50"/>
        <v>13728.83571182985</v>
      </c>
      <c r="F428" s="37">
        <f t="shared" si="51"/>
        <v>13729</v>
      </c>
      <c r="H428" s="62"/>
      <c r="I428" s="62"/>
      <c r="P428" s="63">
        <f t="shared" si="52"/>
        <v>33071.453200000004</v>
      </c>
      <c r="S428" s="39"/>
      <c r="U428" s="37">
        <f>+C428-(C$7+F428*C$8)</f>
        <v>-0.1036889999959385</v>
      </c>
    </row>
    <row r="429" spans="1:21" ht="12.95" customHeight="1">
      <c r="A429" s="5" t="s">
        <v>1448</v>
      </c>
      <c r="B429" s="67" t="s">
        <v>1436</v>
      </c>
      <c r="C429" s="5">
        <v>48093.554300000003</v>
      </c>
      <c r="D429" s="5">
        <v>4.0000000000000002E-4</v>
      </c>
      <c r="E429" s="37">
        <f t="shared" si="50"/>
        <v>13734.541409922669</v>
      </c>
      <c r="F429" s="37">
        <f t="shared" si="51"/>
        <v>13734.5</v>
      </c>
      <c r="G429" s="37">
        <f t="shared" ref="G429:G460" si="56">+C429-(C$7+F429*C$8)</f>
        <v>2.6135500003874768E-2</v>
      </c>
      <c r="J429" s="37">
        <f t="shared" ref="J429:J435" si="57">G429</f>
        <v>2.6135500003874768E-2</v>
      </c>
      <c r="P429" s="63">
        <f t="shared" si="52"/>
        <v>33075.054300000003</v>
      </c>
      <c r="S429" s="39"/>
    </row>
    <row r="430" spans="1:21" ht="12.95" customHeight="1">
      <c r="A430" s="60" t="s">
        <v>1448</v>
      </c>
      <c r="B430" s="67"/>
      <c r="C430" s="5">
        <v>48093.555999999997</v>
      </c>
      <c r="D430" s="68"/>
      <c r="E430" s="37">
        <f t="shared" si="50"/>
        <v>13734.544103457067</v>
      </c>
      <c r="F430" s="37">
        <f t="shared" si="51"/>
        <v>13734.5</v>
      </c>
      <c r="G430" s="37">
        <f t="shared" si="56"/>
        <v>2.7835499997308943E-2</v>
      </c>
      <c r="H430" s="62"/>
      <c r="J430" s="37">
        <f t="shared" si="57"/>
        <v>2.7835499997308943E-2</v>
      </c>
      <c r="P430" s="63">
        <f t="shared" si="52"/>
        <v>33075.055999999997</v>
      </c>
      <c r="S430" s="39"/>
    </row>
    <row r="431" spans="1:21" ht="12.95" customHeight="1">
      <c r="A431" s="8" t="s">
        <v>1448</v>
      </c>
      <c r="B431" s="9" t="s">
        <v>1436</v>
      </c>
      <c r="C431" s="8">
        <v>48093.557699999998</v>
      </c>
      <c r="D431" s="8">
        <v>2.9999999999999997E-4</v>
      </c>
      <c r="E431" s="37">
        <f t="shared" si="50"/>
        <v>13734.546796991477</v>
      </c>
      <c r="F431" s="37">
        <f t="shared" si="51"/>
        <v>13734.5</v>
      </c>
      <c r="G431" s="37">
        <f t="shared" si="56"/>
        <v>2.9535499998019077E-2</v>
      </c>
      <c r="H431" s="62"/>
      <c r="I431" s="62"/>
      <c r="J431" s="37">
        <f t="shared" si="57"/>
        <v>2.9535499998019077E-2</v>
      </c>
      <c r="P431" s="63">
        <f t="shared" si="52"/>
        <v>33075.057699999998</v>
      </c>
      <c r="S431" s="39"/>
    </row>
    <row r="432" spans="1:21" ht="12.95" customHeight="1">
      <c r="A432" s="8" t="s">
        <v>1448</v>
      </c>
      <c r="B432" s="9" t="s">
        <v>1367</v>
      </c>
      <c r="C432" s="8">
        <v>48096.396099999998</v>
      </c>
      <c r="D432" s="8">
        <v>2.0000000000000001E-4</v>
      </c>
      <c r="E432" s="37">
        <f t="shared" si="50"/>
        <v>13739.044048794165</v>
      </c>
      <c r="F432" s="37">
        <f t="shared" si="51"/>
        <v>13739</v>
      </c>
      <c r="G432" s="37">
        <f t="shared" si="56"/>
        <v>2.7800999996543396E-2</v>
      </c>
      <c r="H432" s="62"/>
      <c r="I432" s="62"/>
      <c r="J432" s="37">
        <f t="shared" si="57"/>
        <v>2.7800999996543396E-2</v>
      </c>
      <c r="P432" s="63">
        <f t="shared" si="52"/>
        <v>33077.896099999998</v>
      </c>
      <c r="S432" s="39"/>
    </row>
    <row r="433" spans="1:19" ht="12.95" customHeight="1">
      <c r="A433" s="8" t="s">
        <v>1448</v>
      </c>
      <c r="B433" s="9" t="s">
        <v>1436</v>
      </c>
      <c r="C433" s="8">
        <v>48097.342600000004</v>
      </c>
      <c r="D433" s="8">
        <v>2.0000000000000001E-4</v>
      </c>
      <c r="E433" s="37">
        <f t="shared" si="50"/>
        <v>13740.543713686804</v>
      </c>
      <c r="F433" s="37">
        <f t="shared" si="51"/>
        <v>13740.5</v>
      </c>
      <c r="G433" s="37">
        <f t="shared" si="56"/>
        <v>2.7589500001340639E-2</v>
      </c>
      <c r="H433" s="62"/>
      <c r="I433" s="62"/>
      <c r="J433" s="37">
        <f t="shared" si="57"/>
        <v>2.7589500001340639E-2</v>
      </c>
      <c r="P433" s="63">
        <f t="shared" si="52"/>
        <v>33078.842600000004</v>
      </c>
      <c r="S433" s="39"/>
    </row>
    <row r="434" spans="1:19" ht="12.95" customHeight="1">
      <c r="A434" s="60" t="s">
        <v>1448</v>
      </c>
      <c r="B434" s="67"/>
      <c r="C434" s="5">
        <v>48097.342900000003</v>
      </c>
      <c r="D434" s="68"/>
      <c r="E434" s="37">
        <f t="shared" si="50"/>
        <v>13740.544189016406</v>
      </c>
      <c r="F434" s="37">
        <f t="shared" si="51"/>
        <v>13740.5</v>
      </c>
      <c r="G434" s="37">
        <f t="shared" si="56"/>
        <v>2.7889500001037959E-2</v>
      </c>
      <c r="H434" s="62"/>
      <c r="I434" s="62"/>
      <c r="J434" s="37">
        <f t="shared" si="57"/>
        <v>2.7889500001037959E-2</v>
      </c>
      <c r="P434" s="63">
        <f t="shared" si="52"/>
        <v>33078.842900000003</v>
      </c>
      <c r="S434" s="39"/>
    </row>
    <row r="435" spans="1:19" ht="12.95" customHeight="1">
      <c r="A435" s="5" t="s">
        <v>1448</v>
      </c>
      <c r="B435" s="67" t="s">
        <v>1436</v>
      </c>
      <c r="C435" s="5">
        <v>48097.349099999999</v>
      </c>
      <c r="D435" s="5">
        <v>2.9999999999999997E-4</v>
      </c>
      <c r="E435" s="37">
        <f t="shared" si="50"/>
        <v>13740.554012494829</v>
      </c>
      <c r="F435" s="37">
        <f t="shared" si="51"/>
        <v>13740.5</v>
      </c>
      <c r="G435" s="37">
        <f t="shared" si="56"/>
        <v>3.4089499997207895E-2</v>
      </c>
      <c r="J435" s="37">
        <f t="shared" si="57"/>
        <v>3.4089499997207895E-2</v>
      </c>
      <c r="P435" s="63">
        <f t="shared" si="52"/>
        <v>33078.849099999999</v>
      </c>
      <c r="S435" s="39"/>
    </row>
    <row r="436" spans="1:19" ht="12.95" customHeight="1">
      <c r="A436" s="60" t="s">
        <v>1609</v>
      </c>
      <c r="B436" s="67"/>
      <c r="C436" s="5">
        <v>48101.445800000001</v>
      </c>
      <c r="D436" s="68"/>
      <c r="E436" s="37">
        <f t="shared" si="50"/>
        <v>13747.044955089277</v>
      </c>
      <c r="F436" s="37">
        <f t="shared" si="51"/>
        <v>13747</v>
      </c>
      <c r="G436" s="37">
        <f t="shared" si="56"/>
        <v>2.8373000001010951E-2</v>
      </c>
      <c r="H436" s="62"/>
      <c r="I436" s="62"/>
      <c r="J436" s="37">
        <f>+G436</f>
        <v>2.8373000001010951E-2</v>
      </c>
      <c r="P436" s="63">
        <f t="shared" si="52"/>
        <v>33082.945800000001</v>
      </c>
      <c r="S436" s="39"/>
    </row>
    <row r="437" spans="1:19" ht="12.95" customHeight="1">
      <c r="A437" s="60" t="s">
        <v>1606</v>
      </c>
      <c r="B437" s="67"/>
      <c r="C437" s="5">
        <v>48106.493999999999</v>
      </c>
      <c r="D437" s="68"/>
      <c r="E437" s="37">
        <f t="shared" si="50"/>
        <v>13755.043484736372</v>
      </c>
      <c r="F437" s="37">
        <f t="shared" si="51"/>
        <v>13755</v>
      </c>
      <c r="G437" s="37">
        <f t="shared" si="56"/>
        <v>2.7444999999715947E-2</v>
      </c>
      <c r="H437" s="62"/>
      <c r="I437" s="37">
        <f>+G437</f>
        <v>2.7444999999715947E-2</v>
      </c>
      <c r="P437" s="63">
        <f t="shared" si="52"/>
        <v>33087.993999999999</v>
      </c>
      <c r="S437" s="39"/>
    </row>
    <row r="438" spans="1:19" ht="12.95" customHeight="1">
      <c r="A438" s="60" t="s">
        <v>1610</v>
      </c>
      <c r="B438" s="67"/>
      <c r="C438" s="5">
        <v>48120.366999999998</v>
      </c>
      <c r="D438" s="68"/>
      <c r="E438" s="37">
        <f t="shared" si="50"/>
        <v>13777.024309940249</v>
      </c>
      <c r="F438" s="37">
        <f t="shared" si="51"/>
        <v>13777</v>
      </c>
      <c r="G438" s="37">
        <f t="shared" si="56"/>
        <v>1.5342999999120366E-2</v>
      </c>
      <c r="H438" s="62"/>
      <c r="I438" s="37">
        <f>+G438</f>
        <v>1.5342999999120366E-2</v>
      </c>
      <c r="P438" s="63">
        <f t="shared" si="52"/>
        <v>33101.866999999998</v>
      </c>
      <c r="S438" s="39"/>
    </row>
    <row r="439" spans="1:19" ht="12.95" customHeight="1">
      <c r="A439" s="60" t="s">
        <v>1611</v>
      </c>
      <c r="B439" s="67"/>
      <c r="C439" s="5">
        <v>48120.370999999999</v>
      </c>
      <c r="D439" s="68"/>
      <c r="E439" s="37">
        <f t="shared" si="50"/>
        <v>13777.030647668269</v>
      </c>
      <c r="F439" s="37">
        <f t="shared" si="51"/>
        <v>13777</v>
      </c>
      <c r="G439" s="37">
        <f t="shared" si="56"/>
        <v>1.9342999999935273E-2</v>
      </c>
      <c r="H439" s="62"/>
      <c r="I439" s="37">
        <f>+G439</f>
        <v>1.9342999999935273E-2</v>
      </c>
      <c r="P439" s="63">
        <f t="shared" si="52"/>
        <v>33101.870999999999</v>
      </c>
      <c r="S439" s="39"/>
    </row>
    <row r="440" spans="1:19" ht="12.95" customHeight="1">
      <c r="A440" s="60" t="s">
        <v>1612</v>
      </c>
      <c r="B440" s="67"/>
      <c r="C440" s="5">
        <v>48120.394</v>
      </c>
      <c r="D440" s="68"/>
      <c r="E440" s="37">
        <f t="shared" si="50"/>
        <v>13777.067089604383</v>
      </c>
      <c r="F440" s="37">
        <f t="shared" si="51"/>
        <v>13777</v>
      </c>
      <c r="G440" s="37">
        <f t="shared" si="56"/>
        <v>4.2343000000983011E-2</v>
      </c>
      <c r="H440" s="62"/>
      <c r="I440" s="37">
        <f>+G440</f>
        <v>4.2343000000983011E-2</v>
      </c>
      <c r="P440" s="63">
        <f t="shared" si="52"/>
        <v>33101.894</v>
      </c>
      <c r="S440" s="39"/>
    </row>
    <row r="441" spans="1:19" ht="12.95" customHeight="1">
      <c r="A441" s="60" t="s">
        <v>1613</v>
      </c>
      <c r="B441" s="67"/>
      <c r="C441" s="5">
        <v>48123.542000000001</v>
      </c>
      <c r="D441" s="68"/>
      <c r="E441" s="37">
        <f t="shared" si="50"/>
        <v>13782.054881555789</v>
      </c>
      <c r="F441" s="37">
        <f t="shared" si="51"/>
        <v>13782</v>
      </c>
      <c r="G441" s="37">
        <f t="shared" si="56"/>
        <v>3.4637999997357838E-2</v>
      </c>
      <c r="H441" s="62"/>
      <c r="I441" s="37">
        <f>+G441</f>
        <v>3.4637999997357838E-2</v>
      </c>
      <c r="P441" s="63">
        <f t="shared" si="52"/>
        <v>33105.042000000001</v>
      </c>
      <c r="S441" s="39"/>
    </row>
    <row r="442" spans="1:19" ht="12.95" customHeight="1">
      <c r="A442" s="8" t="s">
        <v>1448</v>
      </c>
      <c r="B442" s="9" t="s">
        <v>1436</v>
      </c>
      <c r="C442" s="8">
        <v>48124.482100000001</v>
      </c>
      <c r="D442" s="8">
        <v>2.0000000000000001E-4</v>
      </c>
      <c r="E442" s="37">
        <f t="shared" si="50"/>
        <v>13783.544406083587</v>
      </c>
      <c r="F442" s="37">
        <f t="shared" si="51"/>
        <v>13783.5</v>
      </c>
      <c r="G442" s="37">
        <f t="shared" si="56"/>
        <v>2.8026500003761612E-2</v>
      </c>
      <c r="H442" s="62"/>
      <c r="I442" s="62"/>
      <c r="J442" s="37">
        <f>G442</f>
        <v>2.8026500003761612E-2</v>
      </c>
      <c r="P442" s="63">
        <f t="shared" si="52"/>
        <v>33105.982100000001</v>
      </c>
      <c r="S442" s="39"/>
    </row>
    <row r="443" spans="1:19" ht="12.95" customHeight="1">
      <c r="A443" s="60" t="s">
        <v>1606</v>
      </c>
      <c r="B443" s="67"/>
      <c r="C443" s="5">
        <v>48132.368000000002</v>
      </c>
      <c r="D443" s="68"/>
      <c r="E443" s="37">
        <f t="shared" si="50"/>
        <v>13796.039078430973</v>
      </c>
      <c r="F443" s="37">
        <f t="shared" si="51"/>
        <v>13796</v>
      </c>
      <c r="G443" s="37">
        <f t="shared" si="56"/>
        <v>2.4664000004122499E-2</v>
      </c>
      <c r="H443" s="62"/>
      <c r="I443" s="37">
        <f t="shared" ref="I443:I450" si="58">+G443</f>
        <v>2.4664000004122499E-2</v>
      </c>
      <c r="P443" s="63">
        <f t="shared" si="52"/>
        <v>33113.868000000002</v>
      </c>
      <c r="S443" s="39"/>
    </row>
    <row r="444" spans="1:19" ht="12.95" customHeight="1">
      <c r="A444" s="5" t="s">
        <v>1362</v>
      </c>
      <c r="B444" s="67"/>
      <c r="C444" s="5">
        <v>48133.635000000002</v>
      </c>
      <c r="D444" s="5" t="s">
        <v>1364</v>
      </c>
      <c r="E444" s="37">
        <f t="shared" si="50"/>
        <v>13798.046553781171</v>
      </c>
      <c r="F444" s="37">
        <f t="shared" si="51"/>
        <v>13798</v>
      </c>
      <c r="G444" s="37">
        <f t="shared" si="56"/>
        <v>2.938200000062352E-2</v>
      </c>
      <c r="I444" s="37">
        <f t="shared" si="58"/>
        <v>2.938200000062352E-2</v>
      </c>
      <c r="P444" s="63">
        <f t="shared" si="52"/>
        <v>33115.135000000002</v>
      </c>
      <c r="S444" s="39"/>
    </row>
    <row r="445" spans="1:19" ht="12.95" customHeight="1">
      <c r="A445" s="60" t="s">
        <v>1606</v>
      </c>
      <c r="B445" s="67"/>
      <c r="C445" s="5">
        <v>48144.36</v>
      </c>
      <c r="D445" s="68"/>
      <c r="E445" s="37">
        <f t="shared" si="50"/>
        <v>13815.039587033643</v>
      </c>
      <c r="F445" s="37">
        <f t="shared" si="51"/>
        <v>13815</v>
      </c>
      <c r="G445" s="37">
        <f t="shared" si="56"/>
        <v>2.4984999996377155E-2</v>
      </c>
      <c r="H445" s="62"/>
      <c r="I445" s="37">
        <f t="shared" si="58"/>
        <v>2.4984999996377155E-2</v>
      </c>
      <c r="P445" s="63">
        <f t="shared" si="52"/>
        <v>33125.86</v>
      </c>
      <c r="S445" s="39"/>
    </row>
    <row r="446" spans="1:19" ht="12.95" customHeight="1">
      <c r="A446" s="60" t="s">
        <v>1606</v>
      </c>
      <c r="B446" s="67"/>
      <c r="C446" s="5">
        <v>48175.284</v>
      </c>
      <c r="D446" s="68"/>
      <c r="E446" s="37">
        <f t="shared" si="50"/>
        <v>13864.036562352945</v>
      </c>
      <c r="F446" s="37">
        <f t="shared" si="51"/>
        <v>13864</v>
      </c>
      <c r="G446" s="37">
        <f t="shared" si="56"/>
        <v>2.3075999997672625E-2</v>
      </c>
      <c r="H446" s="62"/>
      <c r="I446" s="37">
        <f t="shared" si="58"/>
        <v>2.3075999997672625E-2</v>
      </c>
      <c r="P446" s="63">
        <f t="shared" si="52"/>
        <v>33156.784</v>
      </c>
      <c r="S446" s="39"/>
    </row>
    <row r="447" spans="1:19" ht="12.95" customHeight="1">
      <c r="A447" s="60" t="s">
        <v>1614</v>
      </c>
      <c r="B447" s="67"/>
      <c r="C447" s="5">
        <v>48202.423999999999</v>
      </c>
      <c r="D447" s="68"/>
      <c r="E447" s="37">
        <f t="shared" si="50"/>
        <v>13907.038046965732</v>
      </c>
      <c r="F447" s="37">
        <f t="shared" si="51"/>
        <v>13907</v>
      </c>
      <c r="G447" s="37">
        <f t="shared" si="56"/>
        <v>2.4013000002014451E-2</v>
      </c>
      <c r="H447" s="62"/>
      <c r="I447" s="37">
        <f t="shared" si="58"/>
        <v>2.4013000002014451E-2</v>
      </c>
      <c r="P447" s="63">
        <f t="shared" si="52"/>
        <v>33183.923999999999</v>
      </c>
      <c r="S447" s="39"/>
    </row>
    <row r="448" spans="1:19" ht="12.95" customHeight="1">
      <c r="A448" s="5" t="s">
        <v>1362</v>
      </c>
      <c r="B448" s="67"/>
      <c r="C448" s="5">
        <v>48210.629000000001</v>
      </c>
      <c r="D448" s="5" t="s">
        <v>1364</v>
      </c>
      <c r="E448" s="37">
        <f t="shared" si="50"/>
        <v>13920.038311565881</v>
      </c>
      <c r="F448" s="37">
        <f t="shared" si="51"/>
        <v>13920</v>
      </c>
      <c r="G448" s="37">
        <f t="shared" si="56"/>
        <v>2.4180000000342261E-2</v>
      </c>
      <c r="I448" s="37">
        <f t="shared" si="58"/>
        <v>2.4180000000342261E-2</v>
      </c>
      <c r="P448" s="63">
        <f t="shared" si="52"/>
        <v>33192.129000000001</v>
      </c>
      <c r="S448" s="39"/>
    </row>
    <row r="449" spans="1:19" ht="12.95" customHeight="1">
      <c r="A449" s="60" t="s">
        <v>1615</v>
      </c>
      <c r="B449" s="67"/>
      <c r="C449" s="5">
        <v>48433.428</v>
      </c>
      <c r="D449" s="68"/>
      <c r="E449" s="37">
        <f t="shared" si="50"/>
        <v>14273.048177823974</v>
      </c>
      <c r="F449" s="37">
        <f t="shared" si="51"/>
        <v>14273</v>
      </c>
      <c r="G449" s="37">
        <f t="shared" si="56"/>
        <v>3.0406999998376705E-2</v>
      </c>
      <c r="H449" s="62"/>
      <c r="I449" s="37">
        <f t="shared" si="58"/>
        <v>3.0406999998376705E-2</v>
      </c>
      <c r="P449" s="63">
        <f t="shared" si="52"/>
        <v>33414.928</v>
      </c>
      <c r="S449" s="39"/>
    </row>
    <row r="450" spans="1:19" ht="12.95" customHeight="1">
      <c r="A450" s="60" t="s">
        <v>1616</v>
      </c>
      <c r="B450" s="67"/>
      <c r="C450" s="5">
        <v>48438.474000000002</v>
      </c>
      <c r="D450" s="68"/>
      <c r="E450" s="37">
        <f t="shared" si="50"/>
        <v>14281.043221720665</v>
      </c>
      <c r="F450" s="37">
        <f t="shared" si="51"/>
        <v>14281</v>
      </c>
      <c r="G450" s="37">
        <f t="shared" si="56"/>
        <v>2.7279000001726672E-2</v>
      </c>
      <c r="H450" s="62"/>
      <c r="I450" s="37">
        <f t="shared" si="58"/>
        <v>2.7279000001726672E-2</v>
      </c>
      <c r="P450" s="63">
        <f t="shared" si="52"/>
        <v>33419.974000000002</v>
      </c>
      <c r="S450" s="39"/>
    </row>
    <row r="451" spans="1:19" ht="12.95" customHeight="1">
      <c r="A451" s="7" t="s">
        <v>1447</v>
      </c>
      <c r="B451" s="67" t="s">
        <v>1367</v>
      </c>
      <c r="C451" s="5">
        <v>48455.516300000003</v>
      </c>
      <c r="D451" s="5">
        <v>1E-4</v>
      </c>
      <c r="E451" s="37">
        <f t="shared" si="50"/>
        <v>14308.045587277649</v>
      </c>
      <c r="F451" s="37">
        <f t="shared" si="51"/>
        <v>14308</v>
      </c>
      <c r="G451" s="37">
        <f t="shared" si="56"/>
        <v>2.877200000511948E-2</v>
      </c>
      <c r="J451" s="37">
        <f t="shared" ref="J451:J457" si="59">G451</f>
        <v>2.877200000511948E-2</v>
      </c>
      <c r="P451" s="63">
        <f t="shared" si="52"/>
        <v>33437.016300000003</v>
      </c>
      <c r="S451" s="39"/>
    </row>
    <row r="452" spans="1:19" ht="12.95" customHeight="1">
      <c r="A452" s="7" t="s">
        <v>1447</v>
      </c>
      <c r="B452" s="67" t="s">
        <v>1367</v>
      </c>
      <c r="C452" s="5">
        <v>48457.409699999997</v>
      </c>
      <c r="D452" s="5">
        <v>1E-4</v>
      </c>
      <c r="E452" s="37">
        <f t="shared" si="50"/>
        <v>14311.045550835703</v>
      </c>
      <c r="F452" s="37">
        <f t="shared" si="51"/>
        <v>14311</v>
      </c>
      <c r="G452" s="37">
        <f t="shared" si="56"/>
        <v>2.8748999997333158E-2</v>
      </c>
      <c r="J452" s="37">
        <f t="shared" si="59"/>
        <v>2.8748999997333158E-2</v>
      </c>
      <c r="P452" s="63">
        <f t="shared" si="52"/>
        <v>33438.909699999997</v>
      </c>
      <c r="S452" s="39"/>
    </row>
    <row r="453" spans="1:19" ht="12.95" customHeight="1">
      <c r="A453" s="7" t="s">
        <v>1447</v>
      </c>
      <c r="B453" s="67" t="s">
        <v>1367</v>
      </c>
      <c r="C453" s="5">
        <v>48457.409899999999</v>
      </c>
      <c r="D453" s="5">
        <v>1E-4</v>
      </c>
      <c r="E453" s="37">
        <f t="shared" si="50"/>
        <v>14311.045867722109</v>
      </c>
      <c r="F453" s="37">
        <f t="shared" si="51"/>
        <v>14311</v>
      </c>
      <c r="G453" s="37">
        <f t="shared" si="56"/>
        <v>2.894899999955669E-2</v>
      </c>
      <c r="J453" s="37">
        <f t="shared" si="59"/>
        <v>2.894899999955669E-2</v>
      </c>
      <c r="P453" s="63">
        <f t="shared" si="52"/>
        <v>33438.909899999999</v>
      </c>
      <c r="S453" s="39"/>
    </row>
    <row r="454" spans="1:19" ht="12.95" customHeight="1">
      <c r="A454" s="7" t="s">
        <v>1447</v>
      </c>
      <c r="B454" s="67" t="s">
        <v>1436</v>
      </c>
      <c r="C454" s="5">
        <v>48458.356</v>
      </c>
      <c r="D454" s="5">
        <v>2.9999999999999997E-4</v>
      </c>
      <c r="E454" s="37">
        <f t="shared" si="50"/>
        <v>14312.544898841939</v>
      </c>
      <c r="F454" s="37">
        <f t="shared" si="51"/>
        <v>14312.5</v>
      </c>
      <c r="G454" s="37">
        <f t="shared" si="56"/>
        <v>2.8337499999906868E-2</v>
      </c>
      <c r="J454" s="37">
        <f t="shared" si="59"/>
        <v>2.8337499999906868E-2</v>
      </c>
      <c r="P454" s="63">
        <f t="shared" si="52"/>
        <v>33439.856</v>
      </c>
      <c r="S454" s="39"/>
    </row>
    <row r="455" spans="1:19" ht="12.95" customHeight="1">
      <c r="A455" s="7" t="s">
        <v>1447</v>
      </c>
      <c r="B455" s="67" t="s">
        <v>1436</v>
      </c>
      <c r="C455" s="5">
        <v>48458.356299999999</v>
      </c>
      <c r="D455" s="5">
        <v>2.9999999999999997E-4</v>
      </c>
      <c r="E455" s="37">
        <f t="shared" si="50"/>
        <v>14312.545374171539</v>
      </c>
      <c r="F455" s="37">
        <f t="shared" si="51"/>
        <v>14312.5</v>
      </c>
      <c r="G455" s="37">
        <f t="shared" si="56"/>
        <v>2.8637499999604188E-2</v>
      </c>
      <c r="J455" s="37">
        <f t="shared" si="59"/>
        <v>2.8637499999604188E-2</v>
      </c>
      <c r="P455" s="63">
        <f t="shared" si="52"/>
        <v>33439.856299999999</v>
      </c>
      <c r="S455" s="39"/>
    </row>
    <row r="456" spans="1:19" ht="12.95" customHeight="1">
      <c r="A456" s="7" t="s">
        <v>1447</v>
      </c>
      <c r="B456" s="67" t="s">
        <v>1436</v>
      </c>
      <c r="C456" s="5">
        <v>48463.404799999997</v>
      </c>
      <c r="D456" s="5">
        <v>2.0000000000000001E-4</v>
      </c>
      <c r="E456" s="37">
        <f t="shared" si="50"/>
        <v>14320.544379148236</v>
      </c>
      <c r="F456" s="37">
        <f t="shared" si="51"/>
        <v>14320.5</v>
      </c>
      <c r="G456" s="37">
        <f t="shared" si="56"/>
        <v>2.8009499998006504E-2</v>
      </c>
      <c r="J456" s="37">
        <f t="shared" si="59"/>
        <v>2.8009499998006504E-2</v>
      </c>
      <c r="P456" s="63">
        <f t="shared" si="52"/>
        <v>33444.904799999997</v>
      </c>
      <c r="S456" s="39"/>
    </row>
    <row r="457" spans="1:19" ht="12.95" customHeight="1">
      <c r="A457" s="8" t="s">
        <v>1447</v>
      </c>
      <c r="B457" s="9" t="s">
        <v>1367</v>
      </c>
      <c r="C457" s="8">
        <v>48464.352800000001</v>
      </c>
      <c r="D457" s="8">
        <v>2.0000000000000001E-4</v>
      </c>
      <c r="E457" s="37">
        <f t="shared" si="50"/>
        <v>14322.046420688881</v>
      </c>
      <c r="F457" s="37">
        <f t="shared" si="51"/>
        <v>14322</v>
      </c>
      <c r="G457" s="37">
        <f t="shared" si="56"/>
        <v>2.9298000001290347E-2</v>
      </c>
      <c r="H457" s="62"/>
      <c r="I457" s="62"/>
      <c r="J457" s="37">
        <f t="shared" si="59"/>
        <v>2.9298000001290347E-2</v>
      </c>
      <c r="P457" s="63">
        <f t="shared" si="52"/>
        <v>33445.852800000001</v>
      </c>
      <c r="S457" s="39"/>
    </row>
    <row r="458" spans="1:19" ht="12.95" customHeight="1">
      <c r="A458" s="60" t="s">
        <v>1617</v>
      </c>
      <c r="B458" s="67"/>
      <c r="C458" s="5">
        <v>48479.483999999997</v>
      </c>
      <c r="D458" s="68"/>
      <c r="E458" s="37">
        <f t="shared" si="50"/>
        <v>14346.020778241307</v>
      </c>
      <c r="F458" s="37">
        <f t="shared" si="51"/>
        <v>14346</v>
      </c>
      <c r="G458" s="37">
        <f t="shared" si="56"/>
        <v>1.3114000001223758E-2</v>
      </c>
      <c r="H458" s="62"/>
      <c r="I458" s="37">
        <f t="shared" ref="I458:I466" si="60">+G458</f>
        <v>1.3114000001223758E-2</v>
      </c>
      <c r="P458" s="63">
        <f t="shared" si="52"/>
        <v>33460.983999999997</v>
      </c>
      <c r="S458" s="39"/>
    </row>
    <row r="459" spans="1:19" ht="12.95" customHeight="1">
      <c r="A459" s="60" t="s">
        <v>1615</v>
      </c>
      <c r="B459" s="67"/>
      <c r="C459" s="5">
        <v>48481.396999999997</v>
      </c>
      <c r="D459" s="68"/>
      <c r="E459" s="37">
        <f t="shared" si="50"/>
        <v>14349.051796666668</v>
      </c>
      <c r="F459" s="37">
        <f t="shared" si="51"/>
        <v>14349</v>
      </c>
      <c r="G459" s="37">
        <f t="shared" si="56"/>
        <v>3.2691000000340864E-2</v>
      </c>
      <c r="H459" s="62"/>
      <c r="I459" s="37">
        <f t="shared" si="60"/>
        <v>3.2691000000340864E-2</v>
      </c>
      <c r="P459" s="63">
        <f t="shared" si="52"/>
        <v>33462.896999999997</v>
      </c>
      <c r="S459" s="39"/>
    </row>
    <row r="460" spans="1:19" ht="12.95" customHeight="1">
      <c r="A460" s="60" t="s">
        <v>1618</v>
      </c>
      <c r="B460" s="67"/>
      <c r="C460" s="5">
        <v>48505.38</v>
      </c>
      <c r="D460" s="68"/>
      <c r="E460" s="37">
        <f t="shared" si="50"/>
        <v>14387.051229440011</v>
      </c>
      <c r="F460" s="37">
        <f t="shared" si="51"/>
        <v>14387</v>
      </c>
      <c r="G460" s="37">
        <f t="shared" si="56"/>
        <v>3.2332999995560385E-2</v>
      </c>
      <c r="H460" s="62"/>
      <c r="I460" s="37">
        <f t="shared" si="60"/>
        <v>3.2332999995560385E-2</v>
      </c>
      <c r="P460" s="63">
        <f t="shared" si="52"/>
        <v>33486.879999999997</v>
      </c>
      <c r="S460" s="39"/>
    </row>
    <row r="461" spans="1:19" ht="12.95" customHeight="1">
      <c r="A461" s="60" t="s">
        <v>1619</v>
      </c>
      <c r="B461" s="67"/>
      <c r="C461" s="5">
        <v>48510.41</v>
      </c>
      <c r="D461" s="68"/>
      <c r="E461" s="37">
        <f t="shared" si="50"/>
        <v>14395.02092242463</v>
      </c>
      <c r="F461" s="37">
        <f t="shared" si="51"/>
        <v>14395</v>
      </c>
      <c r="G461" s="37">
        <f t="shared" ref="G461:G492" si="61">+C461-(C$7+F461*C$8)</f>
        <v>1.3205000002926681E-2</v>
      </c>
      <c r="H461" s="62"/>
      <c r="I461" s="37">
        <f t="shared" si="60"/>
        <v>1.3205000002926681E-2</v>
      </c>
      <c r="P461" s="63">
        <f t="shared" si="52"/>
        <v>33491.910000000003</v>
      </c>
      <c r="S461" s="39"/>
    </row>
    <row r="462" spans="1:19" ht="12.95" customHeight="1">
      <c r="A462" s="60" t="s">
        <v>1618</v>
      </c>
      <c r="B462" s="67"/>
      <c r="C462" s="5">
        <v>48546.402999999998</v>
      </c>
      <c r="D462" s="68"/>
      <c r="E462" s="37">
        <f t="shared" si="50"/>
        <v>14452.049383576727</v>
      </c>
      <c r="F462" s="37">
        <f t="shared" si="51"/>
        <v>14452</v>
      </c>
      <c r="G462" s="37">
        <f t="shared" si="61"/>
        <v>3.1168000001343898E-2</v>
      </c>
      <c r="H462" s="62"/>
      <c r="I462" s="37">
        <f t="shared" si="60"/>
        <v>3.1168000001343898E-2</v>
      </c>
      <c r="P462" s="63">
        <f t="shared" si="52"/>
        <v>33527.902999999998</v>
      </c>
      <c r="S462" s="39"/>
    </row>
    <row r="463" spans="1:19" ht="12.95" customHeight="1">
      <c r="A463" s="60" t="s">
        <v>1620</v>
      </c>
      <c r="B463" s="67"/>
      <c r="C463" s="5">
        <v>48620.248</v>
      </c>
      <c r="D463" s="68"/>
      <c r="E463" s="37">
        <f t="shared" si="50"/>
        <v>14569.051764978032</v>
      </c>
      <c r="F463" s="37">
        <f t="shared" si="51"/>
        <v>14569</v>
      </c>
      <c r="G463" s="37">
        <f t="shared" si="61"/>
        <v>3.2671000000846107E-2</v>
      </c>
      <c r="H463" s="62"/>
      <c r="I463" s="37">
        <f t="shared" si="60"/>
        <v>3.2671000000846107E-2</v>
      </c>
      <c r="P463" s="63">
        <f t="shared" si="52"/>
        <v>33601.748</v>
      </c>
      <c r="S463" s="39"/>
    </row>
    <row r="464" spans="1:19" ht="12.95" customHeight="1">
      <c r="A464" s="60" t="s">
        <v>1621</v>
      </c>
      <c r="B464" s="67"/>
      <c r="C464" s="5">
        <v>48625.302000000003</v>
      </c>
      <c r="D464" s="68"/>
      <c r="E464" s="37">
        <f t="shared" si="50"/>
        <v>14577.059484330764</v>
      </c>
      <c r="F464" s="37">
        <f t="shared" si="51"/>
        <v>14577</v>
      </c>
      <c r="G464" s="37">
        <f t="shared" si="61"/>
        <v>3.7543000005825888E-2</v>
      </c>
      <c r="H464" s="62"/>
      <c r="I464" s="37">
        <f t="shared" si="60"/>
        <v>3.7543000005825888E-2</v>
      </c>
      <c r="P464" s="63">
        <f t="shared" si="52"/>
        <v>33606.802000000003</v>
      </c>
      <c r="S464" s="39"/>
    </row>
    <row r="465" spans="1:19" ht="12.95" customHeight="1">
      <c r="A465" s="60" t="s">
        <v>1622</v>
      </c>
      <c r="B465" s="67"/>
      <c r="C465" s="5">
        <v>48789.387999999999</v>
      </c>
      <c r="D465" s="68"/>
      <c r="E465" s="37">
        <f t="shared" si="50"/>
        <v>14837.042594285585</v>
      </c>
      <c r="F465" s="37">
        <f t="shared" si="51"/>
        <v>14837</v>
      </c>
      <c r="G465" s="37">
        <f t="shared" si="61"/>
        <v>2.688299999863375E-2</v>
      </c>
      <c r="H465" s="62"/>
      <c r="I465" s="37">
        <f t="shared" si="60"/>
        <v>2.688299999863375E-2</v>
      </c>
      <c r="P465" s="63">
        <f t="shared" si="52"/>
        <v>33770.887999999999</v>
      </c>
      <c r="S465" s="39"/>
    </row>
    <row r="466" spans="1:19" ht="12.95" customHeight="1">
      <c r="A466" s="60" t="s">
        <v>1622</v>
      </c>
      <c r="B466" s="67"/>
      <c r="C466" s="5">
        <v>48823.487000000001</v>
      </c>
      <c r="D466" s="68"/>
      <c r="E466" s="37">
        <f t="shared" si="50"/>
        <v>14891.070141220427</v>
      </c>
      <c r="F466" s="37">
        <f t="shared" si="51"/>
        <v>14891</v>
      </c>
      <c r="G466" s="37">
        <f t="shared" si="61"/>
        <v>4.4268999998166692E-2</v>
      </c>
      <c r="H466" s="62"/>
      <c r="I466" s="37">
        <f t="shared" si="60"/>
        <v>4.4268999998166692E-2</v>
      </c>
      <c r="P466" s="63">
        <f t="shared" si="52"/>
        <v>33804.987000000001</v>
      </c>
      <c r="S466" s="39"/>
    </row>
    <row r="467" spans="1:19" ht="12.95" customHeight="1">
      <c r="A467" s="8" t="s">
        <v>1446</v>
      </c>
      <c r="B467" s="9" t="s">
        <v>1367</v>
      </c>
      <c r="C467" s="8">
        <v>48825.366600000001</v>
      </c>
      <c r="D467" s="8">
        <v>2.0000000000000001E-4</v>
      </c>
      <c r="E467" s="37">
        <f t="shared" si="50"/>
        <v>14894.048239616823</v>
      </c>
      <c r="F467" s="37">
        <f t="shared" si="51"/>
        <v>14894</v>
      </c>
      <c r="G467" s="37">
        <f t="shared" si="61"/>
        <v>3.0445999997027684E-2</v>
      </c>
      <c r="H467" s="62"/>
      <c r="I467" s="62"/>
      <c r="J467" s="37">
        <f>G467</f>
        <v>3.0445999997027684E-2</v>
      </c>
      <c r="P467" s="63">
        <f t="shared" si="52"/>
        <v>33806.866600000001</v>
      </c>
      <c r="S467" s="39"/>
    </row>
    <row r="468" spans="1:19" ht="12.95" customHeight="1">
      <c r="A468" s="8" t="s">
        <v>1446</v>
      </c>
      <c r="B468" s="9" t="s">
        <v>1367</v>
      </c>
      <c r="C468" s="8">
        <v>48825.366900000001</v>
      </c>
      <c r="D468" s="8">
        <v>1E-4</v>
      </c>
      <c r="E468" s="37">
        <f t="shared" si="50"/>
        <v>14894.048714946424</v>
      </c>
      <c r="F468" s="37">
        <f t="shared" si="51"/>
        <v>14894</v>
      </c>
      <c r="G468" s="37">
        <f t="shared" si="61"/>
        <v>3.0745999996725004E-2</v>
      </c>
      <c r="H468" s="62"/>
      <c r="I468" s="62"/>
      <c r="J468" s="37">
        <f>G468</f>
        <v>3.0745999996725004E-2</v>
      </c>
      <c r="P468" s="63">
        <f t="shared" si="52"/>
        <v>33806.866900000001</v>
      </c>
      <c r="S468" s="39"/>
    </row>
    <row r="469" spans="1:19" ht="12.95" customHeight="1">
      <c r="A469" s="8" t="s">
        <v>1446</v>
      </c>
      <c r="B469" s="9" t="s">
        <v>1367</v>
      </c>
      <c r="C469" s="8">
        <v>48828.522299999997</v>
      </c>
      <c r="D469" s="8">
        <v>2.9999999999999997E-4</v>
      </c>
      <c r="E469" s="37">
        <f t="shared" ref="E469:E532" si="62">+(C469-C$7)/C$8</f>
        <v>14899.048231694656</v>
      </c>
      <c r="F469" s="37">
        <f t="shared" ref="F469:F532" si="63">ROUND(2*E469,0)/2</f>
        <v>14899</v>
      </c>
      <c r="G469" s="37">
        <f t="shared" si="61"/>
        <v>3.0440999995335005E-2</v>
      </c>
      <c r="H469" s="62"/>
      <c r="I469" s="62"/>
      <c r="J469" s="37">
        <f>G469</f>
        <v>3.0440999995335005E-2</v>
      </c>
      <c r="P469" s="63">
        <f t="shared" ref="P469:P532" si="64">C469-15018.5</f>
        <v>33810.022299999997</v>
      </c>
      <c r="S469" s="39"/>
    </row>
    <row r="470" spans="1:19" ht="12.95" customHeight="1">
      <c r="A470" s="60" t="s">
        <v>1622</v>
      </c>
      <c r="B470" s="67"/>
      <c r="C470" s="5">
        <v>48830.423000000003</v>
      </c>
      <c r="D470" s="68"/>
      <c r="E470" s="37">
        <f t="shared" si="62"/>
        <v>14902.059761606364</v>
      </c>
      <c r="F470" s="37">
        <f t="shared" si="63"/>
        <v>14902</v>
      </c>
      <c r="G470" s="37">
        <f t="shared" si="61"/>
        <v>3.7717999999586027E-2</v>
      </c>
      <c r="H470" s="62"/>
      <c r="I470" s="37">
        <f>+G470</f>
        <v>3.7717999999586027E-2</v>
      </c>
      <c r="P470" s="63">
        <f t="shared" si="64"/>
        <v>33811.923000000003</v>
      </c>
      <c r="S470" s="39"/>
    </row>
    <row r="471" spans="1:19" ht="12.95" customHeight="1">
      <c r="A471" s="60" t="s">
        <v>1446</v>
      </c>
      <c r="B471" s="67"/>
      <c r="C471" s="5">
        <v>48831.3629</v>
      </c>
      <c r="D471" s="68"/>
      <c r="E471" s="37">
        <f t="shared" si="62"/>
        <v>14903.54896924776</v>
      </c>
      <c r="F471" s="37">
        <f t="shared" si="63"/>
        <v>14903.5</v>
      </c>
      <c r="G471" s="37">
        <f t="shared" si="61"/>
        <v>3.0906499996490311E-2</v>
      </c>
      <c r="H471" s="62"/>
      <c r="I471" s="62"/>
      <c r="J471" s="37">
        <f>G471</f>
        <v>3.0906499996490311E-2</v>
      </c>
      <c r="P471" s="63">
        <f t="shared" si="64"/>
        <v>33812.8629</v>
      </c>
      <c r="S471" s="39"/>
    </row>
    <row r="472" spans="1:19" ht="12.95" customHeight="1">
      <c r="A472" s="60" t="s">
        <v>1446</v>
      </c>
      <c r="B472" s="67"/>
      <c r="C472" s="5">
        <v>48831.3632</v>
      </c>
      <c r="D472" s="68"/>
      <c r="E472" s="37">
        <f t="shared" si="62"/>
        <v>14903.54944457736</v>
      </c>
      <c r="F472" s="37">
        <f t="shared" si="63"/>
        <v>14903.5</v>
      </c>
      <c r="G472" s="37">
        <f t="shared" si="61"/>
        <v>3.1206499996187631E-2</v>
      </c>
      <c r="H472" s="62"/>
      <c r="I472" s="62"/>
      <c r="J472" s="37">
        <f>G472</f>
        <v>3.1206499996187631E-2</v>
      </c>
      <c r="P472" s="63">
        <f t="shared" si="64"/>
        <v>33812.8632</v>
      </c>
      <c r="S472" s="39"/>
    </row>
    <row r="473" spans="1:19" ht="12.95" customHeight="1">
      <c r="A473" s="5" t="s">
        <v>1362</v>
      </c>
      <c r="B473" s="67"/>
      <c r="C473" s="5">
        <v>48831.68</v>
      </c>
      <c r="D473" s="5" t="s">
        <v>1364</v>
      </c>
      <c r="E473" s="37">
        <f t="shared" si="62"/>
        <v>14904.051392636511</v>
      </c>
      <c r="F473" s="37">
        <f t="shared" si="63"/>
        <v>14904</v>
      </c>
      <c r="G473" s="37">
        <f t="shared" si="61"/>
        <v>3.2436000001325738E-2</v>
      </c>
      <c r="I473" s="37">
        <f>+G473</f>
        <v>3.2436000001325738E-2</v>
      </c>
      <c r="P473" s="63">
        <f t="shared" si="64"/>
        <v>33813.18</v>
      </c>
      <c r="S473" s="39"/>
    </row>
    <row r="474" spans="1:19" ht="12.95" customHeight="1">
      <c r="A474" s="60" t="s">
        <v>1623</v>
      </c>
      <c r="B474" s="67"/>
      <c r="C474" s="5">
        <v>48833.557999999997</v>
      </c>
      <c r="D474" s="68"/>
      <c r="E474" s="37">
        <f t="shared" si="62"/>
        <v>14907.026955941696</v>
      </c>
      <c r="F474" s="37">
        <f t="shared" si="63"/>
        <v>14907</v>
      </c>
      <c r="G474" s="37">
        <f t="shared" si="61"/>
        <v>1.7012999996950384E-2</v>
      </c>
      <c r="H474" s="62"/>
      <c r="I474" s="37">
        <f>+G474</f>
        <v>1.7012999996950384E-2</v>
      </c>
      <c r="P474" s="63">
        <f t="shared" si="64"/>
        <v>33815.057999999997</v>
      </c>
      <c r="S474" s="39"/>
    </row>
    <row r="475" spans="1:19" ht="12.95" customHeight="1">
      <c r="A475" s="6" t="s">
        <v>1444</v>
      </c>
      <c r="B475" s="9" t="s">
        <v>1367</v>
      </c>
      <c r="C475" s="8">
        <v>48840.513500000001</v>
      </c>
      <c r="D475" s="8"/>
      <c r="E475" s="37">
        <f t="shared" si="62"/>
        <v>14918.047472751732</v>
      </c>
      <c r="F475" s="37">
        <f t="shared" si="63"/>
        <v>14918</v>
      </c>
      <c r="G475" s="37">
        <f t="shared" si="61"/>
        <v>2.9962000000523403E-2</v>
      </c>
      <c r="H475" s="62"/>
      <c r="I475" s="62"/>
      <c r="J475" s="37">
        <f>G475</f>
        <v>2.9962000000523403E-2</v>
      </c>
      <c r="P475" s="63">
        <f t="shared" si="64"/>
        <v>33822.013500000001</v>
      </c>
      <c r="S475" s="39"/>
    </row>
    <row r="476" spans="1:19" ht="12.95" customHeight="1">
      <c r="A476" s="6" t="s">
        <v>1444</v>
      </c>
      <c r="B476" s="9" t="s">
        <v>1367</v>
      </c>
      <c r="C476" s="8">
        <v>48840.513899999998</v>
      </c>
      <c r="D476" s="8"/>
      <c r="E476" s="37">
        <f t="shared" si="62"/>
        <v>14918.048106524529</v>
      </c>
      <c r="F476" s="37">
        <f t="shared" si="63"/>
        <v>14918</v>
      </c>
      <c r="G476" s="37">
        <f t="shared" si="61"/>
        <v>3.0361999997694511E-2</v>
      </c>
      <c r="H476" s="62"/>
      <c r="I476" s="62"/>
      <c r="J476" s="37">
        <f>G476</f>
        <v>3.0361999997694511E-2</v>
      </c>
      <c r="N476" s="37">
        <f t="shared" ref="N476:N539" ca="1" si="65">+C$11+C$12*F476</f>
        <v>2.995929862252375E-2</v>
      </c>
      <c r="P476" s="63">
        <f t="shared" si="64"/>
        <v>33822.013899999998</v>
      </c>
      <c r="S476" s="39"/>
    </row>
    <row r="477" spans="1:19" ht="12.95" customHeight="1">
      <c r="A477" s="6" t="s">
        <v>1444</v>
      </c>
      <c r="B477" s="9" t="s">
        <v>1367</v>
      </c>
      <c r="C477" s="8">
        <v>48840.515299999999</v>
      </c>
      <c r="D477" s="8"/>
      <c r="E477" s="37">
        <f t="shared" si="62"/>
        <v>14918.050324729338</v>
      </c>
      <c r="F477" s="37">
        <f t="shared" si="63"/>
        <v>14918</v>
      </c>
      <c r="G477" s="37">
        <f t="shared" si="61"/>
        <v>3.1761999998707324E-2</v>
      </c>
      <c r="H477" s="62"/>
      <c r="I477" s="62"/>
      <c r="J477" s="37">
        <f>G477</f>
        <v>3.1761999998707324E-2</v>
      </c>
      <c r="N477" s="37">
        <f t="shared" ca="1" si="65"/>
        <v>2.995929862252375E-2</v>
      </c>
      <c r="P477" s="63">
        <f t="shared" si="64"/>
        <v>33822.015299999999</v>
      </c>
      <c r="S477" s="39"/>
    </row>
    <row r="478" spans="1:19" ht="12.95" customHeight="1">
      <c r="A478" s="5" t="s">
        <v>1362</v>
      </c>
      <c r="B478" s="67"/>
      <c r="C478" s="5">
        <v>48855.667999999998</v>
      </c>
      <c r="D478" s="5" t="s">
        <v>1364</v>
      </c>
      <c r="E478" s="37">
        <f t="shared" si="62"/>
        <v>14942.058747569874</v>
      </c>
      <c r="F478" s="37">
        <f t="shared" si="63"/>
        <v>14942</v>
      </c>
      <c r="G478" s="37">
        <f t="shared" si="61"/>
        <v>3.7078000001201872E-2</v>
      </c>
      <c r="I478" s="37">
        <f>+G478</f>
        <v>3.7078000001201872E-2</v>
      </c>
      <c r="N478" s="37">
        <f t="shared" ca="1" si="65"/>
        <v>3.0036514195662459E-2</v>
      </c>
      <c r="P478" s="63">
        <f t="shared" si="64"/>
        <v>33837.167999999998</v>
      </c>
      <c r="S478" s="39"/>
    </row>
    <row r="479" spans="1:19" ht="12.95" customHeight="1">
      <c r="A479" s="60" t="s">
        <v>1624</v>
      </c>
      <c r="B479" s="67"/>
      <c r="C479" s="5">
        <v>48871.438999999998</v>
      </c>
      <c r="D479" s="68"/>
      <c r="E479" s="37">
        <f t="shared" si="62"/>
        <v>14967.046824719038</v>
      </c>
      <c r="F479" s="37">
        <f t="shared" si="63"/>
        <v>14967</v>
      </c>
      <c r="G479" s="37">
        <f t="shared" si="61"/>
        <v>2.9553000000305474E-2</v>
      </c>
      <c r="H479" s="62"/>
      <c r="I479" s="37">
        <f>+G479</f>
        <v>2.9553000000305474E-2</v>
      </c>
      <c r="N479" s="37">
        <f t="shared" ca="1" si="65"/>
        <v>3.0116947084348616E-2</v>
      </c>
      <c r="P479" s="63">
        <f t="shared" si="64"/>
        <v>33852.938999999998</v>
      </c>
      <c r="S479" s="39"/>
    </row>
    <row r="480" spans="1:19" ht="12.95" customHeight="1">
      <c r="A480" s="5" t="s">
        <v>1446</v>
      </c>
      <c r="B480" s="67" t="s">
        <v>1367</v>
      </c>
      <c r="C480" s="5">
        <v>48895.423599999864</v>
      </c>
      <c r="D480" s="5">
        <v>2.9999999999999997E-4</v>
      </c>
      <c r="E480" s="37">
        <f t="shared" si="62"/>
        <v>15005.048792583375</v>
      </c>
      <c r="F480" s="37">
        <f t="shared" si="63"/>
        <v>15005</v>
      </c>
      <c r="G480" s="37">
        <f t="shared" si="61"/>
        <v>3.0794999867794104E-2</v>
      </c>
      <c r="J480" s="37">
        <f>G480</f>
        <v>3.0794999867794104E-2</v>
      </c>
      <c r="N480" s="37">
        <f t="shared" ca="1" si="65"/>
        <v>3.0239205075151578E-2</v>
      </c>
      <c r="P480" s="63">
        <f t="shared" si="64"/>
        <v>33876.923599999864</v>
      </c>
      <c r="S480" s="39"/>
    </row>
    <row r="481" spans="1:19" ht="12.95" customHeight="1">
      <c r="A481" s="8" t="s">
        <v>1446</v>
      </c>
      <c r="B481" s="9" t="s">
        <v>1367</v>
      </c>
      <c r="C481" s="8">
        <v>48895.423600000002</v>
      </c>
      <c r="D481" s="8">
        <v>1E-4</v>
      </c>
      <c r="E481" s="37">
        <f t="shared" si="62"/>
        <v>15005.048792583593</v>
      </c>
      <c r="F481" s="37">
        <f t="shared" si="63"/>
        <v>15005</v>
      </c>
      <c r="G481" s="37">
        <f t="shared" si="61"/>
        <v>3.0795000006037299E-2</v>
      </c>
      <c r="H481" s="62"/>
      <c r="I481" s="62"/>
      <c r="J481" s="37">
        <f>G481</f>
        <v>3.0795000006037299E-2</v>
      </c>
      <c r="N481" s="37">
        <f t="shared" ca="1" si="65"/>
        <v>3.0239205075151578E-2</v>
      </c>
      <c r="P481" s="63">
        <f t="shared" si="64"/>
        <v>33876.923600000002</v>
      </c>
      <c r="S481" s="39"/>
    </row>
    <row r="482" spans="1:19" ht="12.95" customHeight="1">
      <c r="A482" s="8" t="s">
        <v>1446</v>
      </c>
      <c r="B482" s="9" t="s">
        <v>1367</v>
      </c>
      <c r="C482" s="8">
        <v>48895.423600000002</v>
      </c>
      <c r="D482" s="8">
        <v>1E-4</v>
      </c>
      <c r="E482" s="37">
        <f t="shared" si="62"/>
        <v>15005.048792583593</v>
      </c>
      <c r="F482" s="37">
        <f t="shared" si="63"/>
        <v>15005</v>
      </c>
      <c r="G482" s="37">
        <f t="shared" si="61"/>
        <v>3.0795000006037299E-2</v>
      </c>
      <c r="H482" s="62"/>
      <c r="I482" s="62"/>
      <c r="J482" s="37">
        <f>G482</f>
        <v>3.0795000006037299E-2</v>
      </c>
      <c r="N482" s="37">
        <f t="shared" ca="1" si="65"/>
        <v>3.0239205075151578E-2</v>
      </c>
      <c r="P482" s="63">
        <f t="shared" si="64"/>
        <v>33876.923600000002</v>
      </c>
      <c r="S482" s="39"/>
    </row>
    <row r="483" spans="1:19" ht="12.95" customHeight="1">
      <c r="A483" s="8" t="s">
        <v>1446</v>
      </c>
      <c r="B483" s="9" t="s">
        <v>1436</v>
      </c>
      <c r="C483" s="8">
        <v>48896.370900000002</v>
      </c>
      <c r="D483" s="8">
        <v>2.9999999999999997E-4</v>
      </c>
      <c r="E483" s="37">
        <f t="shared" si="62"/>
        <v>15006.549725021829</v>
      </c>
      <c r="F483" s="37">
        <f t="shared" si="63"/>
        <v>15006.5</v>
      </c>
      <c r="G483" s="37">
        <f t="shared" si="61"/>
        <v>3.1383500005176757E-2</v>
      </c>
      <c r="H483" s="62"/>
      <c r="I483" s="62"/>
      <c r="J483" s="37">
        <f>G483</f>
        <v>3.1383500005176757E-2</v>
      </c>
      <c r="N483" s="37">
        <f t="shared" ca="1" si="65"/>
        <v>3.0244031048472744E-2</v>
      </c>
      <c r="P483" s="63">
        <f t="shared" si="64"/>
        <v>33877.870900000002</v>
      </c>
      <c r="S483" s="39"/>
    </row>
    <row r="484" spans="1:19" ht="12.95" customHeight="1">
      <c r="A484" s="8" t="s">
        <v>1446</v>
      </c>
      <c r="B484" s="9" t="s">
        <v>1436</v>
      </c>
      <c r="C484" s="8">
        <v>48896.371099999997</v>
      </c>
      <c r="D484" s="8">
        <v>2.0000000000000001E-4</v>
      </c>
      <c r="E484" s="37">
        <f t="shared" si="62"/>
        <v>15006.550041908222</v>
      </c>
      <c r="F484" s="37">
        <f t="shared" si="63"/>
        <v>15006.5</v>
      </c>
      <c r="G484" s="37">
        <f t="shared" si="61"/>
        <v>3.1583500000124332E-2</v>
      </c>
      <c r="H484" s="62"/>
      <c r="I484" s="62"/>
      <c r="J484" s="37">
        <f>G484</f>
        <v>3.1583500000124332E-2</v>
      </c>
      <c r="N484" s="37">
        <f t="shared" ca="1" si="65"/>
        <v>3.0244031048472744E-2</v>
      </c>
      <c r="P484" s="63">
        <f t="shared" si="64"/>
        <v>33877.871099999997</v>
      </c>
      <c r="S484" s="39"/>
    </row>
    <row r="485" spans="1:19" ht="12.95" customHeight="1">
      <c r="A485" s="5" t="s">
        <v>1392</v>
      </c>
      <c r="B485" s="67"/>
      <c r="C485" s="5">
        <v>48922.574999999997</v>
      </c>
      <c r="D485" s="5"/>
      <c r="E485" s="37">
        <f t="shared" si="62"/>
        <v>15048.068339721231</v>
      </c>
      <c r="F485" s="37">
        <f t="shared" si="63"/>
        <v>15048</v>
      </c>
      <c r="G485" s="37">
        <f t="shared" si="61"/>
        <v>4.3131999998877291E-2</v>
      </c>
      <c r="I485" s="37">
        <f>+G485</f>
        <v>4.3131999998877291E-2</v>
      </c>
      <c r="N485" s="37">
        <f t="shared" ca="1" si="65"/>
        <v>3.0377549643691763E-2</v>
      </c>
      <c r="P485" s="63">
        <f t="shared" si="64"/>
        <v>33904.074999999997</v>
      </c>
      <c r="S485" s="39"/>
    </row>
    <row r="486" spans="1:19" ht="12.95" customHeight="1">
      <c r="A486" s="60" t="s">
        <v>1625</v>
      </c>
      <c r="B486" s="67"/>
      <c r="C486" s="5">
        <v>49167.451999999997</v>
      </c>
      <c r="D486" s="68"/>
      <c r="E486" s="37">
        <f t="shared" si="62"/>
        <v>15436.059295783347</v>
      </c>
      <c r="F486" s="37">
        <f t="shared" si="63"/>
        <v>15436</v>
      </c>
      <c r="G486" s="37">
        <f t="shared" si="61"/>
        <v>3.7424000001919921E-2</v>
      </c>
      <c r="H486" s="62"/>
      <c r="I486" s="37">
        <f>+G486</f>
        <v>3.7424000001919921E-2</v>
      </c>
      <c r="N486" s="37">
        <f t="shared" ca="1" si="65"/>
        <v>3.1625868076100926E-2</v>
      </c>
      <c r="P486" s="63">
        <f t="shared" si="64"/>
        <v>34148.951999999997</v>
      </c>
      <c r="S486" s="39"/>
    </row>
    <row r="487" spans="1:19" ht="12.95" customHeight="1">
      <c r="A487" s="8" t="s">
        <v>1446</v>
      </c>
      <c r="B487" s="9" t="s">
        <v>1367</v>
      </c>
      <c r="C487" s="8">
        <v>49184.487500000003</v>
      </c>
      <c r="D487" s="8">
        <v>1E-4</v>
      </c>
      <c r="E487" s="37">
        <f t="shared" si="62"/>
        <v>15463.050887202706</v>
      </c>
      <c r="F487" s="37">
        <f t="shared" si="63"/>
        <v>15463</v>
      </c>
      <c r="G487" s="37">
        <f t="shared" si="61"/>
        <v>3.2117000002472196E-2</v>
      </c>
      <c r="H487" s="62"/>
      <c r="I487" s="62"/>
      <c r="J487" s="37">
        <f>G487</f>
        <v>3.2117000002472196E-2</v>
      </c>
      <c r="N487" s="37">
        <f t="shared" ca="1" si="65"/>
        <v>3.1712735595881975E-2</v>
      </c>
      <c r="P487" s="63">
        <f t="shared" si="64"/>
        <v>34165.987500000003</v>
      </c>
      <c r="S487" s="39"/>
    </row>
    <row r="488" spans="1:19" ht="12.95" customHeight="1">
      <c r="A488" s="8" t="s">
        <v>1446</v>
      </c>
      <c r="B488" s="9" t="s">
        <v>1436</v>
      </c>
      <c r="C488" s="8">
        <v>49185.432399999998</v>
      </c>
      <c r="D488" s="8">
        <v>2.0000000000000001E-4</v>
      </c>
      <c r="E488" s="37">
        <f t="shared" si="62"/>
        <v>15464.548017004121</v>
      </c>
      <c r="F488" s="37">
        <f t="shared" si="63"/>
        <v>15464.5</v>
      </c>
      <c r="G488" s="37">
        <f t="shared" si="61"/>
        <v>3.0305499996757135E-2</v>
      </c>
      <c r="H488" s="62"/>
      <c r="I488" s="62"/>
      <c r="J488" s="37">
        <f>G488</f>
        <v>3.0305499996757135E-2</v>
      </c>
      <c r="N488" s="37">
        <f t="shared" ca="1" si="65"/>
        <v>3.1717561569203141E-2</v>
      </c>
      <c r="P488" s="63">
        <f t="shared" si="64"/>
        <v>34166.932399999998</v>
      </c>
      <c r="S488" s="39"/>
    </row>
    <row r="489" spans="1:19" ht="12.95" customHeight="1">
      <c r="A489" s="8" t="s">
        <v>1446</v>
      </c>
      <c r="B489" s="9" t="s">
        <v>1367</v>
      </c>
      <c r="C489" s="8">
        <v>49186.380799999999</v>
      </c>
      <c r="D489" s="8">
        <v>2.0000000000000001E-4</v>
      </c>
      <c r="E489" s="37">
        <f t="shared" si="62"/>
        <v>15466.050692317564</v>
      </c>
      <c r="F489" s="37">
        <f t="shared" si="63"/>
        <v>15466</v>
      </c>
      <c r="G489" s="37">
        <f t="shared" si="61"/>
        <v>3.1993999997212086E-2</v>
      </c>
      <c r="H489" s="62"/>
      <c r="I489" s="62"/>
      <c r="J489" s="37">
        <f>G489</f>
        <v>3.1993999997212086E-2</v>
      </c>
      <c r="N489" s="37">
        <f t="shared" ca="1" si="65"/>
        <v>3.1722387542524315E-2</v>
      </c>
      <c r="P489" s="63">
        <f t="shared" si="64"/>
        <v>34167.880799999999</v>
      </c>
      <c r="S489" s="39"/>
    </row>
    <row r="490" spans="1:19" ht="12.95" customHeight="1">
      <c r="A490" s="8" t="s">
        <v>1446</v>
      </c>
      <c r="B490" s="9" t="s">
        <v>1367</v>
      </c>
      <c r="C490" s="8">
        <v>49186.380799999999</v>
      </c>
      <c r="D490" s="8">
        <v>1E-4</v>
      </c>
      <c r="E490" s="37">
        <f t="shared" si="62"/>
        <v>15466.050692317564</v>
      </c>
      <c r="F490" s="37">
        <f t="shared" si="63"/>
        <v>15466</v>
      </c>
      <c r="G490" s="37">
        <f t="shared" si="61"/>
        <v>3.1993999997212086E-2</v>
      </c>
      <c r="H490" s="62"/>
      <c r="I490" s="62"/>
      <c r="J490" s="37">
        <f>G490</f>
        <v>3.1993999997212086E-2</v>
      </c>
      <c r="N490" s="37">
        <f t="shared" ca="1" si="65"/>
        <v>3.1722387542524315E-2</v>
      </c>
      <c r="P490" s="63">
        <f t="shared" si="64"/>
        <v>34167.880799999999</v>
      </c>
      <c r="S490" s="39"/>
    </row>
    <row r="491" spans="1:19" ht="12.95" customHeight="1">
      <c r="A491" s="60" t="s">
        <v>1647</v>
      </c>
      <c r="B491" s="67"/>
      <c r="C491" s="5">
        <v>49189.536599999999</v>
      </c>
      <c r="D491" s="68"/>
      <c r="E491" s="37">
        <f t="shared" si="62"/>
        <v>15471.050842838604</v>
      </c>
      <c r="F491" s="37">
        <f t="shared" si="63"/>
        <v>15471</v>
      </c>
      <c r="G491" s="37">
        <f t="shared" si="61"/>
        <v>3.2089000000269152E-2</v>
      </c>
      <c r="H491" s="62"/>
      <c r="I491" s="62"/>
      <c r="J491" s="37">
        <f>+G491</f>
        <v>3.2089000000269152E-2</v>
      </c>
      <c r="N491" s="37">
        <f t="shared" ca="1" si="65"/>
        <v>3.1738474120261546E-2</v>
      </c>
      <c r="P491" s="63">
        <f t="shared" si="64"/>
        <v>34171.036599999999</v>
      </c>
      <c r="S491" s="39"/>
    </row>
    <row r="492" spans="1:19" ht="12.95" customHeight="1">
      <c r="A492" s="8" t="s">
        <v>1446</v>
      </c>
      <c r="B492" s="9" t="s">
        <v>1367</v>
      </c>
      <c r="C492" s="8">
        <v>49191.429900000003</v>
      </c>
      <c r="D492" s="8">
        <v>1E-4</v>
      </c>
      <c r="E492" s="37">
        <f t="shared" si="62"/>
        <v>15474.050647953472</v>
      </c>
      <c r="F492" s="37">
        <f t="shared" si="63"/>
        <v>15474</v>
      </c>
      <c r="G492" s="37">
        <f t="shared" si="61"/>
        <v>3.1966000002285E-2</v>
      </c>
      <c r="H492" s="62"/>
      <c r="I492" s="62"/>
      <c r="J492" s="37">
        <f>G492</f>
        <v>3.1966000002285E-2</v>
      </c>
      <c r="N492" s="37">
        <f t="shared" ca="1" si="65"/>
        <v>3.1748126066903887E-2</v>
      </c>
      <c r="P492" s="63">
        <f t="shared" si="64"/>
        <v>34172.929900000003</v>
      </c>
      <c r="S492" s="39"/>
    </row>
    <row r="493" spans="1:19" ht="12.95" customHeight="1">
      <c r="A493" s="60" t="s">
        <v>1625</v>
      </c>
      <c r="B493" s="67"/>
      <c r="C493" s="5">
        <v>49198.377999999997</v>
      </c>
      <c r="D493" s="68"/>
      <c r="E493" s="37">
        <f t="shared" si="62"/>
        <v>15485.059439966659</v>
      </c>
      <c r="F493" s="37">
        <f t="shared" si="63"/>
        <v>15485</v>
      </c>
      <c r="G493" s="37">
        <f t="shared" ref="G493:G524" si="66">+C493-(C$7+F493*C$8)</f>
        <v>3.7514999996346887E-2</v>
      </c>
      <c r="H493" s="62"/>
      <c r="I493" s="37">
        <f>+G493</f>
        <v>3.7514999996346887E-2</v>
      </c>
      <c r="N493" s="37">
        <f t="shared" ca="1" si="65"/>
        <v>3.1783516537925792E-2</v>
      </c>
      <c r="P493" s="63">
        <f t="shared" si="64"/>
        <v>34179.877999999997</v>
      </c>
      <c r="S493" s="39"/>
    </row>
    <row r="494" spans="1:19" ht="12.95" customHeight="1">
      <c r="A494" s="60" t="s">
        <v>1626</v>
      </c>
      <c r="B494" s="67"/>
      <c r="C494" s="5">
        <v>49213.495999999999</v>
      </c>
      <c r="D494" s="68"/>
      <c r="E494" s="37">
        <f t="shared" si="62"/>
        <v>15509.01288301663</v>
      </c>
      <c r="F494" s="37">
        <f t="shared" si="63"/>
        <v>15509</v>
      </c>
      <c r="G494" s="37">
        <f t="shared" si="66"/>
        <v>8.1309999950462952E-3</v>
      </c>
      <c r="H494" s="62"/>
      <c r="I494" s="37">
        <f>+G494</f>
        <v>8.1309999950462952E-3</v>
      </c>
      <c r="N494" s="37">
        <f t="shared" ca="1" si="65"/>
        <v>3.1860732111064508E-2</v>
      </c>
      <c r="P494" s="63">
        <f t="shared" si="64"/>
        <v>34194.995999999999</v>
      </c>
      <c r="S494" s="39"/>
    </row>
    <row r="495" spans="1:19" ht="12.95" customHeight="1">
      <c r="A495" s="60" t="s">
        <v>1627</v>
      </c>
      <c r="B495" s="67"/>
      <c r="C495" s="5">
        <v>49220.47</v>
      </c>
      <c r="D495" s="68"/>
      <c r="E495" s="37">
        <f t="shared" si="62"/>
        <v>15520.062711818757</v>
      </c>
      <c r="F495" s="37">
        <f t="shared" si="63"/>
        <v>15520</v>
      </c>
      <c r="G495" s="37">
        <f t="shared" si="66"/>
        <v>3.9579999996931292E-2</v>
      </c>
      <c r="H495" s="62"/>
      <c r="I495" s="37">
        <f>+G495</f>
        <v>3.9579999996931292E-2</v>
      </c>
      <c r="N495" s="37">
        <f t="shared" ca="1" si="65"/>
        <v>3.1896122582086413E-2</v>
      </c>
      <c r="P495" s="63">
        <f t="shared" si="64"/>
        <v>34201.97</v>
      </c>
      <c r="S495" s="39"/>
    </row>
    <row r="496" spans="1:19" ht="12.95" customHeight="1">
      <c r="A496" s="8" t="s">
        <v>1446</v>
      </c>
      <c r="B496" s="9" t="s">
        <v>1436</v>
      </c>
      <c r="C496" s="8">
        <v>49224.563099999999</v>
      </c>
      <c r="D496" s="8">
        <v>4.0000000000000002E-4</v>
      </c>
      <c r="E496" s="37">
        <f t="shared" si="62"/>
        <v>15526.54795045798</v>
      </c>
      <c r="F496" s="37">
        <f t="shared" si="63"/>
        <v>15526.5</v>
      </c>
      <c r="G496" s="37">
        <f t="shared" si="66"/>
        <v>3.0263499997090548E-2</v>
      </c>
      <c r="H496" s="62"/>
      <c r="I496" s="62"/>
      <c r="J496" s="37">
        <f>G496</f>
        <v>3.0263499997090548E-2</v>
      </c>
      <c r="N496" s="37">
        <f t="shared" ca="1" si="65"/>
        <v>3.1917035133144811E-2</v>
      </c>
      <c r="P496" s="63">
        <f t="shared" si="64"/>
        <v>34206.063099999999</v>
      </c>
      <c r="S496" s="39"/>
    </row>
    <row r="497" spans="1:19" ht="12.95" customHeight="1">
      <c r="A497" s="8" t="s">
        <v>1446</v>
      </c>
      <c r="B497" s="9" t="s">
        <v>1436</v>
      </c>
      <c r="C497" s="8">
        <v>49224.563099999999</v>
      </c>
      <c r="D497" s="8">
        <v>2.9999999999999997E-4</v>
      </c>
      <c r="E497" s="37">
        <f t="shared" si="62"/>
        <v>15526.54795045798</v>
      </c>
      <c r="F497" s="37">
        <f t="shared" si="63"/>
        <v>15526.5</v>
      </c>
      <c r="G497" s="37">
        <f t="shared" si="66"/>
        <v>3.0263499997090548E-2</v>
      </c>
      <c r="H497" s="62"/>
      <c r="I497" s="62"/>
      <c r="J497" s="37">
        <f>G497</f>
        <v>3.0263499997090548E-2</v>
      </c>
      <c r="N497" s="37">
        <f t="shared" ca="1" si="65"/>
        <v>3.1917035133144811E-2</v>
      </c>
      <c r="P497" s="63">
        <f t="shared" si="64"/>
        <v>34206.063099999999</v>
      </c>
      <c r="S497" s="39"/>
    </row>
    <row r="498" spans="1:19" ht="12.95" customHeight="1">
      <c r="A498" s="8" t="s">
        <v>1446</v>
      </c>
      <c r="B498" s="9" t="s">
        <v>1367</v>
      </c>
      <c r="C498" s="8">
        <v>49225.511500000001</v>
      </c>
      <c r="D498" s="8">
        <v>1E-4</v>
      </c>
      <c r="E498" s="37">
        <f t="shared" si="62"/>
        <v>15528.050625771422</v>
      </c>
      <c r="F498" s="37">
        <f t="shared" si="63"/>
        <v>15528</v>
      </c>
      <c r="G498" s="37">
        <f t="shared" si="66"/>
        <v>3.1951999997545499E-2</v>
      </c>
      <c r="H498" s="62"/>
      <c r="I498" s="62"/>
      <c r="J498" s="37">
        <f>G498</f>
        <v>3.1951999997545499E-2</v>
      </c>
      <c r="N498" s="37">
        <f t="shared" ca="1" si="65"/>
        <v>3.1921861106465985E-2</v>
      </c>
      <c r="P498" s="63">
        <f t="shared" si="64"/>
        <v>34207.011500000001</v>
      </c>
      <c r="S498" s="39"/>
    </row>
    <row r="499" spans="1:19" ht="12.95" customHeight="1">
      <c r="A499" s="5" t="s">
        <v>1392</v>
      </c>
      <c r="B499" s="67"/>
      <c r="C499" s="5">
        <v>49235.612999999998</v>
      </c>
      <c r="D499" s="5"/>
      <c r="E499" s="37">
        <f t="shared" si="62"/>
        <v>15544.055765668842</v>
      </c>
      <c r="F499" s="37">
        <f t="shared" si="63"/>
        <v>15544</v>
      </c>
      <c r="G499" s="37">
        <f t="shared" si="66"/>
        <v>3.5195999997085892E-2</v>
      </c>
      <c r="I499" s="37">
        <f t="shared" ref="I499:I509" si="67">+G499</f>
        <v>3.5195999997085892E-2</v>
      </c>
      <c r="N499" s="37">
        <f t="shared" ca="1" si="65"/>
        <v>3.1973338155225121E-2</v>
      </c>
      <c r="P499" s="63">
        <f t="shared" si="64"/>
        <v>34217.112999999998</v>
      </c>
      <c r="S499" s="39"/>
    </row>
    <row r="500" spans="1:19" ht="12.95" customHeight="1">
      <c r="A500" s="5" t="s">
        <v>1392</v>
      </c>
      <c r="B500" s="67"/>
      <c r="C500" s="5">
        <v>49247.595000000001</v>
      </c>
      <c r="D500" s="5"/>
      <c r="E500" s="37">
        <f t="shared" si="62"/>
        <v>15563.04042995147</v>
      </c>
      <c r="F500" s="37">
        <f t="shared" si="63"/>
        <v>15563</v>
      </c>
      <c r="G500" s="37">
        <f t="shared" si="66"/>
        <v>2.5517000001855195E-2</v>
      </c>
      <c r="I500" s="37">
        <f t="shared" si="67"/>
        <v>2.5517000001855195E-2</v>
      </c>
      <c r="N500" s="37">
        <f t="shared" ca="1" si="65"/>
        <v>3.2034467150626605E-2</v>
      </c>
      <c r="P500" s="63">
        <f t="shared" si="64"/>
        <v>34229.095000000001</v>
      </c>
      <c r="S500" s="39"/>
    </row>
    <row r="501" spans="1:19" ht="12.95" customHeight="1">
      <c r="A501" s="60" t="s">
        <v>1627</v>
      </c>
      <c r="B501" s="67"/>
      <c r="C501" s="5">
        <v>49251.387999999999</v>
      </c>
      <c r="D501" s="68"/>
      <c r="E501" s="37">
        <f t="shared" si="62"/>
        <v>15569.050180546026</v>
      </c>
      <c r="F501" s="37">
        <f t="shared" si="63"/>
        <v>15569</v>
      </c>
      <c r="G501" s="37">
        <f t="shared" si="66"/>
        <v>3.1670999997004401E-2</v>
      </c>
      <c r="H501" s="62"/>
      <c r="I501" s="37">
        <f t="shared" si="67"/>
        <v>3.1670999997004401E-2</v>
      </c>
      <c r="N501" s="37">
        <f t="shared" ca="1" si="65"/>
        <v>3.2053771043911279E-2</v>
      </c>
      <c r="P501" s="63">
        <f t="shared" si="64"/>
        <v>34232.887999999999</v>
      </c>
      <c r="S501" s="39"/>
    </row>
    <row r="502" spans="1:19" ht="12.95" customHeight="1">
      <c r="A502" s="5" t="s">
        <v>1392</v>
      </c>
      <c r="B502" s="67"/>
      <c r="C502" s="5">
        <v>49252.639999999999</v>
      </c>
      <c r="D502" s="5"/>
      <c r="E502" s="37">
        <f t="shared" si="62"/>
        <v>15571.033889416152</v>
      </c>
      <c r="F502" s="37">
        <f t="shared" si="63"/>
        <v>15571</v>
      </c>
      <c r="G502" s="37">
        <f t="shared" si="66"/>
        <v>2.1389000001363456E-2</v>
      </c>
      <c r="I502" s="37">
        <f t="shared" si="67"/>
        <v>2.1389000001363456E-2</v>
      </c>
      <c r="N502" s="37">
        <f t="shared" ca="1" si="65"/>
        <v>3.2060205675006177E-2</v>
      </c>
      <c r="P502" s="63">
        <f t="shared" si="64"/>
        <v>34234.14</v>
      </c>
      <c r="S502" s="39"/>
    </row>
    <row r="503" spans="1:19" ht="12.95" customHeight="1">
      <c r="A503" s="60" t="s">
        <v>1628</v>
      </c>
      <c r="B503" s="67"/>
      <c r="C503" s="5">
        <v>49535.4</v>
      </c>
      <c r="D503" s="68"/>
      <c r="E503" s="37">
        <f t="shared" si="62"/>
        <v>16019.047883119623</v>
      </c>
      <c r="F503" s="37">
        <f t="shared" si="63"/>
        <v>16019</v>
      </c>
      <c r="G503" s="37">
        <f t="shared" si="66"/>
        <v>3.0221000000892673E-2</v>
      </c>
      <c r="H503" s="62"/>
      <c r="I503" s="37">
        <f t="shared" si="67"/>
        <v>3.0221000000892673E-2</v>
      </c>
      <c r="N503" s="37">
        <f t="shared" ca="1" si="65"/>
        <v>3.3501563040262111E-2</v>
      </c>
      <c r="P503" s="63">
        <f t="shared" si="64"/>
        <v>34516.9</v>
      </c>
      <c r="S503" s="39"/>
    </row>
    <row r="504" spans="1:19" ht="12.95" customHeight="1">
      <c r="A504" s="60" t="s">
        <v>1629</v>
      </c>
      <c r="B504" s="67"/>
      <c r="C504" s="5">
        <v>49545.481</v>
      </c>
      <c r="D504" s="68"/>
      <c r="E504" s="37">
        <f t="shared" si="62"/>
        <v>16035.020542160944</v>
      </c>
      <c r="F504" s="37">
        <f t="shared" si="63"/>
        <v>16035</v>
      </c>
      <c r="G504" s="37">
        <f t="shared" si="66"/>
        <v>1.2965000001713634E-2</v>
      </c>
      <c r="H504" s="62"/>
      <c r="I504" s="37">
        <f t="shared" si="67"/>
        <v>1.2965000001713634E-2</v>
      </c>
      <c r="N504" s="37">
        <f t="shared" ca="1" si="65"/>
        <v>3.3553040089021255E-2</v>
      </c>
      <c r="P504" s="63">
        <f t="shared" si="64"/>
        <v>34526.981</v>
      </c>
      <c r="S504" s="39"/>
    </row>
    <row r="505" spans="1:19" ht="12.95" customHeight="1">
      <c r="A505" s="60" t="s">
        <v>1628</v>
      </c>
      <c r="B505" s="67"/>
      <c r="C505" s="5">
        <v>49564.442000000003</v>
      </c>
      <c r="D505" s="68"/>
      <c r="E505" s="37">
        <f t="shared" si="62"/>
        <v>16065.062957405718</v>
      </c>
      <c r="F505" s="37">
        <f t="shared" si="63"/>
        <v>16065</v>
      </c>
      <c r="G505" s="37">
        <f t="shared" si="66"/>
        <v>3.9735000005748589E-2</v>
      </c>
      <c r="H505" s="62"/>
      <c r="I505" s="37">
        <f t="shared" si="67"/>
        <v>3.9735000005748589E-2</v>
      </c>
      <c r="N505" s="37">
        <f t="shared" ca="1" si="65"/>
        <v>3.3649559555444644E-2</v>
      </c>
      <c r="P505" s="63">
        <f t="shared" si="64"/>
        <v>34545.942000000003</v>
      </c>
      <c r="S505" s="39"/>
    </row>
    <row r="506" spans="1:19" ht="12.95" customHeight="1">
      <c r="A506" s="60" t="s">
        <v>1630</v>
      </c>
      <c r="B506" s="67"/>
      <c r="C506" s="5">
        <v>49569.466999999997</v>
      </c>
      <c r="D506" s="68"/>
      <c r="E506" s="37">
        <f t="shared" si="62"/>
        <v>16073.024728230295</v>
      </c>
      <c r="F506" s="37">
        <f t="shared" si="63"/>
        <v>16073</v>
      </c>
      <c r="G506" s="37">
        <f t="shared" si="66"/>
        <v>1.5607000001182314E-2</v>
      </c>
      <c r="H506" s="62"/>
      <c r="I506" s="37">
        <f t="shared" si="67"/>
        <v>1.5607000001182314E-2</v>
      </c>
      <c r="N506" s="37">
        <f t="shared" ca="1" si="65"/>
        <v>3.3675298079824209E-2</v>
      </c>
      <c r="P506" s="63">
        <f t="shared" si="64"/>
        <v>34550.966999999997</v>
      </c>
      <c r="S506" s="39"/>
    </row>
    <row r="507" spans="1:19" ht="12.95" customHeight="1">
      <c r="A507" s="60" t="s">
        <v>1631</v>
      </c>
      <c r="B507" s="67"/>
      <c r="C507" s="5">
        <v>49569.468000000001</v>
      </c>
      <c r="D507" s="68"/>
      <c r="E507" s="37">
        <f t="shared" si="62"/>
        <v>16073.026312662307</v>
      </c>
      <c r="F507" s="37">
        <f t="shared" si="63"/>
        <v>16073</v>
      </c>
      <c r="G507" s="37">
        <f t="shared" si="66"/>
        <v>1.660700000502402E-2</v>
      </c>
      <c r="H507" s="62"/>
      <c r="I507" s="37">
        <f t="shared" si="67"/>
        <v>1.660700000502402E-2</v>
      </c>
      <c r="N507" s="37">
        <f t="shared" ca="1" si="65"/>
        <v>3.3675298079824209E-2</v>
      </c>
      <c r="P507" s="63">
        <f t="shared" si="64"/>
        <v>34550.968000000001</v>
      </c>
      <c r="S507" s="39"/>
    </row>
    <row r="508" spans="1:19" ht="12.95" customHeight="1">
      <c r="A508" s="60" t="s">
        <v>1632</v>
      </c>
      <c r="B508" s="67"/>
      <c r="C508" s="5">
        <v>49569.482000000004</v>
      </c>
      <c r="D508" s="68"/>
      <c r="E508" s="37">
        <f t="shared" si="62"/>
        <v>16073.04849471038</v>
      </c>
      <c r="F508" s="37">
        <f t="shared" si="63"/>
        <v>16073</v>
      </c>
      <c r="G508" s="37">
        <f t="shared" si="66"/>
        <v>3.0607000007876195E-2</v>
      </c>
      <c r="H508" s="62"/>
      <c r="I508" s="37">
        <f t="shared" si="67"/>
        <v>3.0607000007876195E-2</v>
      </c>
      <c r="N508" s="37">
        <f t="shared" ca="1" si="65"/>
        <v>3.3675298079824209E-2</v>
      </c>
      <c r="P508" s="63">
        <f t="shared" si="64"/>
        <v>34550.982000000004</v>
      </c>
      <c r="S508" s="39"/>
    </row>
    <row r="509" spans="1:19" ht="12.95" customHeight="1">
      <c r="A509" s="60" t="s">
        <v>1633</v>
      </c>
      <c r="B509" s="67"/>
      <c r="C509" s="5">
        <v>49569.483</v>
      </c>
      <c r="D509" s="68"/>
      <c r="E509" s="37">
        <f t="shared" si="62"/>
        <v>16073.05007914238</v>
      </c>
      <c r="F509" s="37">
        <f t="shared" si="63"/>
        <v>16073</v>
      </c>
      <c r="G509" s="37">
        <f t="shared" si="66"/>
        <v>3.1607000004441943E-2</v>
      </c>
      <c r="H509" s="62"/>
      <c r="I509" s="37">
        <f t="shared" si="67"/>
        <v>3.1607000004441943E-2</v>
      </c>
      <c r="N509" s="37">
        <f t="shared" ca="1" si="65"/>
        <v>3.3675298079824209E-2</v>
      </c>
      <c r="P509" s="63">
        <f t="shared" si="64"/>
        <v>34550.983</v>
      </c>
      <c r="S509" s="39"/>
    </row>
    <row r="510" spans="1:19" ht="12.95" customHeight="1">
      <c r="A510" s="8" t="s">
        <v>1441</v>
      </c>
      <c r="B510" s="9" t="s">
        <v>1367</v>
      </c>
      <c r="C510" s="8">
        <v>49569.483699999997</v>
      </c>
      <c r="D510" s="8">
        <v>1E-4</v>
      </c>
      <c r="E510" s="37">
        <f t="shared" si="62"/>
        <v>16073.051188244777</v>
      </c>
      <c r="F510" s="37">
        <f t="shared" si="63"/>
        <v>16073</v>
      </c>
      <c r="G510" s="37">
        <f t="shared" si="66"/>
        <v>3.2307000001310371E-2</v>
      </c>
      <c r="H510" s="62"/>
      <c r="I510" s="62"/>
      <c r="J510" s="37">
        <f>G510</f>
        <v>3.2307000001310371E-2</v>
      </c>
      <c r="N510" s="37">
        <f t="shared" ca="1" si="65"/>
        <v>3.3675298079824209E-2</v>
      </c>
      <c r="P510" s="63">
        <f t="shared" si="64"/>
        <v>34550.983699999997</v>
      </c>
      <c r="S510" s="39"/>
    </row>
    <row r="511" spans="1:19" ht="12.95" customHeight="1">
      <c r="A511" s="8" t="s">
        <v>1441</v>
      </c>
      <c r="B511" s="9" t="s">
        <v>1436</v>
      </c>
      <c r="C511" s="8">
        <v>49570.432399999998</v>
      </c>
      <c r="D511" s="8">
        <v>1.1999999999999999E-3</v>
      </c>
      <c r="E511" s="37">
        <f t="shared" si="62"/>
        <v>16074.554338887821</v>
      </c>
      <c r="F511" s="37">
        <f t="shared" si="63"/>
        <v>16074.5</v>
      </c>
      <c r="G511" s="37">
        <f t="shared" si="66"/>
        <v>3.4295500001462642E-2</v>
      </c>
      <c r="H511" s="62"/>
      <c r="I511" s="62"/>
      <c r="J511" s="37">
        <f>G511</f>
        <v>3.4295500001462642E-2</v>
      </c>
      <c r="N511" s="37">
        <f t="shared" ca="1" si="65"/>
        <v>3.3680124053145383E-2</v>
      </c>
      <c r="P511" s="63">
        <f t="shared" si="64"/>
        <v>34551.932399999998</v>
      </c>
      <c r="S511" s="39"/>
    </row>
    <row r="512" spans="1:19" ht="12.95" customHeight="1">
      <c r="A512" s="60" t="s">
        <v>1634</v>
      </c>
      <c r="B512" s="67"/>
      <c r="C512" s="5">
        <v>49574.532200000001</v>
      </c>
      <c r="D512" s="68"/>
      <c r="E512" s="37">
        <f t="shared" si="62"/>
        <v>16081.050193221487</v>
      </c>
      <c r="F512" s="37">
        <f t="shared" si="63"/>
        <v>16081</v>
      </c>
      <c r="G512" s="37">
        <f t="shared" si="66"/>
        <v>3.1678999999712687E-2</v>
      </c>
      <c r="H512" s="62"/>
      <c r="I512" s="62"/>
      <c r="J512" s="37">
        <f>+G512</f>
        <v>3.1678999999712687E-2</v>
      </c>
      <c r="N512" s="37">
        <f t="shared" ca="1" si="65"/>
        <v>3.3701036604203781E-2</v>
      </c>
      <c r="P512" s="63">
        <f t="shared" si="64"/>
        <v>34556.032200000001</v>
      </c>
      <c r="S512" s="39"/>
    </row>
    <row r="513" spans="1:19" ht="12.95" customHeight="1">
      <c r="A513" s="5" t="s">
        <v>1445</v>
      </c>
      <c r="B513" s="67" t="s">
        <v>1367</v>
      </c>
      <c r="C513" s="69">
        <v>49574.533199999998</v>
      </c>
      <c r="D513" s="70">
        <v>4.0000000000000002E-4</v>
      </c>
      <c r="E513" s="37">
        <f t="shared" si="62"/>
        <v>16081.051777653485</v>
      </c>
      <c r="F513" s="37">
        <f t="shared" si="63"/>
        <v>16081</v>
      </c>
      <c r="G513" s="37">
        <f t="shared" si="66"/>
        <v>3.2678999996278435E-2</v>
      </c>
      <c r="J513" s="37">
        <f>G513</f>
        <v>3.2678999996278435E-2</v>
      </c>
      <c r="N513" s="37">
        <f t="shared" ca="1" si="65"/>
        <v>3.3701036604203781E-2</v>
      </c>
      <c r="P513" s="63">
        <f t="shared" si="64"/>
        <v>34556.033199999998</v>
      </c>
      <c r="S513" s="39"/>
    </row>
    <row r="514" spans="1:19" ht="12.95" customHeight="1">
      <c r="A514" s="60" t="s">
        <v>1634</v>
      </c>
      <c r="B514" s="67"/>
      <c r="C514" s="5">
        <v>49574.534299999999</v>
      </c>
      <c r="D514" s="68"/>
      <c r="E514" s="37">
        <f t="shared" si="62"/>
        <v>16081.053520528692</v>
      </c>
      <c r="F514" s="37">
        <f t="shared" si="63"/>
        <v>16081</v>
      </c>
      <c r="G514" s="37">
        <f t="shared" si="66"/>
        <v>3.3778999997593928E-2</v>
      </c>
      <c r="H514" s="62"/>
      <c r="I514" s="62"/>
      <c r="J514" s="37">
        <f>+G514</f>
        <v>3.3778999997593928E-2</v>
      </c>
      <c r="N514" s="37">
        <f t="shared" ca="1" si="65"/>
        <v>3.3701036604203781E-2</v>
      </c>
      <c r="P514" s="63">
        <f t="shared" si="64"/>
        <v>34556.034299999999</v>
      </c>
      <c r="S514" s="39"/>
    </row>
    <row r="515" spans="1:19" ht="12.95" customHeight="1">
      <c r="A515" s="60" t="s">
        <v>1635</v>
      </c>
      <c r="B515" s="67"/>
      <c r="C515" s="5">
        <v>49576.436000000002</v>
      </c>
      <c r="D515" s="68"/>
      <c r="E515" s="37">
        <f t="shared" si="62"/>
        <v>16084.066634872401</v>
      </c>
      <c r="F515" s="37">
        <f t="shared" si="63"/>
        <v>16084</v>
      </c>
      <c r="G515" s="37">
        <f t="shared" si="66"/>
        <v>4.2056000005686656E-2</v>
      </c>
      <c r="H515" s="62"/>
      <c r="I515" s="37">
        <f>+G515</f>
        <v>4.2056000005686656E-2</v>
      </c>
      <c r="N515" s="37">
        <f t="shared" ca="1" si="65"/>
        <v>3.3710688550846121E-2</v>
      </c>
      <c r="P515" s="63">
        <f t="shared" si="64"/>
        <v>34557.936000000002</v>
      </c>
      <c r="S515" s="39"/>
    </row>
    <row r="516" spans="1:19" ht="12.95" customHeight="1">
      <c r="A516" s="8" t="s">
        <v>1441</v>
      </c>
      <c r="B516" s="9" t="s">
        <v>1436</v>
      </c>
      <c r="C516" s="8">
        <v>49577.373999999996</v>
      </c>
      <c r="D516" s="8">
        <v>5.9999999999999995E-4</v>
      </c>
      <c r="E516" s="37">
        <f t="shared" si="62"/>
        <v>16085.552832092981</v>
      </c>
      <c r="F516" s="37">
        <f t="shared" si="63"/>
        <v>16085.5</v>
      </c>
      <c r="G516" s="37">
        <f t="shared" si="66"/>
        <v>3.3344499999657273E-2</v>
      </c>
      <c r="H516" s="62"/>
      <c r="J516" s="37">
        <f t="shared" ref="J516:J521" si="68">G516</f>
        <v>3.3344499999657273E-2</v>
      </c>
      <c r="N516" s="37">
        <f t="shared" ca="1" si="65"/>
        <v>3.3715514524167288E-2</v>
      </c>
      <c r="P516" s="63">
        <f t="shared" si="64"/>
        <v>34558.873999999996</v>
      </c>
      <c r="S516" s="39"/>
    </row>
    <row r="517" spans="1:19" ht="12.95" customHeight="1">
      <c r="A517" s="8" t="s">
        <v>1441</v>
      </c>
      <c r="B517" s="9" t="s">
        <v>1436</v>
      </c>
      <c r="C517" s="8">
        <v>49577.374199999998</v>
      </c>
      <c r="D517" s="8">
        <v>5.0000000000000001E-4</v>
      </c>
      <c r="E517" s="37">
        <f t="shared" si="62"/>
        <v>16085.553148979387</v>
      </c>
      <c r="F517" s="37">
        <f t="shared" si="63"/>
        <v>16085.5</v>
      </c>
      <c r="G517" s="37">
        <f t="shared" si="66"/>
        <v>3.3544500001880806E-2</v>
      </c>
      <c r="H517" s="62"/>
      <c r="I517" s="62"/>
      <c r="J517" s="37">
        <f t="shared" si="68"/>
        <v>3.3544500001880806E-2</v>
      </c>
      <c r="N517" s="37">
        <f t="shared" ca="1" si="65"/>
        <v>3.3715514524167288E-2</v>
      </c>
      <c r="P517" s="63">
        <f t="shared" si="64"/>
        <v>34558.874199999998</v>
      </c>
      <c r="S517" s="39"/>
    </row>
    <row r="518" spans="1:19" ht="12.95" customHeight="1">
      <c r="A518" s="8" t="s">
        <v>1441</v>
      </c>
      <c r="B518" s="67" t="s">
        <v>1367</v>
      </c>
      <c r="C518" s="5">
        <v>49578.3197</v>
      </c>
      <c r="D518" s="5">
        <v>2.9999999999999997E-4</v>
      </c>
      <c r="E518" s="37">
        <f t="shared" si="62"/>
        <v>16087.051229440014</v>
      </c>
      <c r="F518" s="37">
        <f t="shared" si="63"/>
        <v>16087</v>
      </c>
      <c r="G518" s="37">
        <f t="shared" si="66"/>
        <v>3.2333000002836343E-2</v>
      </c>
      <c r="J518" s="37">
        <f t="shared" si="68"/>
        <v>3.2333000002836343E-2</v>
      </c>
      <c r="N518" s="37">
        <f t="shared" ca="1" si="65"/>
        <v>3.3720340497488462E-2</v>
      </c>
      <c r="P518" s="63">
        <f t="shared" si="64"/>
        <v>34559.8197</v>
      </c>
      <c r="S518" s="39"/>
    </row>
    <row r="519" spans="1:19" ht="12.95" customHeight="1">
      <c r="A519" s="8" t="s">
        <v>1441</v>
      </c>
      <c r="B519" s="71" t="s">
        <v>1367</v>
      </c>
      <c r="C519" s="5">
        <v>49578.319900000002</v>
      </c>
      <c r="D519" s="5">
        <v>1E-4</v>
      </c>
      <c r="E519" s="37">
        <f t="shared" si="62"/>
        <v>16087.051546326418</v>
      </c>
      <c r="F519" s="37">
        <f t="shared" si="63"/>
        <v>16087</v>
      </c>
      <c r="G519" s="37">
        <f t="shared" si="66"/>
        <v>3.2533000005059876E-2</v>
      </c>
      <c r="J519" s="37">
        <f t="shared" si="68"/>
        <v>3.2533000005059876E-2</v>
      </c>
      <c r="N519" s="37">
        <f t="shared" ca="1" si="65"/>
        <v>3.3720340497488462E-2</v>
      </c>
      <c r="P519" s="63">
        <f t="shared" si="64"/>
        <v>34559.819900000002</v>
      </c>
      <c r="S519" s="39"/>
    </row>
    <row r="520" spans="1:19" ht="12.95" customHeight="1">
      <c r="A520" s="60" t="s">
        <v>1441</v>
      </c>
      <c r="B520" s="67"/>
      <c r="C520" s="5">
        <v>49579.582099999898</v>
      </c>
      <c r="D520" s="68">
        <v>2.0000000000000001E-4</v>
      </c>
      <c r="E520" s="37">
        <f t="shared" si="62"/>
        <v>16089.05141640283</v>
      </c>
      <c r="F520" s="37">
        <f t="shared" si="63"/>
        <v>16089</v>
      </c>
      <c r="G520" s="37">
        <f t="shared" si="66"/>
        <v>3.245099989726441E-2</v>
      </c>
      <c r="H520" s="62"/>
      <c r="I520" s="62"/>
      <c r="J520" s="37">
        <f t="shared" si="68"/>
        <v>3.245099989726441E-2</v>
      </c>
      <c r="N520" s="37">
        <f t="shared" ca="1" si="65"/>
        <v>3.3726775128583353E-2</v>
      </c>
      <c r="P520" s="63">
        <f t="shared" si="64"/>
        <v>34561.082099999898</v>
      </c>
      <c r="S520" s="39"/>
    </row>
    <row r="521" spans="1:19" ht="12.95" customHeight="1">
      <c r="A521" s="8" t="s">
        <v>1441</v>
      </c>
      <c r="B521" s="67" t="s">
        <v>1367</v>
      </c>
      <c r="C521" s="5">
        <v>49581.4758</v>
      </c>
      <c r="D521" s="5">
        <v>2.0000000000000001E-4</v>
      </c>
      <c r="E521" s="37">
        <f t="shared" si="62"/>
        <v>16092.051855290656</v>
      </c>
      <c r="F521" s="37">
        <f t="shared" si="63"/>
        <v>16092</v>
      </c>
      <c r="G521" s="37">
        <f t="shared" si="66"/>
        <v>3.2727999998314772E-2</v>
      </c>
      <c r="J521" s="37">
        <f t="shared" si="68"/>
        <v>3.2727999998314772E-2</v>
      </c>
      <c r="N521" s="37">
        <f t="shared" ca="1" si="65"/>
        <v>3.3736427075225693E-2</v>
      </c>
      <c r="P521" s="63">
        <f t="shared" si="64"/>
        <v>34562.9758</v>
      </c>
      <c r="S521" s="39"/>
    </row>
    <row r="522" spans="1:19" ht="12.95" customHeight="1">
      <c r="A522" s="60" t="s">
        <v>1628</v>
      </c>
      <c r="B522" s="67"/>
      <c r="C522" s="5">
        <v>49600.413</v>
      </c>
      <c r="D522" s="68"/>
      <c r="E522" s="37">
        <f t="shared" si="62"/>
        <v>16122.056561053712</v>
      </c>
      <c r="F522" s="37">
        <f t="shared" si="63"/>
        <v>16122</v>
      </c>
      <c r="G522" s="37">
        <f t="shared" si="66"/>
        <v>3.5697999999683816E-2</v>
      </c>
      <c r="H522" s="62"/>
      <c r="I522" s="37">
        <f>+G522</f>
        <v>3.5697999999683816E-2</v>
      </c>
      <c r="N522" s="37">
        <f t="shared" ca="1" si="65"/>
        <v>3.3832946541649082E-2</v>
      </c>
      <c r="P522" s="63">
        <f t="shared" si="64"/>
        <v>34581.913</v>
      </c>
      <c r="S522" s="39"/>
    </row>
    <row r="523" spans="1:19" ht="12.95" customHeight="1">
      <c r="A523" s="60" t="s">
        <v>1636</v>
      </c>
      <c r="B523" s="67"/>
      <c r="C523" s="5">
        <v>49631.339</v>
      </c>
      <c r="D523" s="68"/>
      <c r="E523" s="37">
        <f t="shared" si="62"/>
        <v>16171.056705237024</v>
      </c>
      <c r="F523" s="37">
        <f t="shared" si="63"/>
        <v>16171</v>
      </c>
      <c r="G523" s="37">
        <f t="shared" si="66"/>
        <v>3.5789000001386739E-2</v>
      </c>
      <c r="H523" s="62"/>
      <c r="I523" s="37">
        <f>+G523</f>
        <v>3.5789000001386739E-2</v>
      </c>
      <c r="N523" s="37">
        <f t="shared" ca="1" si="65"/>
        <v>3.3990595003473949E-2</v>
      </c>
      <c r="P523" s="63">
        <f t="shared" si="64"/>
        <v>34612.839</v>
      </c>
      <c r="S523" s="39"/>
    </row>
    <row r="524" spans="1:19" ht="12.95" customHeight="1">
      <c r="A524" s="60" t="s">
        <v>1637</v>
      </c>
      <c r="B524" s="67"/>
      <c r="C524" s="5">
        <v>49896.419000000002</v>
      </c>
      <c r="D524" s="68"/>
      <c r="E524" s="37">
        <f t="shared" si="62"/>
        <v>16591.05794109399</v>
      </c>
      <c r="F524" s="37">
        <f t="shared" si="63"/>
        <v>16591</v>
      </c>
      <c r="G524" s="37">
        <f t="shared" si="66"/>
        <v>3.6569000003510155E-2</v>
      </c>
      <c r="H524" s="62"/>
      <c r="I524" s="37">
        <f>+G524</f>
        <v>3.6569000003510155E-2</v>
      </c>
      <c r="N524" s="37">
        <f t="shared" ca="1" si="65"/>
        <v>3.5341867533401392E-2</v>
      </c>
      <c r="P524" s="63">
        <f t="shared" si="64"/>
        <v>34877.919000000002</v>
      </c>
      <c r="S524" s="39"/>
    </row>
    <row r="525" spans="1:19" ht="12.95" customHeight="1">
      <c r="A525" s="60" t="s">
        <v>1638</v>
      </c>
      <c r="B525" s="67"/>
      <c r="C525" s="5">
        <v>49920.4</v>
      </c>
      <c r="D525" s="68"/>
      <c r="E525" s="37">
        <f t="shared" si="62"/>
        <v>16629.054205003322</v>
      </c>
      <c r="F525" s="37">
        <f t="shared" si="63"/>
        <v>16629</v>
      </c>
      <c r="G525" s="37">
        <f t="shared" ref="G525:G556" si="69">+C525-(C$7+F525*C$8)</f>
        <v>3.4210999998322222E-2</v>
      </c>
      <c r="H525" s="62"/>
      <c r="I525" s="37">
        <f>+G525</f>
        <v>3.4210999998322222E-2</v>
      </c>
      <c r="N525" s="37">
        <f t="shared" ca="1" si="65"/>
        <v>3.5464125524204346E-2</v>
      </c>
      <c r="P525" s="63">
        <f t="shared" si="64"/>
        <v>34901.9</v>
      </c>
      <c r="S525" s="39"/>
    </row>
    <row r="526" spans="1:19" ht="12.95" customHeight="1">
      <c r="A526" s="60" t="s">
        <v>1649</v>
      </c>
      <c r="B526" s="67"/>
      <c r="C526" s="5">
        <v>49923.539400000001</v>
      </c>
      <c r="D526" s="68"/>
      <c r="E526" s="37">
        <f t="shared" si="62"/>
        <v>16634.028370839482</v>
      </c>
      <c r="F526" s="37">
        <f t="shared" si="63"/>
        <v>16634</v>
      </c>
      <c r="G526" s="37">
        <f t="shared" si="69"/>
        <v>1.7906000000948552E-2</v>
      </c>
      <c r="H526" s="62"/>
      <c r="I526" s="62"/>
      <c r="J526" s="37">
        <f>+G526</f>
        <v>1.7906000000948552E-2</v>
      </c>
      <c r="N526" s="37">
        <f t="shared" ca="1" si="65"/>
        <v>3.5480212101941577E-2</v>
      </c>
      <c r="P526" s="63">
        <f t="shared" si="64"/>
        <v>34905.039400000001</v>
      </c>
      <c r="S526" s="39"/>
    </row>
    <row r="527" spans="1:19" ht="12.95" customHeight="1">
      <c r="A527" s="60" t="s">
        <v>1639</v>
      </c>
      <c r="B527" s="67"/>
      <c r="C527" s="5">
        <v>49925.449099999998</v>
      </c>
      <c r="D527" s="68"/>
      <c r="E527" s="37">
        <f t="shared" si="62"/>
        <v>16637.054160639222</v>
      </c>
      <c r="F527" s="37">
        <f t="shared" si="63"/>
        <v>16637</v>
      </c>
      <c r="G527" s="37">
        <f t="shared" si="69"/>
        <v>3.4182999996119179E-2</v>
      </c>
      <c r="H527" s="62"/>
      <c r="I527" s="62"/>
      <c r="J527" s="37">
        <f>+G527</f>
        <v>3.4182999996119179E-2</v>
      </c>
      <c r="N527" s="37">
        <f t="shared" ca="1" si="65"/>
        <v>3.5489864048583918E-2</v>
      </c>
      <c r="P527" s="63">
        <f t="shared" si="64"/>
        <v>34906.949099999998</v>
      </c>
      <c r="S527" s="39"/>
    </row>
    <row r="528" spans="1:19" ht="12.95" customHeight="1">
      <c r="A528" s="60" t="s">
        <v>1649</v>
      </c>
      <c r="B528" s="67"/>
      <c r="C528" s="5">
        <v>49930.481200000002</v>
      </c>
      <c r="D528" s="68"/>
      <c r="E528" s="37">
        <f t="shared" si="62"/>
        <v>16645.027180931047</v>
      </c>
      <c r="F528" s="37">
        <f t="shared" si="63"/>
        <v>16645</v>
      </c>
      <c r="G528" s="37">
        <f t="shared" si="69"/>
        <v>1.7155000001366716E-2</v>
      </c>
      <c r="H528" s="62"/>
      <c r="I528" s="62"/>
      <c r="J528" s="37">
        <f>+G528</f>
        <v>1.7155000001366716E-2</v>
      </c>
      <c r="N528" s="37">
        <f t="shared" ca="1" si="65"/>
        <v>3.5515602572963489E-2</v>
      </c>
      <c r="P528" s="63">
        <f t="shared" si="64"/>
        <v>34911.981200000002</v>
      </c>
      <c r="S528" s="39"/>
    </row>
    <row r="529" spans="1:19" ht="12.95" customHeight="1">
      <c r="A529" s="5" t="s">
        <v>1392</v>
      </c>
      <c r="B529" s="67"/>
      <c r="C529" s="5">
        <v>49976.58</v>
      </c>
      <c r="D529" s="5"/>
      <c r="E529" s="37">
        <f t="shared" si="62"/>
        <v>16718.067595038196</v>
      </c>
      <c r="F529" s="37">
        <f t="shared" si="63"/>
        <v>16718</v>
      </c>
      <c r="G529" s="37">
        <f t="shared" si="69"/>
        <v>4.2661999999836553E-2</v>
      </c>
      <c r="I529" s="37">
        <f t="shared" ref="I529:I537" si="70">+G529</f>
        <v>4.2661999999836553E-2</v>
      </c>
      <c r="N529" s="37">
        <f t="shared" ca="1" si="65"/>
        <v>3.5750466607927064E-2</v>
      </c>
      <c r="P529" s="63">
        <f t="shared" si="64"/>
        <v>34958.080000000002</v>
      </c>
      <c r="S529" s="39"/>
    </row>
    <row r="530" spans="1:19" ht="12.95" customHeight="1">
      <c r="A530" s="60" t="s">
        <v>1640</v>
      </c>
      <c r="B530" s="67"/>
      <c r="C530" s="5">
        <v>49979.095000000001</v>
      </c>
      <c r="D530" s="68"/>
      <c r="E530" s="37">
        <f t="shared" si="62"/>
        <v>16722.052441530501</v>
      </c>
      <c r="F530" s="37">
        <f t="shared" si="63"/>
        <v>16722</v>
      </c>
      <c r="G530" s="37">
        <f t="shared" si="69"/>
        <v>3.3097999999881722E-2</v>
      </c>
      <c r="H530" s="62"/>
      <c r="I530" s="37">
        <f t="shared" si="70"/>
        <v>3.3097999999881722E-2</v>
      </c>
      <c r="N530" s="37">
        <f t="shared" ca="1" si="65"/>
        <v>3.5763335870116854E-2</v>
      </c>
      <c r="P530" s="63">
        <f t="shared" si="64"/>
        <v>34960.595000000001</v>
      </c>
      <c r="S530" s="39"/>
    </row>
    <row r="531" spans="1:19" ht="12.95" customHeight="1">
      <c r="A531" s="5" t="s">
        <v>1392</v>
      </c>
      <c r="B531" s="67"/>
      <c r="C531" s="5">
        <v>49988.576000000001</v>
      </c>
      <c r="D531" s="5"/>
      <c r="E531" s="37">
        <f t="shared" si="62"/>
        <v>16737.074441368888</v>
      </c>
      <c r="F531" s="37">
        <f t="shared" si="63"/>
        <v>16737</v>
      </c>
      <c r="G531" s="37">
        <f t="shared" si="69"/>
        <v>4.6983000000182074E-2</v>
      </c>
      <c r="I531" s="37">
        <f t="shared" si="70"/>
        <v>4.6983000000182074E-2</v>
      </c>
      <c r="N531" s="37">
        <f t="shared" ca="1" si="65"/>
        <v>3.5811595603328548E-2</v>
      </c>
      <c r="P531" s="63">
        <f t="shared" si="64"/>
        <v>34970.076000000001</v>
      </c>
      <c r="S531" s="39"/>
    </row>
    <row r="532" spans="1:19" ht="12.95" customHeight="1">
      <c r="A532" s="5" t="s">
        <v>1392</v>
      </c>
      <c r="B532" s="67"/>
      <c r="C532" s="5">
        <v>49993.612999999998</v>
      </c>
      <c r="D532" s="5"/>
      <c r="E532" s="37">
        <f t="shared" si="62"/>
        <v>16745.055225377528</v>
      </c>
      <c r="F532" s="37">
        <f t="shared" si="63"/>
        <v>16745</v>
      </c>
      <c r="G532" s="37">
        <f t="shared" si="69"/>
        <v>3.4854999998060521E-2</v>
      </c>
      <c r="I532" s="37">
        <f t="shared" si="70"/>
        <v>3.4854999998060521E-2</v>
      </c>
      <c r="N532" s="37">
        <f t="shared" ca="1" si="65"/>
        <v>3.583733412770812E-2</v>
      </c>
      <c r="P532" s="63">
        <f t="shared" si="64"/>
        <v>34975.112999999998</v>
      </c>
      <c r="S532" s="39"/>
    </row>
    <row r="533" spans="1:19" ht="12.95" customHeight="1">
      <c r="A533" s="60" t="s">
        <v>1638</v>
      </c>
      <c r="B533" s="67"/>
      <c r="C533" s="5">
        <v>49999.302000000003</v>
      </c>
      <c r="D533" s="68"/>
      <c r="E533" s="37">
        <f t="shared" ref="E533:E596" si="71">+(C533-C$7)/C$8</f>
        <v>16754.06905905337</v>
      </c>
      <c r="F533" s="37">
        <f t="shared" ref="F533:F596" si="72">ROUND(2*E533,0)/2</f>
        <v>16754</v>
      </c>
      <c r="G533" s="37">
        <f t="shared" si="69"/>
        <v>4.3586000007053372E-2</v>
      </c>
      <c r="H533" s="62"/>
      <c r="I533" s="37">
        <f t="shared" si="70"/>
        <v>4.3586000007053372E-2</v>
      </c>
      <c r="N533" s="37">
        <f t="shared" ca="1" si="65"/>
        <v>3.5866289967635134E-2</v>
      </c>
      <c r="P533" s="63">
        <f t="shared" ref="P533:P596" si="73">C533-15018.5</f>
        <v>34980.802000000003</v>
      </c>
      <c r="S533" s="39"/>
    </row>
    <row r="534" spans="1:19" ht="12.95" customHeight="1">
      <c r="A534" s="5" t="s">
        <v>1392</v>
      </c>
      <c r="B534" s="67"/>
      <c r="C534" s="5">
        <v>50000.557999999997</v>
      </c>
      <c r="D534" s="5"/>
      <c r="E534" s="37">
        <f t="shared" si="71"/>
        <v>16756.059105651508</v>
      </c>
      <c r="F534" s="37">
        <f t="shared" si="72"/>
        <v>16756</v>
      </c>
      <c r="G534" s="37">
        <f t="shared" si="69"/>
        <v>3.7303999997675419E-2</v>
      </c>
      <c r="I534" s="37">
        <f t="shared" si="70"/>
        <v>3.7303999997675419E-2</v>
      </c>
      <c r="N534" s="37">
        <f t="shared" ca="1" si="65"/>
        <v>3.5872724598730026E-2</v>
      </c>
      <c r="P534" s="63">
        <f t="shared" si="73"/>
        <v>34982.057999999997</v>
      </c>
      <c r="S534" s="39"/>
    </row>
    <row r="535" spans="1:19" ht="12.95" customHeight="1">
      <c r="A535" s="5" t="s">
        <v>1392</v>
      </c>
      <c r="B535" s="67"/>
      <c r="C535" s="5">
        <v>50000.567000000003</v>
      </c>
      <c r="D535" s="5"/>
      <c r="E535" s="37">
        <f t="shared" si="71"/>
        <v>16756.07336553956</v>
      </c>
      <c r="F535" s="37">
        <f t="shared" si="72"/>
        <v>16756</v>
      </c>
      <c r="G535" s="37">
        <f t="shared" si="69"/>
        <v>4.6304000003146939E-2</v>
      </c>
      <c r="I535" s="37">
        <f t="shared" si="70"/>
        <v>4.6304000003146939E-2</v>
      </c>
      <c r="N535" s="37">
        <f t="shared" ca="1" si="65"/>
        <v>3.5872724598730026E-2</v>
      </c>
      <c r="P535" s="63">
        <f t="shared" si="73"/>
        <v>34982.067000000003</v>
      </c>
      <c r="S535" s="39"/>
    </row>
    <row r="536" spans="1:19" ht="12.95" customHeight="1">
      <c r="A536" s="60" t="s">
        <v>1641</v>
      </c>
      <c r="B536" s="67"/>
      <c r="C536" s="5">
        <v>50040.322</v>
      </c>
      <c r="D536" s="68"/>
      <c r="E536" s="37">
        <f t="shared" si="71"/>
        <v>16819.062459894067</v>
      </c>
      <c r="F536" s="37">
        <f t="shared" si="72"/>
        <v>16819</v>
      </c>
      <c r="G536" s="37">
        <f t="shared" si="69"/>
        <v>3.9421000001311768E-2</v>
      </c>
      <c r="H536" s="62"/>
      <c r="I536" s="37">
        <f t="shared" si="70"/>
        <v>3.9421000001311768E-2</v>
      </c>
      <c r="N536" s="37">
        <f t="shared" ca="1" si="65"/>
        <v>3.6075415478219144E-2</v>
      </c>
      <c r="P536" s="63">
        <f t="shared" si="73"/>
        <v>35021.822</v>
      </c>
      <c r="S536" s="39"/>
    </row>
    <row r="537" spans="1:19" ht="12.95" customHeight="1">
      <c r="A537" s="60" t="s">
        <v>1642</v>
      </c>
      <c r="B537" s="67"/>
      <c r="C537" s="5">
        <v>50281.423000000003</v>
      </c>
      <c r="D537" s="68"/>
      <c r="E537" s="37">
        <f t="shared" si="71"/>
        <v>17201.070600705709</v>
      </c>
      <c r="F537" s="37">
        <f t="shared" si="72"/>
        <v>17201</v>
      </c>
      <c r="G537" s="37">
        <f t="shared" si="69"/>
        <v>4.4559000001754612E-2</v>
      </c>
      <c r="H537" s="62"/>
      <c r="I537" s="37">
        <f t="shared" si="70"/>
        <v>4.4559000001754612E-2</v>
      </c>
      <c r="N537" s="37">
        <f t="shared" ca="1" si="65"/>
        <v>3.7304430017343626E-2</v>
      </c>
      <c r="P537" s="63">
        <f t="shared" si="73"/>
        <v>35262.923000000003</v>
      </c>
      <c r="S537" s="39"/>
    </row>
    <row r="538" spans="1:19" ht="12.95" customHeight="1">
      <c r="A538" s="60" t="s">
        <v>1649</v>
      </c>
      <c r="B538" s="67"/>
      <c r="C538" s="5">
        <v>50281.424500000001</v>
      </c>
      <c r="D538" s="68"/>
      <c r="E538" s="37">
        <f t="shared" si="71"/>
        <v>17201.072977353717</v>
      </c>
      <c r="F538" s="37">
        <f t="shared" si="72"/>
        <v>17201</v>
      </c>
      <c r="G538" s="37">
        <f t="shared" si="69"/>
        <v>4.6059000000241213E-2</v>
      </c>
      <c r="H538" s="62"/>
      <c r="I538" s="62"/>
      <c r="J538" s="37">
        <f>+G538</f>
        <v>4.6059000000241213E-2</v>
      </c>
      <c r="N538" s="37">
        <f t="shared" ca="1" si="65"/>
        <v>3.7304430017343626E-2</v>
      </c>
      <c r="P538" s="63">
        <f t="shared" si="73"/>
        <v>35262.924500000001</v>
      </c>
      <c r="S538" s="39"/>
    </row>
    <row r="539" spans="1:19" ht="12.95" customHeight="1">
      <c r="A539" s="60" t="s">
        <v>1649</v>
      </c>
      <c r="B539" s="67"/>
      <c r="C539" s="5">
        <v>50281.433499999999</v>
      </c>
      <c r="D539" s="68"/>
      <c r="E539" s="37">
        <f t="shared" si="71"/>
        <v>17201.087237241758</v>
      </c>
      <c r="F539" s="37">
        <f t="shared" si="72"/>
        <v>17201</v>
      </c>
      <c r="G539" s="37">
        <f t="shared" si="69"/>
        <v>5.5058999998436775E-2</v>
      </c>
      <c r="H539" s="62"/>
      <c r="I539" s="62"/>
      <c r="J539" s="37">
        <f>+G539</f>
        <v>5.5058999998436775E-2</v>
      </c>
      <c r="N539" s="37">
        <f t="shared" ca="1" si="65"/>
        <v>3.7304430017343626E-2</v>
      </c>
      <c r="P539" s="63">
        <f t="shared" si="73"/>
        <v>35262.933499999999</v>
      </c>
      <c r="S539" s="39"/>
    </row>
    <row r="540" spans="1:19" ht="12.95" customHeight="1">
      <c r="A540" s="60" t="s">
        <v>1649</v>
      </c>
      <c r="B540" s="67"/>
      <c r="C540" s="5">
        <v>50281.435599999997</v>
      </c>
      <c r="D540" s="68"/>
      <c r="E540" s="37">
        <f t="shared" si="71"/>
        <v>17201.090564548962</v>
      </c>
      <c r="F540" s="37">
        <f t="shared" si="72"/>
        <v>17201</v>
      </c>
      <c r="G540" s="37">
        <f t="shared" si="69"/>
        <v>5.7158999996318016E-2</v>
      </c>
      <c r="H540" s="62"/>
      <c r="I540" s="62"/>
      <c r="J540" s="37">
        <f>+G540</f>
        <v>5.7158999996318016E-2</v>
      </c>
      <c r="N540" s="37">
        <f t="shared" ref="N540:N603" ca="1" si="74">+C$11+C$12*F540</f>
        <v>3.7304430017343626E-2</v>
      </c>
      <c r="P540" s="63">
        <f t="shared" si="73"/>
        <v>35262.935599999997</v>
      </c>
      <c r="S540" s="39"/>
    </row>
    <row r="541" spans="1:19" ht="12.95" customHeight="1">
      <c r="A541" s="5" t="s">
        <v>1442</v>
      </c>
      <c r="B541" s="67" t="s">
        <v>1436</v>
      </c>
      <c r="C541" s="69">
        <v>50316.441599999998</v>
      </c>
      <c r="D541" s="70">
        <v>2.0000000000000001E-4</v>
      </c>
      <c r="E541" s="37">
        <f t="shared" si="71"/>
        <v>17256.55519131224</v>
      </c>
      <c r="F541" s="37">
        <f t="shared" si="72"/>
        <v>17256.5</v>
      </c>
      <c r="G541" s="37">
        <f t="shared" si="69"/>
        <v>3.4833499994419981E-2</v>
      </c>
      <c r="J541" s="37">
        <f>G541</f>
        <v>3.4833499994419981E-2</v>
      </c>
      <c r="N541" s="37">
        <f t="shared" ca="1" si="74"/>
        <v>3.7482991030226891E-2</v>
      </c>
      <c r="P541" s="63">
        <f t="shared" si="73"/>
        <v>35297.941599999998</v>
      </c>
      <c r="S541" s="39"/>
    </row>
    <row r="542" spans="1:19" ht="12.95" customHeight="1">
      <c r="A542" s="60" t="s">
        <v>1643</v>
      </c>
      <c r="B542" s="67"/>
      <c r="C542" s="5">
        <v>50334.430999999997</v>
      </c>
      <c r="D542" s="68"/>
      <c r="E542" s="37">
        <f t="shared" si="71"/>
        <v>17285.058172421057</v>
      </c>
      <c r="F542" s="37">
        <f t="shared" si="72"/>
        <v>17285</v>
      </c>
      <c r="G542" s="37">
        <f t="shared" si="69"/>
        <v>3.6714999994728714E-2</v>
      </c>
      <c r="H542" s="62"/>
      <c r="I542" s="37">
        <f t="shared" ref="I542:I549" si="75">+G542</f>
        <v>3.6714999994728714E-2</v>
      </c>
      <c r="N542" s="37">
        <f t="shared" ca="1" si="74"/>
        <v>3.7574684523329113E-2</v>
      </c>
      <c r="P542" s="63">
        <f t="shared" si="73"/>
        <v>35315.930999999997</v>
      </c>
      <c r="S542" s="39"/>
    </row>
    <row r="543" spans="1:19" ht="12.95" customHeight="1">
      <c r="A543" s="60" t="s">
        <v>1643</v>
      </c>
      <c r="B543" s="67"/>
      <c r="C543" s="5">
        <v>50360.307000000001</v>
      </c>
      <c r="D543" s="68"/>
      <c r="E543" s="37">
        <f t="shared" si="71"/>
        <v>17326.056934979664</v>
      </c>
      <c r="F543" s="37">
        <f t="shared" si="72"/>
        <v>17326</v>
      </c>
      <c r="G543" s="37">
        <f t="shared" si="69"/>
        <v>3.5933999999542721E-2</v>
      </c>
      <c r="H543" s="62"/>
      <c r="I543" s="37">
        <f t="shared" si="75"/>
        <v>3.5933999999542721E-2</v>
      </c>
      <c r="N543" s="37">
        <f t="shared" ca="1" si="74"/>
        <v>3.7706594460774408E-2</v>
      </c>
      <c r="P543" s="63">
        <f t="shared" si="73"/>
        <v>35341.807000000001</v>
      </c>
      <c r="S543" s="39"/>
    </row>
    <row r="544" spans="1:19" ht="12.95" customHeight="1">
      <c r="A544" s="5" t="s">
        <v>1392</v>
      </c>
      <c r="B544" s="67"/>
      <c r="C544" s="5">
        <v>50376.724999999999</v>
      </c>
      <c r="D544" s="5"/>
      <c r="E544" s="37">
        <f t="shared" si="71"/>
        <v>17352.070139635991</v>
      </c>
      <c r="F544" s="37">
        <f t="shared" si="72"/>
        <v>17352</v>
      </c>
      <c r="G544" s="37">
        <f t="shared" si="69"/>
        <v>4.4267999997828156E-2</v>
      </c>
      <c r="I544" s="37">
        <f t="shared" si="75"/>
        <v>4.4267999997828156E-2</v>
      </c>
      <c r="N544" s="37">
        <f t="shared" ca="1" si="74"/>
        <v>3.7790244665008015E-2</v>
      </c>
      <c r="P544" s="63">
        <f t="shared" si="73"/>
        <v>35358.224999999999</v>
      </c>
      <c r="S544" s="39"/>
    </row>
    <row r="545" spans="1:19" ht="12.95" customHeight="1">
      <c r="A545" s="5" t="s">
        <v>1392</v>
      </c>
      <c r="B545" s="67"/>
      <c r="C545" s="5">
        <v>50402.599000000002</v>
      </c>
      <c r="D545" s="5"/>
      <c r="E545" s="37">
        <f t="shared" si="71"/>
        <v>17393.06573333059</v>
      </c>
      <c r="F545" s="37">
        <f t="shared" si="72"/>
        <v>17393</v>
      </c>
      <c r="G545" s="37">
        <f t="shared" si="69"/>
        <v>4.1487000002234709E-2</v>
      </c>
      <c r="I545" s="37">
        <f t="shared" si="75"/>
        <v>4.1487000002234709E-2</v>
      </c>
      <c r="N545" s="37">
        <f t="shared" ca="1" si="74"/>
        <v>3.7922154602453309E-2</v>
      </c>
      <c r="P545" s="63">
        <f t="shared" si="73"/>
        <v>35384.099000000002</v>
      </c>
      <c r="S545" s="39"/>
    </row>
    <row r="546" spans="1:19" ht="12.95" customHeight="1">
      <c r="A546" s="60" t="s">
        <v>1644</v>
      </c>
      <c r="B546" s="67"/>
      <c r="C546" s="5">
        <v>50642.428</v>
      </c>
      <c r="D546" s="68"/>
      <c r="E546" s="37">
        <f t="shared" si="71"/>
        <v>17773.058476632006</v>
      </c>
      <c r="F546" s="37">
        <f t="shared" si="72"/>
        <v>17773</v>
      </c>
      <c r="G546" s="37">
        <f t="shared" si="69"/>
        <v>3.6907000001519918E-2</v>
      </c>
      <c r="H546" s="62"/>
      <c r="I546" s="37">
        <f t="shared" si="75"/>
        <v>3.6907000001519918E-2</v>
      </c>
      <c r="N546" s="37">
        <f t="shared" ca="1" si="74"/>
        <v>3.9144734510482899E-2</v>
      </c>
      <c r="P546" s="63">
        <f t="shared" si="73"/>
        <v>35623.928</v>
      </c>
      <c r="S546" s="39"/>
    </row>
    <row r="547" spans="1:19" ht="12.95" customHeight="1">
      <c r="A547" s="5" t="s">
        <v>1392</v>
      </c>
      <c r="B547" s="67"/>
      <c r="C547" s="5">
        <v>50655.682999999997</v>
      </c>
      <c r="D547" s="5"/>
      <c r="E547" s="37">
        <f t="shared" si="71"/>
        <v>17794.060122856852</v>
      </c>
      <c r="F547" s="37">
        <f t="shared" si="72"/>
        <v>17794</v>
      </c>
      <c r="G547" s="37">
        <f t="shared" si="69"/>
        <v>3.7945999996736646E-2</v>
      </c>
      <c r="I547" s="37">
        <f t="shared" si="75"/>
        <v>3.7945999996736646E-2</v>
      </c>
      <c r="N547" s="37">
        <f t="shared" ca="1" si="74"/>
        <v>3.9212298136979275E-2</v>
      </c>
      <c r="P547" s="63">
        <f t="shared" si="73"/>
        <v>35637.182999999997</v>
      </c>
      <c r="S547" s="39"/>
    </row>
    <row r="548" spans="1:19" ht="12.95" customHeight="1">
      <c r="A548" s="60" t="s">
        <v>1645</v>
      </c>
      <c r="B548" s="67"/>
      <c r="C548" s="5">
        <v>50671.464</v>
      </c>
      <c r="D548" s="68"/>
      <c r="E548" s="37">
        <f t="shared" si="71"/>
        <v>17819.064044326071</v>
      </c>
      <c r="F548" s="37">
        <f t="shared" si="72"/>
        <v>17819</v>
      </c>
      <c r="G548" s="37">
        <f t="shared" si="69"/>
        <v>4.0420999997877516E-2</v>
      </c>
      <c r="H548" s="62"/>
      <c r="I548" s="37">
        <f t="shared" si="75"/>
        <v>4.0420999997877516E-2</v>
      </c>
      <c r="N548" s="37">
        <f t="shared" ca="1" si="74"/>
        <v>3.9292731025665432E-2</v>
      </c>
      <c r="P548" s="63">
        <f t="shared" si="73"/>
        <v>35652.964</v>
      </c>
      <c r="S548" s="39"/>
    </row>
    <row r="549" spans="1:19" ht="12.95" customHeight="1">
      <c r="A549" s="60" t="s">
        <v>1644</v>
      </c>
      <c r="B549" s="67"/>
      <c r="C549" s="5">
        <v>50671.466999999997</v>
      </c>
      <c r="D549" s="68"/>
      <c r="E549" s="37">
        <f t="shared" si="71"/>
        <v>17819.06879762208</v>
      </c>
      <c r="F549" s="37">
        <f t="shared" si="72"/>
        <v>17819</v>
      </c>
      <c r="G549" s="37">
        <f t="shared" si="69"/>
        <v>4.3420999994850717E-2</v>
      </c>
      <c r="H549" s="62"/>
      <c r="I549" s="37">
        <f t="shared" si="75"/>
        <v>4.3420999994850717E-2</v>
      </c>
      <c r="N549" s="37">
        <f t="shared" ca="1" si="74"/>
        <v>3.9292731025665432E-2</v>
      </c>
      <c r="P549" s="63">
        <f t="shared" si="73"/>
        <v>35652.966999999997</v>
      </c>
      <c r="S549" s="39"/>
    </row>
    <row r="550" spans="1:19" ht="12.95" customHeight="1">
      <c r="A550" s="65" t="s">
        <v>838</v>
      </c>
      <c r="B550" s="66" t="s">
        <v>1367</v>
      </c>
      <c r="C550" s="65">
        <v>50702.386200000001</v>
      </c>
      <c r="D550" s="65" t="s">
        <v>1664</v>
      </c>
      <c r="E550" s="37">
        <f t="shared" si="71"/>
        <v>17868.058167667765</v>
      </c>
      <c r="F550" s="37">
        <f t="shared" si="72"/>
        <v>17868</v>
      </c>
      <c r="G550" s="37">
        <f t="shared" si="69"/>
        <v>3.6712000000989065E-2</v>
      </c>
      <c r="J550" s="37">
        <f>+G550</f>
        <v>3.6712000000989065E-2</v>
      </c>
      <c r="N550" s="37">
        <f t="shared" ca="1" si="74"/>
        <v>3.9450379487490299E-2</v>
      </c>
      <c r="P550" s="63">
        <f t="shared" si="73"/>
        <v>35683.886200000001</v>
      </c>
      <c r="S550" s="39"/>
    </row>
    <row r="551" spans="1:19" ht="12.95" customHeight="1">
      <c r="A551" s="5" t="s">
        <v>1443</v>
      </c>
      <c r="B551" s="67" t="s">
        <v>1367</v>
      </c>
      <c r="C551" s="69">
        <v>50702.386299999998</v>
      </c>
      <c r="D551" s="70">
        <v>4.0000000000000002E-4</v>
      </c>
      <c r="E551" s="37">
        <f t="shared" si="71"/>
        <v>17868.05832611096</v>
      </c>
      <c r="F551" s="37">
        <f t="shared" si="72"/>
        <v>17868</v>
      </c>
      <c r="G551" s="37">
        <f t="shared" si="69"/>
        <v>3.6811999998462852E-2</v>
      </c>
      <c r="J551" s="37">
        <f>G551</f>
        <v>3.6811999998462852E-2</v>
      </c>
      <c r="N551" s="37">
        <f t="shared" ca="1" si="74"/>
        <v>3.9450379487490299E-2</v>
      </c>
      <c r="P551" s="63">
        <f t="shared" si="73"/>
        <v>35683.886299999998</v>
      </c>
      <c r="S551" s="39"/>
    </row>
    <row r="552" spans="1:19" ht="12.95" customHeight="1">
      <c r="A552" s="60" t="s">
        <v>1646</v>
      </c>
      <c r="B552" s="67"/>
      <c r="C552" s="5">
        <v>50702.387999999999</v>
      </c>
      <c r="D552" s="68"/>
      <c r="E552" s="37">
        <f t="shared" si="71"/>
        <v>17868.061019645371</v>
      </c>
      <c r="F552" s="37">
        <f t="shared" si="72"/>
        <v>17868</v>
      </c>
      <c r="G552" s="37">
        <f t="shared" si="69"/>
        <v>3.8511999999172986E-2</v>
      </c>
      <c r="H552" s="62"/>
      <c r="I552" s="37">
        <f t="shared" ref="I552:I559" si="76">+G552</f>
        <v>3.8511999999172986E-2</v>
      </c>
      <c r="N552" s="37">
        <f t="shared" ca="1" si="74"/>
        <v>3.9450379487490299E-2</v>
      </c>
      <c r="P552" s="63">
        <f t="shared" si="73"/>
        <v>35683.887999999999</v>
      </c>
      <c r="S552" s="39"/>
    </row>
    <row r="553" spans="1:19" ht="12.95" customHeight="1">
      <c r="A553" s="5" t="s">
        <v>1392</v>
      </c>
      <c r="B553" s="67"/>
      <c r="C553" s="5">
        <v>50705.546000000002</v>
      </c>
      <c r="D553" s="5"/>
      <c r="E553" s="37">
        <f t="shared" si="71"/>
        <v>17873.064655916827</v>
      </c>
      <c r="F553" s="37">
        <f t="shared" si="72"/>
        <v>17873</v>
      </c>
      <c r="G553" s="37">
        <f t="shared" si="69"/>
        <v>4.0807000004861038E-2</v>
      </c>
      <c r="I553" s="37">
        <f t="shared" si="76"/>
        <v>4.0807000004861038E-2</v>
      </c>
      <c r="N553" s="37">
        <f t="shared" ca="1" si="74"/>
        <v>3.946646606522753E-2</v>
      </c>
      <c r="P553" s="63">
        <f t="shared" si="73"/>
        <v>35687.046000000002</v>
      </c>
      <c r="S553" s="39"/>
    </row>
    <row r="554" spans="1:19" ht="12.95" customHeight="1">
      <c r="A554" s="60" t="s">
        <v>1646</v>
      </c>
      <c r="B554" s="67"/>
      <c r="C554" s="5">
        <v>50731.425999999999</v>
      </c>
      <c r="D554" s="68"/>
      <c r="E554" s="37">
        <f t="shared" si="71"/>
        <v>17914.069756203447</v>
      </c>
      <c r="F554" s="37">
        <f t="shared" si="72"/>
        <v>17914</v>
      </c>
      <c r="G554" s="37">
        <f t="shared" si="69"/>
        <v>4.4025999995938037E-2</v>
      </c>
      <c r="H554" s="62"/>
      <c r="I554" s="37">
        <f t="shared" si="76"/>
        <v>4.4025999995938037E-2</v>
      </c>
      <c r="N554" s="37">
        <f t="shared" ca="1" si="74"/>
        <v>3.9598376002672832E-2</v>
      </c>
      <c r="P554" s="63">
        <f t="shared" si="73"/>
        <v>35712.925999999999</v>
      </c>
      <c r="S554" s="39"/>
    </row>
    <row r="555" spans="1:19" ht="12.95" customHeight="1">
      <c r="A555" s="60" t="s">
        <v>1646</v>
      </c>
      <c r="B555" s="67"/>
      <c r="C555" s="5">
        <v>50755.398999999998</v>
      </c>
      <c r="D555" s="68"/>
      <c r="E555" s="37">
        <f t="shared" si="71"/>
        <v>17952.053344656739</v>
      </c>
      <c r="F555" s="37">
        <f t="shared" si="72"/>
        <v>17952</v>
      </c>
      <c r="G555" s="37">
        <f t="shared" si="69"/>
        <v>3.3667999996396247E-2</v>
      </c>
      <c r="H555" s="62"/>
      <c r="I555" s="37">
        <f t="shared" si="76"/>
        <v>3.3667999996396247E-2</v>
      </c>
      <c r="N555" s="37">
        <f t="shared" ca="1" si="74"/>
        <v>3.9720633993475786E-2</v>
      </c>
      <c r="P555" s="63">
        <f t="shared" si="73"/>
        <v>35736.898999999998</v>
      </c>
      <c r="S555" s="39"/>
    </row>
    <row r="556" spans="1:19" ht="12.95" customHeight="1">
      <c r="A556" s="5" t="s">
        <v>1392</v>
      </c>
      <c r="B556" s="67"/>
      <c r="C556" s="5">
        <v>50770.557000000001</v>
      </c>
      <c r="D556" s="5"/>
      <c r="E556" s="37">
        <f t="shared" si="71"/>
        <v>17976.070164986908</v>
      </c>
      <c r="F556" s="37">
        <f t="shared" si="72"/>
        <v>17976</v>
      </c>
      <c r="G556" s="37">
        <f t="shared" si="69"/>
        <v>4.4284000003244728E-2</v>
      </c>
      <c r="I556" s="37">
        <f t="shared" si="76"/>
        <v>4.4284000003244728E-2</v>
      </c>
      <c r="N556" s="37">
        <f t="shared" ca="1" si="74"/>
        <v>3.9797849566614502E-2</v>
      </c>
      <c r="P556" s="63">
        <f t="shared" si="73"/>
        <v>35752.057000000001</v>
      </c>
      <c r="S556" s="39"/>
    </row>
    <row r="557" spans="1:19" ht="12.95" customHeight="1">
      <c r="A557" s="5" t="s">
        <v>1392</v>
      </c>
      <c r="B557" s="67"/>
      <c r="C557" s="5">
        <v>50985.777000000002</v>
      </c>
      <c r="D557" s="5"/>
      <c r="E557" s="37">
        <f t="shared" si="71"/>
        <v>18317.071621079922</v>
      </c>
      <c r="F557" s="37">
        <f t="shared" si="72"/>
        <v>18317</v>
      </c>
      <c r="G557" s="37">
        <f t="shared" ref="G557:G588" si="77">+C557-(C$7+F557*C$8)</f>
        <v>4.520300000149291E-2</v>
      </c>
      <c r="I557" s="37">
        <f t="shared" si="76"/>
        <v>4.520300000149291E-2</v>
      </c>
      <c r="N557" s="37">
        <f t="shared" ca="1" si="74"/>
        <v>4.0894954168293682E-2</v>
      </c>
      <c r="P557" s="63">
        <f t="shared" si="73"/>
        <v>35967.277000000002</v>
      </c>
      <c r="S557" s="39"/>
    </row>
    <row r="558" spans="1:19" ht="12.95" customHeight="1">
      <c r="A558" s="5" t="s">
        <v>1392</v>
      </c>
      <c r="B558" s="67"/>
      <c r="C558" s="5">
        <v>51004.71</v>
      </c>
      <c r="D558" s="5"/>
      <c r="E558" s="37">
        <f t="shared" si="71"/>
        <v>18347.06967222855</v>
      </c>
      <c r="F558" s="37">
        <f t="shared" si="72"/>
        <v>18347</v>
      </c>
      <c r="G558" s="37">
        <f t="shared" si="77"/>
        <v>4.3972999999823514E-2</v>
      </c>
      <c r="I558" s="37">
        <f t="shared" si="76"/>
        <v>4.3972999999823514E-2</v>
      </c>
      <c r="N558" s="37">
        <f t="shared" ca="1" si="74"/>
        <v>4.0991473634717071E-2</v>
      </c>
      <c r="P558" s="63">
        <f t="shared" si="73"/>
        <v>35986.21</v>
      </c>
      <c r="S558" s="39"/>
    </row>
    <row r="559" spans="1:19" ht="12.95" customHeight="1">
      <c r="A559" s="5" t="s">
        <v>1392</v>
      </c>
      <c r="B559" s="67"/>
      <c r="C559" s="5">
        <v>51023.644</v>
      </c>
      <c r="D559" s="5"/>
      <c r="E559" s="37">
        <f t="shared" si="71"/>
        <v>18377.06930780919</v>
      </c>
      <c r="F559" s="37">
        <f t="shared" si="72"/>
        <v>18377</v>
      </c>
      <c r="G559" s="37">
        <f t="shared" si="77"/>
        <v>4.3743000001995824E-2</v>
      </c>
      <c r="I559" s="37">
        <f t="shared" si="76"/>
        <v>4.3743000001995824E-2</v>
      </c>
      <c r="N559" s="37">
        <f t="shared" ca="1" si="74"/>
        <v>4.108799310114046E-2</v>
      </c>
      <c r="P559" s="63">
        <f t="shared" si="73"/>
        <v>36005.144</v>
      </c>
      <c r="S559" s="39"/>
    </row>
    <row r="560" spans="1:19" ht="12.95" customHeight="1">
      <c r="A560" s="60" t="s">
        <v>1649</v>
      </c>
      <c r="B560" s="67"/>
      <c r="C560" s="5">
        <v>51044.466200000003</v>
      </c>
      <c r="D560" s="68"/>
      <c r="E560" s="37">
        <f t="shared" si="71"/>
        <v>18410.060667901471</v>
      </c>
      <c r="F560" s="37">
        <f t="shared" si="72"/>
        <v>18410</v>
      </c>
      <c r="G560" s="37">
        <f t="shared" si="77"/>
        <v>3.8290000004053582E-2</v>
      </c>
      <c r="H560" s="62"/>
      <c r="I560" s="62"/>
      <c r="J560" s="37">
        <f>+G560</f>
        <v>3.8290000004053582E-2</v>
      </c>
      <c r="N560" s="37">
        <f t="shared" ca="1" si="74"/>
        <v>4.119416451420619E-2</v>
      </c>
      <c r="P560" s="63">
        <f t="shared" si="73"/>
        <v>36025.966200000003</v>
      </c>
      <c r="S560" s="39"/>
    </row>
    <row r="561" spans="1:19" ht="12.95" customHeight="1">
      <c r="A561" s="60" t="s">
        <v>1649</v>
      </c>
      <c r="B561" s="67"/>
      <c r="C561" s="5">
        <v>51044.467600000004</v>
      </c>
      <c r="D561" s="68"/>
      <c r="E561" s="37">
        <f t="shared" si="71"/>
        <v>18410.06288610628</v>
      </c>
      <c r="F561" s="37">
        <f t="shared" si="72"/>
        <v>18410</v>
      </c>
      <c r="G561" s="37">
        <f t="shared" si="77"/>
        <v>3.9690000005066395E-2</v>
      </c>
      <c r="H561" s="62"/>
      <c r="I561" s="62"/>
      <c r="J561" s="37">
        <f>+G561</f>
        <v>3.9690000005066395E-2</v>
      </c>
      <c r="N561" s="37">
        <f t="shared" ca="1" si="74"/>
        <v>4.119416451420619E-2</v>
      </c>
      <c r="P561" s="63">
        <f t="shared" si="73"/>
        <v>36025.967600000004</v>
      </c>
      <c r="S561" s="39"/>
    </row>
    <row r="562" spans="1:19" ht="12.95" customHeight="1">
      <c r="A562" s="5" t="s">
        <v>1392</v>
      </c>
      <c r="B562" s="67"/>
      <c r="C562" s="5">
        <v>51095.595000000001</v>
      </c>
      <c r="D562" s="5"/>
      <c r="E562" s="37">
        <f t="shared" si="71"/>
        <v>18491.07077499323</v>
      </c>
      <c r="F562" s="37">
        <f t="shared" si="72"/>
        <v>18491</v>
      </c>
      <c r="G562" s="37">
        <f t="shared" si="77"/>
        <v>4.4669000002613757E-2</v>
      </c>
      <c r="I562" s="37">
        <f>+G562</f>
        <v>4.4669000002613757E-2</v>
      </c>
      <c r="N562" s="37">
        <f t="shared" ca="1" si="74"/>
        <v>4.1454767073549337E-2</v>
      </c>
      <c r="P562" s="63">
        <f t="shared" si="73"/>
        <v>36077.095000000001</v>
      </c>
      <c r="S562" s="39"/>
    </row>
    <row r="563" spans="1:19" ht="12.95" customHeight="1">
      <c r="A563" s="5" t="s">
        <v>1392</v>
      </c>
      <c r="B563" s="67"/>
      <c r="C563" s="5">
        <v>51100.644</v>
      </c>
      <c r="D563" s="5"/>
      <c r="E563" s="37">
        <f t="shared" si="71"/>
        <v>18499.07057218593</v>
      </c>
      <c r="F563" s="37">
        <f t="shared" si="72"/>
        <v>18499</v>
      </c>
      <c r="G563" s="37">
        <f t="shared" si="77"/>
        <v>4.4541000002936926E-2</v>
      </c>
      <c r="I563" s="37">
        <f>+G563</f>
        <v>4.4541000002936926E-2</v>
      </c>
      <c r="N563" s="37">
        <f t="shared" ca="1" si="74"/>
        <v>4.1480505597928909E-2</v>
      </c>
      <c r="P563" s="63">
        <f t="shared" si="73"/>
        <v>36082.144</v>
      </c>
      <c r="S563" s="39"/>
    </row>
    <row r="564" spans="1:19" ht="12.95" customHeight="1">
      <c r="A564" s="60" t="s">
        <v>1649</v>
      </c>
      <c r="B564" s="67"/>
      <c r="C564" s="5">
        <v>51364.453800000003</v>
      </c>
      <c r="D564" s="68"/>
      <c r="E564" s="37">
        <f t="shared" si="71"/>
        <v>18917.059262510284</v>
      </c>
      <c r="F564" s="37">
        <f t="shared" si="72"/>
        <v>18917</v>
      </c>
      <c r="G564" s="37">
        <f t="shared" si="77"/>
        <v>3.7403000002086628E-2</v>
      </c>
      <c r="H564" s="62"/>
      <c r="I564" s="62"/>
      <c r="J564" s="37">
        <f>+G564</f>
        <v>3.7403000002086628E-2</v>
      </c>
      <c r="N564" s="37">
        <f t="shared" ca="1" si="74"/>
        <v>4.2825343496761453E-2</v>
      </c>
      <c r="P564" s="63">
        <f t="shared" si="73"/>
        <v>36345.953800000003</v>
      </c>
      <c r="S564" s="39"/>
    </row>
    <row r="565" spans="1:19" ht="12.95" customHeight="1">
      <c r="A565" s="60" t="s">
        <v>1649</v>
      </c>
      <c r="B565" s="67"/>
      <c r="C565" s="5">
        <v>51364.4594</v>
      </c>
      <c r="D565" s="68"/>
      <c r="E565" s="37">
        <f t="shared" si="71"/>
        <v>18917.068135329508</v>
      </c>
      <c r="F565" s="37">
        <f t="shared" si="72"/>
        <v>18917</v>
      </c>
      <c r="G565" s="37">
        <f t="shared" si="77"/>
        <v>4.3002999998861924E-2</v>
      </c>
      <c r="H565" s="62"/>
      <c r="I565" s="62"/>
      <c r="J565" s="37">
        <f>+G565</f>
        <v>4.3002999998861924E-2</v>
      </c>
      <c r="N565" s="37">
        <f t="shared" ca="1" si="74"/>
        <v>4.2825343496761453E-2</v>
      </c>
      <c r="P565" s="63">
        <f t="shared" si="73"/>
        <v>36345.9594</v>
      </c>
      <c r="S565" s="39"/>
    </row>
    <row r="566" spans="1:19" ht="12.95" customHeight="1">
      <c r="A566" s="60" t="s">
        <v>1649</v>
      </c>
      <c r="B566" s="67"/>
      <c r="C566" s="5">
        <v>51364.461499999998</v>
      </c>
      <c r="D566" s="68"/>
      <c r="E566" s="37">
        <f t="shared" si="71"/>
        <v>18917.071462636715</v>
      </c>
      <c r="F566" s="37">
        <f t="shared" si="72"/>
        <v>18917</v>
      </c>
      <c r="G566" s="37">
        <f t="shared" si="77"/>
        <v>4.5102999996743165E-2</v>
      </c>
      <c r="H566" s="62"/>
      <c r="I566" s="62"/>
      <c r="J566" s="37">
        <f>+G566</f>
        <v>4.5102999996743165E-2</v>
      </c>
      <c r="N566" s="37">
        <f t="shared" ca="1" si="74"/>
        <v>4.2825343496761453E-2</v>
      </c>
      <c r="P566" s="63">
        <f t="shared" si="73"/>
        <v>36345.961499999998</v>
      </c>
      <c r="S566" s="39"/>
    </row>
    <row r="567" spans="1:19" ht="12.95" customHeight="1">
      <c r="A567" s="65" t="s">
        <v>885</v>
      </c>
      <c r="B567" s="66" t="s">
        <v>1367</v>
      </c>
      <c r="C567" s="65">
        <v>51370.775000000001</v>
      </c>
      <c r="D567" s="65" t="s">
        <v>1664</v>
      </c>
      <c r="E567" s="37">
        <f t="shared" si="71"/>
        <v>18927.074774099608</v>
      </c>
      <c r="F567" s="37">
        <f t="shared" si="72"/>
        <v>18927</v>
      </c>
      <c r="G567" s="37">
        <f t="shared" si="77"/>
        <v>4.7192999998515006E-2</v>
      </c>
      <c r="I567" s="37">
        <f>+G567</f>
        <v>4.7192999998515006E-2</v>
      </c>
      <c r="N567" s="37">
        <f t="shared" ca="1" si="74"/>
        <v>4.2857516652235916E-2</v>
      </c>
      <c r="P567" s="63">
        <f t="shared" si="73"/>
        <v>36352.275000000001</v>
      </c>
      <c r="S567" s="39"/>
    </row>
    <row r="568" spans="1:19" ht="12.95" customHeight="1">
      <c r="A568" s="60" t="s">
        <v>1649</v>
      </c>
      <c r="B568" s="67"/>
      <c r="C568" s="5">
        <v>51381.506600000001</v>
      </c>
      <c r="D568" s="68"/>
      <c r="E568" s="37">
        <f t="shared" si="71"/>
        <v>18944.078264603315</v>
      </c>
      <c r="F568" s="37">
        <f t="shared" si="72"/>
        <v>18944</v>
      </c>
      <c r="G568" s="37">
        <f t="shared" si="77"/>
        <v>4.93960000021616E-2</v>
      </c>
      <c r="H568" s="62"/>
      <c r="I568" s="62"/>
      <c r="J568" s="37">
        <f>+G568</f>
        <v>4.93960000021616E-2</v>
      </c>
      <c r="N568" s="37">
        <f t="shared" ca="1" si="74"/>
        <v>4.2912211016542509E-2</v>
      </c>
      <c r="P568" s="63">
        <f t="shared" si="73"/>
        <v>36363.006600000001</v>
      </c>
      <c r="S568" s="39"/>
    </row>
    <row r="569" spans="1:19" ht="12.95" customHeight="1">
      <c r="A569" s="60" t="s">
        <v>1649</v>
      </c>
      <c r="B569" s="67"/>
      <c r="C569" s="5">
        <v>51395.3868</v>
      </c>
      <c r="D569" s="68"/>
      <c r="E569" s="37">
        <f t="shared" si="71"/>
        <v>18966.070497717628</v>
      </c>
      <c r="F569" s="37">
        <f t="shared" si="72"/>
        <v>18966</v>
      </c>
      <c r="G569" s="37">
        <f t="shared" si="77"/>
        <v>4.449400000157766E-2</v>
      </c>
      <c r="H569" s="62"/>
      <c r="I569" s="62"/>
      <c r="J569" s="37">
        <f>+G569</f>
        <v>4.449400000157766E-2</v>
      </c>
      <c r="N569" s="37">
        <f t="shared" ca="1" si="74"/>
        <v>4.2982991958586327E-2</v>
      </c>
      <c r="P569" s="63">
        <f t="shared" si="73"/>
        <v>36376.8868</v>
      </c>
      <c r="S569" s="39"/>
    </row>
    <row r="570" spans="1:19" ht="12.95" customHeight="1">
      <c r="A570" s="65" t="s">
        <v>885</v>
      </c>
      <c r="B570" s="66" t="s">
        <v>1367</v>
      </c>
      <c r="C570" s="65">
        <v>51432.620999999999</v>
      </c>
      <c r="D570" s="65" t="s">
        <v>1664</v>
      </c>
      <c r="E570" s="37">
        <f t="shared" si="71"/>
        <v>19025.0655558742</v>
      </c>
      <c r="F570" s="37">
        <f t="shared" si="72"/>
        <v>19025</v>
      </c>
      <c r="G570" s="37">
        <f t="shared" si="77"/>
        <v>4.1375000000698492E-2</v>
      </c>
      <c r="I570" s="37">
        <f>+G570</f>
        <v>4.1375000000698492E-2</v>
      </c>
      <c r="N570" s="37">
        <f t="shared" ca="1" si="74"/>
        <v>4.3172813575885656E-2</v>
      </c>
      <c r="P570" s="63">
        <f t="shared" si="73"/>
        <v>36414.120999999999</v>
      </c>
      <c r="S570" s="39"/>
    </row>
    <row r="571" spans="1:19" ht="12.95" customHeight="1">
      <c r="A571" s="60" t="s">
        <v>1649</v>
      </c>
      <c r="B571" s="67"/>
      <c r="C571" s="5">
        <v>51436.418799999999</v>
      </c>
      <c r="D571" s="68"/>
      <c r="E571" s="37">
        <f t="shared" si="71"/>
        <v>19031.082911742385</v>
      </c>
      <c r="F571" s="37">
        <f t="shared" si="72"/>
        <v>19031</v>
      </c>
      <c r="G571" s="37">
        <f t="shared" si="77"/>
        <v>5.2328999998280779E-2</v>
      </c>
      <c r="H571" s="62"/>
      <c r="I571" s="62"/>
      <c r="J571" s="37">
        <f>+G571</f>
        <v>5.2328999998280779E-2</v>
      </c>
      <c r="N571" s="37">
        <f t="shared" ca="1" si="74"/>
        <v>4.3192117469170337E-2</v>
      </c>
      <c r="P571" s="63">
        <f t="shared" si="73"/>
        <v>36417.918799999999</v>
      </c>
      <c r="S571" s="39"/>
    </row>
    <row r="572" spans="1:19" ht="12.95" customHeight="1">
      <c r="A572" s="72" t="s">
        <v>1365</v>
      </c>
      <c r="B572" s="67"/>
      <c r="C572" s="72">
        <v>51442.718699999998</v>
      </c>
      <c r="D572" s="73">
        <v>8.0000000000000007E-5</v>
      </c>
      <c r="E572" s="37">
        <f t="shared" si="71"/>
        <v>19041.064674930003</v>
      </c>
      <c r="F572" s="37">
        <f t="shared" si="72"/>
        <v>19041</v>
      </c>
      <c r="G572" s="37">
        <f t="shared" si="77"/>
        <v>4.081900000164751E-2</v>
      </c>
      <c r="K572" s="37">
        <f>+G572</f>
        <v>4.081900000164751E-2</v>
      </c>
      <c r="N572" s="37">
        <f t="shared" ca="1" si="74"/>
        <v>4.32242906246448E-2</v>
      </c>
      <c r="P572" s="63">
        <f t="shared" si="73"/>
        <v>36424.218699999998</v>
      </c>
      <c r="S572" s="39"/>
    </row>
    <row r="573" spans="1:19" ht="12.95" customHeight="1">
      <c r="A573" s="5" t="s">
        <v>1349</v>
      </c>
      <c r="B573" s="67"/>
      <c r="C573" s="5">
        <v>51719.474643333335</v>
      </c>
      <c r="D573" s="5">
        <v>4.0000000000000002E-4</v>
      </c>
      <c r="E573" s="37">
        <f t="shared" si="71"/>
        <v>19479.565649091623</v>
      </c>
      <c r="F573" s="37">
        <f t="shared" si="72"/>
        <v>19479.5</v>
      </c>
      <c r="G573" s="37">
        <f t="shared" si="77"/>
        <v>4.1433833335759118E-2</v>
      </c>
      <c r="J573" s="37">
        <f t="shared" ref="J573:J579" si="78">G573</f>
        <v>4.1433833335759118E-2</v>
      </c>
      <c r="N573" s="37">
        <f t="shared" ca="1" si="74"/>
        <v>4.4635083492199995E-2</v>
      </c>
      <c r="P573" s="63">
        <f t="shared" si="73"/>
        <v>36700.974643333335</v>
      </c>
      <c r="S573" s="39"/>
    </row>
    <row r="574" spans="1:19" ht="12.95" customHeight="1">
      <c r="A574" s="5" t="s">
        <v>1349</v>
      </c>
      <c r="B574" s="67"/>
      <c r="C574" s="5">
        <v>51719.476786666666</v>
      </c>
      <c r="D574" s="5">
        <v>2.0000000000000001E-4</v>
      </c>
      <c r="E574" s="37">
        <f t="shared" si="71"/>
        <v>19479.569045057549</v>
      </c>
      <c r="F574" s="37">
        <f t="shared" si="72"/>
        <v>19479.5</v>
      </c>
      <c r="G574" s="37">
        <f t="shared" si="77"/>
        <v>4.357716666709166E-2</v>
      </c>
      <c r="J574" s="37">
        <f t="shared" si="78"/>
        <v>4.357716666709166E-2</v>
      </c>
      <c r="N574" s="37">
        <f t="shared" ca="1" si="74"/>
        <v>4.4635083492199995E-2</v>
      </c>
      <c r="P574" s="63">
        <f t="shared" si="73"/>
        <v>36700.976786666666</v>
      </c>
      <c r="S574" s="39"/>
    </row>
    <row r="575" spans="1:19" ht="12.95" customHeight="1">
      <c r="A575" s="5" t="s">
        <v>1349</v>
      </c>
      <c r="B575" s="67"/>
      <c r="C575" s="5">
        <v>51720.420604999999</v>
      </c>
      <c r="D575" s="5">
        <v>2.9999999999999997E-4</v>
      </c>
      <c r="E575" s="37">
        <f t="shared" si="71"/>
        <v>19481.064461031685</v>
      </c>
      <c r="F575" s="37">
        <f t="shared" si="72"/>
        <v>19481</v>
      </c>
      <c r="G575" s="37">
        <f t="shared" si="77"/>
        <v>4.0683999999600928E-2</v>
      </c>
      <c r="J575" s="37">
        <f t="shared" si="78"/>
        <v>4.0683999999600928E-2</v>
      </c>
      <c r="N575" s="37">
        <f t="shared" ca="1" si="74"/>
        <v>4.4639909465521169E-2</v>
      </c>
      <c r="P575" s="63">
        <f t="shared" si="73"/>
        <v>36701.920604999999</v>
      </c>
      <c r="S575" s="39"/>
    </row>
    <row r="576" spans="1:19" ht="12.95" customHeight="1">
      <c r="A576" s="5" t="s">
        <v>1349</v>
      </c>
      <c r="B576" s="67"/>
      <c r="C576" s="5">
        <v>51720.420936666669</v>
      </c>
      <c r="D576" s="5">
        <v>2.0000000000000001E-4</v>
      </c>
      <c r="E576" s="37">
        <f t="shared" si="71"/>
        <v>19481.064986534973</v>
      </c>
      <c r="F576" s="37">
        <f t="shared" si="72"/>
        <v>19481</v>
      </c>
      <c r="G576" s="37">
        <f t="shared" si="77"/>
        <v>4.1015666669409256E-2</v>
      </c>
      <c r="J576" s="37">
        <f t="shared" si="78"/>
        <v>4.1015666669409256E-2</v>
      </c>
      <c r="N576" s="37">
        <f t="shared" ca="1" si="74"/>
        <v>4.4639909465521169E-2</v>
      </c>
      <c r="P576" s="63">
        <f t="shared" si="73"/>
        <v>36701.920936666669</v>
      </c>
      <c r="S576" s="39"/>
    </row>
    <row r="577" spans="1:19" ht="12.95" customHeight="1">
      <c r="A577" s="5" t="s">
        <v>1349</v>
      </c>
      <c r="B577" s="67"/>
      <c r="C577" s="5">
        <v>51727.363089999999</v>
      </c>
      <c r="D577" s="5">
        <v>2.0000000000000001E-4</v>
      </c>
      <c r="E577" s="37">
        <f t="shared" si="71"/>
        <v>19492.064356459174</v>
      </c>
      <c r="F577" s="37">
        <f t="shared" si="72"/>
        <v>19492</v>
      </c>
      <c r="G577" s="37">
        <f t="shared" si="77"/>
        <v>4.0617999999085441E-2</v>
      </c>
      <c r="J577" s="37">
        <f t="shared" si="78"/>
        <v>4.0617999999085441E-2</v>
      </c>
      <c r="N577" s="37">
        <f t="shared" ca="1" si="74"/>
        <v>4.4675299936543067E-2</v>
      </c>
      <c r="P577" s="63">
        <f t="shared" si="73"/>
        <v>36708.863089999999</v>
      </c>
      <c r="S577" s="39"/>
    </row>
    <row r="578" spans="1:19" ht="12.95" customHeight="1">
      <c r="A578" s="5" t="s">
        <v>1440</v>
      </c>
      <c r="B578" s="71" t="s">
        <v>1367</v>
      </c>
      <c r="C578" s="5">
        <v>51732.413200000003</v>
      </c>
      <c r="D578" s="70">
        <v>9.0000000000000006E-5</v>
      </c>
      <c r="E578" s="37">
        <f t="shared" si="71"/>
        <v>19500.065912371407</v>
      </c>
      <c r="F578" s="37">
        <f t="shared" si="72"/>
        <v>19500</v>
      </c>
      <c r="G578" s="37">
        <f t="shared" si="77"/>
        <v>4.1600000004109461E-2</v>
      </c>
      <c r="J578" s="37">
        <f t="shared" si="78"/>
        <v>4.1600000004109461E-2</v>
      </c>
      <c r="N578" s="37">
        <f t="shared" ca="1" si="74"/>
        <v>4.4701038460922646E-2</v>
      </c>
      <c r="P578" s="63">
        <f t="shared" si="73"/>
        <v>36713.913200000003</v>
      </c>
      <c r="S578" s="39"/>
    </row>
    <row r="579" spans="1:19" ht="12.95" customHeight="1">
      <c r="A579" s="8" t="s">
        <v>1452</v>
      </c>
      <c r="B579" s="71"/>
      <c r="C579" s="5">
        <v>51773.438000000002</v>
      </c>
      <c r="D579" s="5">
        <v>1.8E-3</v>
      </c>
      <c r="E579" s="37">
        <f t="shared" si="71"/>
        <v>19565.066918485729</v>
      </c>
      <c r="F579" s="37">
        <f t="shared" si="72"/>
        <v>19565</v>
      </c>
      <c r="G579" s="37">
        <f t="shared" si="77"/>
        <v>4.2235000000800937E-2</v>
      </c>
      <c r="J579" s="37">
        <f t="shared" si="78"/>
        <v>4.2235000000800937E-2</v>
      </c>
      <c r="N579" s="37">
        <f t="shared" ca="1" si="74"/>
        <v>4.4910163971506656E-2</v>
      </c>
      <c r="P579" s="63">
        <f t="shared" si="73"/>
        <v>36754.938000000002</v>
      </c>
      <c r="S579" s="39"/>
    </row>
    <row r="580" spans="1:19" ht="12.95" customHeight="1">
      <c r="A580" s="65" t="s">
        <v>885</v>
      </c>
      <c r="B580" s="66" t="s">
        <v>1367</v>
      </c>
      <c r="C580" s="65">
        <v>51784.802000000003</v>
      </c>
      <c r="D580" s="65" t="s">
        <v>1664</v>
      </c>
      <c r="E580" s="37">
        <f t="shared" si="71"/>
        <v>19583.072403789334</v>
      </c>
      <c r="F580" s="37">
        <f t="shared" si="72"/>
        <v>19583</v>
      </c>
      <c r="G580" s="37">
        <f t="shared" si="77"/>
        <v>4.5697000001382548E-2</v>
      </c>
      <c r="I580" s="37">
        <f>+G580</f>
        <v>4.5697000001382548E-2</v>
      </c>
      <c r="N580" s="37">
        <f t="shared" ca="1" si="74"/>
        <v>4.4968075651360684E-2</v>
      </c>
      <c r="P580" s="63">
        <f t="shared" si="73"/>
        <v>36766.302000000003</v>
      </c>
      <c r="S580" s="39"/>
    </row>
    <row r="581" spans="1:19" ht="12.95" customHeight="1">
      <c r="A581" s="65" t="s">
        <v>885</v>
      </c>
      <c r="B581" s="66" t="s">
        <v>1367</v>
      </c>
      <c r="C581" s="65">
        <v>51812.576000000001</v>
      </c>
      <c r="D581" s="65" t="s">
        <v>1664</v>
      </c>
      <c r="E581" s="37">
        <f t="shared" si="71"/>
        <v>19627.078418293222</v>
      </c>
      <c r="F581" s="37">
        <f t="shared" si="72"/>
        <v>19627</v>
      </c>
      <c r="G581" s="37">
        <f t="shared" si="77"/>
        <v>4.949299999861978E-2</v>
      </c>
      <c r="I581" s="37">
        <f>+G581</f>
        <v>4.949299999861978E-2</v>
      </c>
      <c r="N581" s="37">
        <f t="shared" ca="1" si="74"/>
        <v>4.5109637535448319E-2</v>
      </c>
      <c r="P581" s="63">
        <f t="shared" si="73"/>
        <v>36794.076000000001</v>
      </c>
      <c r="S581" s="39"/>
    </row>
    <row r="582" spans="1:19" ht="12.95" customHeight="1">
      <c r="A582" s="65" t="s">
        <v>885</v>
      </c>
      <c r="B582" s="66" t="s">
        <v>1367</v>
      </c>
      <c r="C582" s="65">
        <v>51836.56</v>
      </c>
      <c r="D582" s="65" t="s">
        <v>1664</v>
      </c>
      <c r="E582" s="37">
        <f t="shared" si="71"/>
        <v>19665.079435498563</v>
      </c>
      <c r="F582" s="37">
        <f t="shared" si="72"/>
        <v>19665</v>
      </c>
      <c r="G582" s="37">
        <f t="shared" si="77"/>
        <v>5.0134999997681007E-2</v>
      </c>
      <c r="I582" s="37">
        <f>+G582</f>
        <v>5.0134999997681007E-2</v>
      </c>
      <c r="N582" s="37">
        <f t="shared" ca="1" si="74"/>
        <v>4.5231895526251287E-2</v>
      </c>
      <c r="P582" s="63">
        <f t="shared" si="73"/>
        <v>36818.06</v>
      </c>
      <c r="S582" s="39"/>
    </row>
    <row r="583" spans="1:19" ht="12.95" customHeight="1">
      <c r="A583" s="65" t="s">
        <v>885</v>
      </c>
      <c r="B583" s="66" t="s">
        <v>1367</v>
      </c>
      <c r="C583" s="65">
        <v>51853.593000000001</v>
      </c>
      <c r="D583" s="65" t="s">
        <v>1664</v>
      </c>
      <c r="E583" s="37">
        <f t="shared" si="71"/>
        <v>19692.067065837906</v>
      </c>
      <c r="F583" s="37">
        <f t="shared" si="72"/>
        <v>19692</v>
      </c>
      <c r="G583" s="37">
        <f t="shared" si="77"/>
        <v>4.2328000003180932E-2</v>
      </c>
      <c r="I583" s="37">
        <f>+G583</f>
        <v>4.2328000003180932E-2</v>
      </c>
      <c r="N583" s="37">
        <f t="shared" ca="1" si="74"/>
        <v>4.5318763046032329E-2</v>
      </c>
      <c r="P583" s="63">
        <f t="shared" si="73"/>
        <v>36835.093000000001</v>
      </c>
      <c r="S583" s="39"/>
    </row>
    <row r="584" spans="1:19" ht="12.95" customHeight="1">
      <c r="A584" s="65" t="s">
        <v>924</v>
      </c>
      <c r="B584" s="66" t="s">
        <v>1367</v>
      </c>
      <c r="C584" s="65">
        <v>52110.468999999997</v>
      </c>
      <c r="D584" s="65" t="s">
        <v>1664</v>
      </c>
      <c r="E584" s="37">
        <f t="shared" si="71"/>
        <v>20099.069621526723</v>
      </c>
      <c r="F584" s="37">
        <f t="shared" si="72"/>
        <v>20099</v>
      </c>
      <c r="G584" s="37">
        <f t="shared" si="77"/>
        <v>4.3940999996266328E-2</v>
      </c>
      <c r="I584" s="37">
        <f>+G584</f>
        <v>4.3940999996266328E-2</v>
      </c>
      <c r="N584" s="37">
        <f t="shared" ca="1" si="74"/>
        <v>4.6628210473842968E-2</v>
      </c>
      <c r="P584" s="63">
        <f t="shared" si="73"/>
        <v>37091.968999999997</v>
      </c>
      <c r="S584" s="39"/>
    </row>
    <row r="585" spans="1:19" ht="12.95" customHeight="1">
      <c r="A585" s="8" t="s">
        <v>1663</v>
      </c>
      <c r="B585" s="9" t="s">
        <v>1367</v>
      </c>
      <c r="C585" s="8">
        <v>52110.46903</v>
      </c>
      <c r="D585" s="8" t="s">
        <v>1664</v>
      </c>
      <c r="E585" s="37">
        <f t="shared" si="71"/>
        <v>20099.069669059689</v>
      </c>
      <c r="F585" s="37">
        <f t="shared" si="72"/>
        <v>20099</v>
      </c>
      <c r="G585" s="37">
        <f t="shared" si="77"/>
        <v>4.3970999999146443E-2</v>
      </c>
      <c r="H585" s="62"/>
      <c r="I585" s="62"/>
      <c r="K585" s="37">
        <f>G585</f>
        <v>4.3970999999146443E-2</v>
      </c>
      <c r="N585" s="37">
        <f t="shared" ca="1" si="74"/>
        <v>4.6628210473842968E-2</v>
      </c>
      <c r="P585" s="63">
        <f t="shared" si="73"/>
        <v>37091.96903</v>
      </c>
      <c r="S585" s="39"/>
    </row>
    <row r="586" spans="1:19" ht="12.95" customHeight="1">
      <c r="A586" s="65" t="s">
        <v>924</v>
      </c>
      <c r="B586" s="66" t="s">
        <v>1367</v>
      </c>
      <c r="C586" s="65">
        <v>52110.472999999998</v>
      </c>
      <c r="D586" s="65" t="s">
        <v>1664</v>
      </c>
      <c r="E586" s="37">
        <f t="shared" si="71"/>
        <v>20099.075959254744</v>
      </c>
      <c r="F586" s="37">
        <f t="shared" si="72"/>
        <v>20099</v>
      </c>
      <c r="G586" s="37">
        <f t="shared" si="77"/>
        <v>4.7940999997081235E-2</v>
      </c>
      <c r="K586" s="37">
        <f>G586</f>
        <v>4.7940999997081235E-2</v>
      </c>
      <c r="N586" s="37">
        <f t="shared" ca="1" si="74"/>
        <v>4.6628210473842968E-2</v>
      </c>
      <c r="P586" s="63">
        <f t="shared" si="73"/>
        <v>37091.972999999998</v>
      </c>
      <c r="S586" s="39"/>
    </row>
    <row r="587" spans="1:19" ht="12.95" customHeight="1">
      <c r="A587" s="65" t="s">
        <v>924</v>
      </c>
      <c r="B587" s="66" t="s">
        <v>1367</v>
      </c>
      <c r="C587" s="65">
        <v>52110.472999999998</v>
      </c>
      <c r="D587" s="65" t="s">
        <v>1664</v>
      </c>
      <c r="E587" s="37">
        <f t="shared" si="71"/>
        <v>20099.075959254744</v>
      </c>
      <c r="F587" s="37">
        <f t="shared" si="72"/>
        <v>20099</v>
      </c>
      <c r="G587" s="37">
        <f t="shared" si="77"/>
        <v>4.7940999997081235E-2</v>
      </c>
      <c r="K587" s="37">
        <f>G587</f>
        <v>4.7940999997081235E-2</v>
      </c>
      <c r="N587" s="37">
        <f t="shared" ca="1" si="74"/>
        <v>4.6628210473842968E-2</v>
      </c>
      <c r="P587" s="63">
        <f t="shared" si="73"/>
        <v>37091.972999999998</v>
      </c>
      <c r="S587" s="39"/>
    </row>
    <row r="588" spans="1:19" ht="12.95" customHeight="1">
      <c r="A588" s="8" t="s">
        <v>1663</v>
      </c>
      <c r="B588" s="9" t="s">
        <v>1367</v>
      </c>
      <c r="C588" s="8">
        <v>52110.4732</v>
      </c>
      <c r="D588" s="8" t="s">
        <v>1664</v>
      </c>
      <c r="E588" s="37">
        <f t="shared" si="71"/>
        <v>20099.07627614115</v>
      </c>
      <c r="F588" s="37">
        <f t="shared" si="72"/>
        <v>20099</v>
      </c>
      <c r="G588" s="37">
        <f t="shared" si="77"/>
        <v>4.8140999999304768E-2</v>
      </c>
      <c r="H588" s="62"/>
      <c r="I588" s="62"/>
      <c r="K588" s="37">
        <f>G588</f>
        <v>4.8140999999304768E-2</v>
      </c>
      <c r="N588" s="37">
        <f t="shared" ca="1" si="74"/>
        <v>4.6628210473842968E-2</v>
      </c>
      <c r="P588" s="63">
        <f t="shared" si="73"/>
        <v>37091.9732</v>
      </c>
      <c r="S588" s="39"/>
    </row>
    <row r="589" spans="1:19" ht="12.95" customHeight="1">
      <c r="A589" s="8" t="s">
        <v>1663</v>
      </c>
      <c r="B589" s="9" t="s">
        <v>1367</v>
      </c>
      <c r="C589" s="8">
        <v>52110.4732</v>
      </c>
      <c r="D589" s="8" t="s">
        <v>1664</v>
      </c>
      <c r="E589" s="37">
        <f t="shared" si="71"/>
        <v>20099.07627614115</v>
      </c>
      <c r="F589" s="37">
        <f t="shared" si="72"/>
        <v>20099</v>
      </c>
      <c r="G589" s="37">
        <f t="shared" ref="G589:G592" si="79">+C589-(C$7+F589*C$8)</f>
        <v>4.8140999999304768E-2</v>
      </c>
      <c r="H589" s="62"/>
      <c r="I589" s="62"/>
      <c r="K589" s="37">
        <f>G589</f>
        <v>4.8140999999304768E-2</v>
      </c>
      <c r="N589" s="37">
        <f t="shared" ca="1" si="74"/>
        <v>4.6628210473842968E-2</v>
      </c>
      <c r="P589" s="63">
        <f t="shared" si="73"/>
        <v>37091.9732</v>
      </c>
      <c r="S589" s="39"/>
    </row>
    <row r="590" spans="1:19" ht="12.95" customHeight="1">
      <c r="A590" s="65" t="s">
        <v>924</v>
      </c>
      <c r="B590" s="66" t="s">
        <v>1367</v>
      </c>
      <c r="C590" s="65">
        <v>52122.461000000003</v>
      </c>
      <c r="D590" s="65" t="s">
        <v>1664</v>
      </c>
      <c r="E590" s="37">
        <f t="shared" si="71"/>
        <v>20118.070130129407</v>
      </c>
      <c r="F590" s="37">
        <f t="shared" si="72"/>
        <v>20118</v>
      </c>
      <c r="G590" s="37">
        <f t="shared" si="79"/>
        <v>4.4262000003072899E-2</v>
      </c>
      <c r="I590" s="37">
        <f>+G590</f>
        <v>4.4262000003072899E-2</v>
      </c>
      <c r="N590" s="37">
        <f t="shared" ca="1" si="74"/>
        <v>4.6689339469244445E-2</v>
      </c>
      <c r="P590" s="63">
        <f t="shared" si="73"/>
        <v>37103.961000000003</v>
      </c>
      <c r="S590" s="39"/>
    </row>
    <row r="591" spans="1:19" ht="12.95" customHeight="1">
      <c r="A591" s="8" t="s">
        <v>1663</v>
      </c>
      <c r="B591" s="9" t="s">
        <v>1367</v>
      </c>
      <c r="C591" s="8">
        <v>52122.461799999997</v>
      </c>
      <c r="D591" s="8" t="s">
        <v>1664</v>
      </c>
      <c r="E591" s="37">
        <f t="shared" si="71"/>
        <v>20118.071397675001</v>
      </c>
      <c r="F591" s="37">
        <f t="shared" si="72"/>
        <v>20118</v>
      </c>
      <c r="G591" s="37">
        <f t="shared" si="79"/>
        <v>4.5061999997415114E-2</v>
      </c>
      <c r="H591" s="62"/>
      <c r="I591" s="62"/>
      <c r="K591" s="37">
        <f>G591</f>
        <v>4.5061999997415114E-2</v>
      </c>
      <c r="N591" s="37">
        <f t="shared" ca="1" si="74"/>
        <v>4.6689339469244445E-2</v>
      </c>
      <c r="P591" s="63">
        <f t="shared" si="73"/>
        <v>37103.961799999997</v>
      </c>
      <c r="S591" s="39"/>
    </row>
    <row r="592" spans="1:19" ht="12.95" customHeight="1">
      <c r="A592" s="60" t="s">
        <v>1648</v>
      </c>
      <c r="B592" s="67"/>
      <c r="C592" s="5">
        <v>52124.358999999997</v>
      </c>
      <c r="D592" s="68"/>
      <c r="E592" s="37">
        <f t="shared" si="71"/>
        <v>20121.077382074684</v>
      </c>
      <c r="F592" s="37">
        <f t="shared" si="72"/>
        <v>20121</v>
      </c>
      <c r="G592" s="37">
        <f t="shared" si="79"/>
        <v>4.8838999995496124E-2</v>
      </c>
      <c r="H592" s="62"/>
      <c r="I592" s="37">
        <f>+G592</f>
        <v>4.8838999995496124E-2</v>
      </c>
      <c r="N592" s="37">
        <f t="shared" ca="1" si="74"/>
        <v>4.6698991415886792E-2</v>
      </c>
      <c r="P592" s="63">
        <f t="shared" si="73"/>
        <v>37105.858999999997</v>
      </c>
      <c r="S592" s="39"/>
    </row>
    <row r="593" spans="1:21" ht="12.95" customHeight="1">
      <c r="A593" s="5" t="s">
        <v>1366</v>
      </c>
      <c r="B593" s="71" t="s">
        <v>1367</v>
      </c>
      <c r="C593" s="5">
        <v>52129.343500000003</v>
      </c>
      <c r="D593" s="70">
        <v>5.0000000000000001E-4</v>
      </c>
      <c r="E593" s="37">
        <f t="shared" si="71"/>
        <v>20128.974983403081</v>
      </c>
      <c r="F593" s="37">
        <f t="shared" si="72"/>
        <v>20129</v>
      </c>
      <c r="L593" s="48"/>
      <c r="M593" s="48"/>
      <c r="N593" s="37">
        <f t="shared" ca="1" si="74"/>
        <v>4.6724729940266357E-2</v>
      </c>
      <c r="P593" s="63">
        <f t="shared" si="73"/>
        <v>37110.843500000003</v>
      </c>
      <c r="Q593" s="48"/>
      <c r="S593" s="39"/>
      <c r="T593" s="48"/>
      <c r="U593" s="48">
        <v>-1.5788999997312203E-2</v>
      </c>
    </row>
    <row r="594" spans="1:21" ht="12.95" customHeight="1">
      <c r="A594" s="60" t="s">
        <v>1366</v>
      </c>
      <c r="B594" s="67"/>
      <c r="C594" s="5">
        <v>52129.402600000001</v>
      </c>
      <c r="D594" s="68"/>
      <c r="E594" s="37">
        <f t="shared" si="71"/>
        <v>20129.068623334566</v>
      </c>
      <c r="F594" s="37">
        <f t="shared" si="72"/>
        <v>20129</v>
      </c>
      <c r="G594" s="37">
        <f>+C594-(C$7+F594*C$8)</f>
        <v>4.331100000126753E-2</v>
      </c>
      <c r="H594" s="62"/>
      <c r="I594" s="62"/>
      <c r="K594" s="37">
        <f>G594</f>
        <v>4.331100000126753E-2</v>
      </c>
      <c r="N594" s="37">
        <f t="shared" ca="1" si="74"/>
        <v>4.6724729940266357E-2</v>
      </c>
      <c r="P594" s="63">
        <f t="shared" si="73"/>
        <v>37110.902600000001</v>
      </c>
      <c r="S594" s="39"/>
    </row>
    <row r="595" spans="1:21" ht="12.95" customHeight="1">
      <c r="A595" s="8" t="s">
        <v>1663</v>
      </c>
      <c r="B595" s="9" t="s">
        <v>1367</v>
      </c>
      <c r="C595" s="8">
        <v>52136.431600000004</v>
      </c>
      <c r="D595" s="8" t="s">
        <v>1664</v>
      </c>
      <c r="E595" s="37">
        <f t="shared" si="71"/>
        <v>20140.205595896961</v>
      </c>
      <c r="F595" s="37">
        <f t="shared" si="72"/>
        <v>20140</v>
      </c>
      <c r="H595" s="62"/>
      <c r="I595" s="62"/>
      <c r="L595" s="48"/>
      <c r="N595" s="37">
        <f t="shared" ca="1" si="74"/>
        <v>4.676012041128827E-2</v>
      </c>
      <c r="P595" s="63">
        <f t="shared" si="73"/>
        <v>37117.931600000004</v>
      </c>
      <c r="S595" s="39"/>
      <c r="U595" s="48">
        <v>0.12976000000344357</v>
      </c>
    </row>
    <row r="596" spans="1:21" ht="12.95" customHeight="1">
      <c r="A596" s="5" t="s">
        <v>1438</v>
      </c>
      <c r="B596" s="71" t="s">
        <v>1367</v>
      </c>
      <c r="C596" s="70">
        <v>52196.302900000002</v>
      </c>
      <c r="D596" s="70">
        <v>2.0000000000000001E-4</v>
      </c>
      <c r="E596" s="37">
        <f t="shared" si="71"/>
        <v>20235.067599791495</v>
      </c>
      <c r="F596" s="37">
        <f t="shared" si="72"/>
        <v>20235</v>
      </c>
      <c r="G596" s="37">
        <f t="shared" ref="G596:G627" si="80">+C596-(C$7+F596*C$8)</f>
        <v>4.266500000085216E-2</v>
      </c>
      <c r="J596" s="37">
        <f>G596</f>
        <v>4.266500000085216E-2</v>
      </c>
      <c r="N596" s="37">
        <f t="shared" ca="1" si="74"/>
        <v>4.7065765388295669E-2</v>
      </c>
      <c r="P596" s="63">
        <f t="shared" si="73"/>
        <v>37177.802900000002</v>
      </c>
      <c r="S596" s="39"/>
    </row>
    <row r="597" spans="1:21" ht="12.95" customHeight="1">
      <c r="A597" s="65" t="s">
        <v>885</v>
      </c>
      <c r="B597" s="66" t="s">
        <v>1367</v>
      </c>
      <c r="C597" s="65">
        <v>52221.557000000001</v>
      </c>
      <c r="D597" s="65" t="s">
        <v>1664</v>
      </c>
      <c r="E597" s="37">
        <f t="shared" ref="E597:E660" si="81">+(C597-C$7)/C$8</f>
        <v>20275.081004086253</v>
      </c>
      <c r="F597" s="37">
        <f t="shared" ref="F597:F660" si="82">ROUND(2*E597,0)/2</f>
        <v>20275</v>
      </c>
      <c r="G597" s="37">
        <f t="shared" si="80"/>
        <v>5.1124999998137355E-2</v>
      </c>
      <c r="I597" s="37">
        <f>+G597</f>
        <v>5.1124999998137355E-2</v>
      </c>
      <c r="N597" s="37">
        <f t="shared" ca="1" si="74"/>
        <v>4.7194458010193521E-2</v>
      </c>
      <c r="P597" s="63">
        <f t="shared" ref="P597:P660" si="83">C597-15018.5</f>
        <v>37203.057000000001</v>
      </c>
      <c r="S597" s="39"/>
    </row>
    <row r="598" spans="1:21" ht="12.95" customHeight="1">
      <c r="A598" s="65" t="s">
        <v>885</v>
      </c>
      <c r="B598" s="66" t="s">
        <v>1367</v>
      </c>
      <c r="C598" s="65">
        <v>52240.484799999998</v>
      </c>
      <c r="D598" s="65" t="s">
        <v>1664</v>
      </c>
      <c r="E598" s="37">
        <f t="shared" si="81"/>
        <v>20305.070816188458</v>
      </c>
      <c r="F598" s="37">
        <f t="shared" si="82"/>
        <v>20305</v>
      </c>
      <c r="G598" s="37">
        <f t="shared" si="80"/>
        <v>4.4694999996863771E-2</v>
      </c>
      <c r="K598" s="37">
        <f>G598</f>
        <v>4.4694999996863771E-2</v>
      </c>
      <c r="N598" s="37">
        <f t="shared" ca="1" si="74"/>
        <v>4.7290977476616911E-2</v>
      </c>
      <c r="P598" s="63">
        <f t="shared" si="83"/>
        <v>37221.984799999998</v>
      </c>
      <c r="S598" s="39"/>
    </row>
    <row r="599" spans="1:21" ht="12.95" customHeight="1">
      <c r="A599" s="5" t="s">
        <v>1437</v>
      </c>
      <c r="B599" s="71" t="s">
        <v>1367</v>
      </c>
      <c r="C599" s="70">
        <v>52459.491600000001</v>
      </c>
      <c r="D599" s="70">
        <v>1E-4</v>
      </c>
      <c r="E599" s="37">
        <f t="shared" si="81"/>
        <v>20652.0721993976</v>
      </c>
      <c r="F599" s="37">
        <f t="shared" si="82"/>
        <v>20652</v>
      </c>
      <c r="G599" s="37">
        <f t="shared" si="80"/>
        <v>4.5568000001367182E-2</v>
      </c>
      <c r="H599" s="62"/>
      <c r="J599" s="37">
        <f t="shared" ref="J599:J604" si="84">G599</f>
        <v>4.5568000001367182E-2</v>
      </c>
      <c r="N599" s="37">
        <f t="shared" ca="1" si="74"/>
        <v>4.8407385971580771E-2</v>
      </c>
      <c r="P599" s="63">
        <f t="shared" si="83"/>
        <v>37440.991600000001</v>
      </c>
      <c r="S599" s="39"/>
    </row>
    <row r="600" spans="1:21" ht="12.95" customHeight="1">
      <c r="A600" s="5" t="s">
        <v>1437</v>
      </c>
      <c r="B600" s="71" t="s">
        <v>1367</v>
      </c>
      <c r="C600" s="70">
        <v>52473.377200000003</v>
      </c>
      <c r="D600" s="70">
        <v>2.0000000000000001E-4</v>
      </c>
      <c r="E600" s="37">
        <f t="shared" si="81"/>
        <v>20674.072988444743</v>
      </c>
      <c r="F600" s="37">
        <f t="shared" si="82"/>
        <v>20674</v>
      </c>
      <c r="G600" s="37">
        <f t="shared" si="80"/>
        <v>4.6066000002610963E-2</v>
      </c>
      <c r="H600" s="62"/>
      <c r="I600" s="62"/>
      <c r="J600" s="37">
        <f t="shared" si="84"/>
        <v>4.6066000002610963E-2</v>
      </c>
      <c r="N600" s="37">
        <f t="shared" ca="1" si="74"/>
        <v>4.8478166913624582E-2</v>
      </c>
      <c r="P600" s="63">
        <f t="shared" si="83"/>
        <v>37454.877200000003</v>
      </c>
      <c r="S600" s="39"/>
    </row>
    <row r="601" spans="1:21" ht="12.95" customHeight="1">
      <c r="A601" s="5" t="s">
        <v>1439</v>
      </c>
      <c r="B601" s="71" t="s">
        <v>1367</v>
      </c>
      <c r="C601" s="5">
        <v>52490.419000000002</v>
      </c>
      <c r="D601" s="70">
        <v>1E-4</v>
      </c>
      <c r="E601" s="37">
        <f t="shared" si="81"/>
        <v>20701.074561785721</v>
      </c>
      <c r="F601" s="37">
        <f t="shared" si="82"/>
        <v>20701</v>
      </c>
      <c r="G601" s="37">
        <f t="shared" si="80"/>
        <v>4.7059000004082918E-2</v>
      </c>
      <c r="J601" s="37">
        <f t="shared" si="84"/>
        <v>4.7059000004082918E-2</v>
      </c>
      <c r="N601" s="37">
        <f t="shared" ca="1" si="74"/>
        <v>4.8565034433405638E-2</v>
      </c>
      <c r="P601" s="63">
        <f t="shared" si="83"/>
        <v>37471.919000000002</v>
      </c>
      <c r="S601" s="39"/>
    </row>
    <row r="602" spans="1:21" ht="12.95" customHeight="1">
      <c r="A602" s="5" t="s">
        <v>1437</v>
      </c>
      <c r="B602" s="71" t="s">
        <v>1367</v>
      </c>
      <c r="C602" s="70">
        <v>52495.467100000002</v>
      </c>
      <c r="D602" s="70">
        <v>1E-4</v>
      </c>
      <c r="E602" s="37">
        <f t="shared" si="81"/>
        <v>20709.07293298962</v>
      </c>
      <c r="F602" s="37">
        <f t="shared" si="82"/>
        <v>20709</v>
      </c>
      <c r="G602" s="37">
        <f t="shared" si="80"/>
        <v>4.6030999998038169E-2</v>
      </c>
      <c r="H602" s="62"/>
      <c r="I602" s="62"/>
      <c r="J602" s="37">
        <f t="shared" si="84"/>
        <v>4.6030999998038169E-2</v>
      </c>
      <c r="N602" s="37">
        <f t="shared" ca="1" si="74"/>
        <v>4.8590772957785203E-2</v>
      </c>
      <c r="P602" s="63">
        <f t="shared" si="83"/>
        <v>37476.967100000002</v>
      </c>
      <c r="S602" s="39"/>
    </row>
    <row r="603" spans="1:21" ht="12.95" customHeight="1">
      <c r="A603" s="5" t="s">
        <v>1437</v>
      </c>
      <c r="B603" s="71" t="s">
        <v>1436</v>
      </c>
      <c r="C603" s="70">
        <v>52496.411399999997</v>
      </c>
      <c r="D603" s="70">
        <v>2.0000000000000001E-4</v>
      </c>
      <c r="E603" s="37">
        <f t="shared" si="81"/>
        <v>20710.569112131834</v>
      </c>
      <c r="F603" s="37">
        <f t="shared" si="82"/>
        <v>20710.5</v>
      </c>
      <c r="G603" s="37">
        <f t="shared" si="80"/>
        <v>4.3619500000204425E-2</v>
      </c>
      <c r="H603" s="62"/>
      <c r="I603" s="62"/>
      <c r="J603" s="37">
        <f t="shared" si="84"/>
        <v>4.3619500000204425E-2</v>
      </c>
      <c r="N603" s="37">
        <f t="shared" ca="1" si="74"/>
        <v>4.8595598931106376E-2</v>
      </c>
      <c r="P603" s="63">
        <f t="shared" si="83"/>
        <v>37477.911399999997</v>
      </c>
      <c r="S603" s="39"/>
    </row>
    <row r="604" spans="1:21" ht="12.95" customHeight="1">
      <c r="A604" s="5" t="s">
        <v>1435</v>
      </c>
      <c r="B604" s="67" t="s">
        <v>1367</v>
      </c>
      <c r="C604" s="5">
        <v>52497.3603</v>
      </c>
      <c r="D604" s="5">
        <v>1E-4</v>
      </c>
      <c r="E604" s="37">
        <f t="shared" si="81"/>
        <v>20712.072579661282</v>
      </c>
      <c r="F604" s="37">
        <f t="shared" si="82"/>
        <v>20712</v>
      </c>
      <c r="G604" s="37">
        <f t="shared" si="80"/>
        <v>4.5808000002580229E-2</v>
      </c>
      <c r="J604" s="37">
        <f t="shared" si="84"/>
        <v>4.5808000002580229E-2</v>
      </c>
      <c r="N604" s="37">
        <f t="shared" ref="N604:N667" ca="1" si="85">+C$11+C$12*F604</f>
        <v>4.860042490442755E-2</v>
      </c>
      <c r="P604" s="63">
        <f t="shared" si="83"/>
        <v>37478.8603</v>
      </c>
      <c r="S604" s="39"/>
    </row>
    <row r="605" spans="1:21" ht="12.95" customHeight="1">
      <c r="A605" s="5" t="s">
        <v>1453</v>
      </c>
      <c r="B605" s="12" t="s">
        <v>1367</v>
      </c>
      <c r="C605" s="6">
        <v>52497.360699999997</v>
      </c>
      <c r="D605" s="6">
        <v>2.0000000000000001E-4</v>
      </c>
      <c r="E605" s="37">
        <f t="shared" si="81"/>
        <v>20712.07321343408</v>
      </c>
      <c r="F605" s="37">
        <f t="shared" si="82"/>
        <v>20712</v>
      </c>
      <c r="G605" s="37">
        <f t="shared" si="80"/>
        <v>4.6207999999751337E-2</v>
      </c>
      <c r="H605" s="62"/>
      <c r="I605" s="62"/>
      <c r="K605" s="37">
        <f>G605</f>
        <v>4.6207999999751337E-2</v>
      </c>
      <c r="N605" s="37">
        <f t="shared" ca="1" si="85"/>
        <v>4.860042490442755E-2</v>
      </c>
      <c r="P605" s="63">
        <f t="shared" si="83"/>
        <v>37478.860699999997</v>
      </c>
      <c r="S605" s="39"/>
    </row>
    <row r="606" spans="1:21" ht="12.95" customHeight="1">
      <c r="A606" s="5" t="s">
        <v>1435</v>
      </c>
      <c r="B606" s="67" t="s">
        <v>1436</v>
      </c>
      <c r="C606" s="5">
        <v>52498.3099</v>
      </c>
      <c r="D606" s="5">
        <v>2.9999999999999997E-4</v>
      </c>
      <c r="E606" s="37">
        <f t="shared" si="81"/>
        <v>20713.577156293126</v>
      </c>
      <c r="F606" s="37">
        <f t="shared" si="82"/>
        <v>20713.5</v>
      </c>
      <c r="G606" s="37">
        <f t="shared" si="80"/>
        <v>4.8696500001824461E-2</v>
      </c>
      <c r="J606" s="37">
        <f>G606</f>
        <v>4.8696500001824461E-2</v>
      </c>
      <c r="N606" s="37">
        <f t="shared" ca="1" si="85"/>
        <v>4.860525087774871E-2</v>
      </c>
      <c r="P606" s="63">
        <f t="shared" si="83"/>
        <v>37479.8099</v>
      </c>
      <c r="S606" s="39"/>
    </row>
    <row r="607" spans="1:21" ht="12.95" customHeight="1">
      <c r="A607" s="5" t="s">
        <v>1437</v>
      </c>
      <c r="B607" s="71" t="s">
        <v>1436</v>
      </c>
      <c r="C607" s="70">
        <v>52501.465700000001</v>
      </c>
      <c r="D607" s="70">
        <v>4.0000000000000002E-4</v>
      </c>
      <c r="E607" s="37">
        <f t="shared" si="81"/>
        <v>20718.577306814168</v>
      </c>
      <c r="F607" s="37">
        <f t="shared" si="82"/>
        <v>20718.5</v>
      </c>
      <c r="G607" s="37">
        <f t="shared" si="80"/>
        <v>4.879149999760557E-2</v>
      </c>
      <c r="H607" s="62"/>
      <c r="I607" s="62"/>
      <c r="J607" s="37">
        <f>G607</f>
        <v>4.879149999760557E-2</v>
      </c>
      <c r="N607" s="37">
        <f t="shared" ca="1" si="85"/>
        <v>4.8621337455485941E-2</v>
      </c>
      <c r="P607" s="63">
        <f t="shared" si="83"/>
        <v>37482.965700000001</v>
      </c>
      <c r="S607" s="39"/>
    </row>
    <row r="608" spans="1:21" ht="12.95" customHeight="1">
      <c r="A608" s="65" t="s">
        <v>885</v>
      </c>
      <c r="B608" s="66" t="s">
        <v>1367</v>
      </c>
      <c r="C608" s="65">
        <v>52502.410799999998</v>
      </c>
      <c r="D608" s="65" t="s">
        <v>1664</v>
      </c>
      <c r="E608" s="37">
        <f t="shared" si="81"/>
        <v>20720.074753501987</v>
      </c>
      <c r="F608" s="37">
        <f t="shared" si="82"/>
        <v>20720</v>
      </c>
      <c r="G608" s="37">
        <f t="shared" si="80"/>
        <v>4.7179999994114041E-2</v>
      </c>
      <c r="K608" s="37">
        <f>G608</f>
        <v>4.7179999994114041E-2</v>
      </c>
      <c r="N608" s="37">
        <f t="shared" ca="1" si="85"/>
        <v>4.8626163428807115E-2</v>
      </c>
      <c r="P608" s="63">
        <f t="shared" si="83"/>
        <v>37483.910799999998</v>
      </c>
      <c r="S608" s="39"/>
    </row>
    <row r="609" spans="1:19" ht="12.95" customHeight="1">
      <c r="A609" s="5" t="s">
        <v>1453</v>
      </c>
      <c r="B609" s="12" t="s">
        <v>1436</v>
      </c>
      <c r="C609" s="6">
        <v>52512.512629999997</v>
      </c>
      <c r="D609" s="6">
        <v>8.0000000000000007E-5</v>
      </c>
      <c r="E609" s="37">
        <f t="shared" si="81"/>
        <v>20736.080416261972</v>
      </c>
      <c r="F609" s="37">
        <f t="shared" si="82"/>
        <v>20736</v>
      </c>
      <c r="G609" s="37">
        <f t="shared" si="80"/>
        <v>5.0753999996231869E-2</v>
      </c>
      <c r="H609" s="62"/>
      <c r="I609" s="62"/>
      <c r="K609" s="37">
        <f>G609</f>
        <v>5.0753999996231869E-2</v>
      </c>
      <c r="N609" s="37">
        <f t="shared" ca="1" si="85"/>
        <v>4.8677640477566259E-2</v>
      </c>
      <c r="P609" s="63">
        <f t="shared" si="83"/>
        <v>37494.012629999997</v>
      </c>
      <c r="S609" s="39"/>
    </row>
    <row r="610" spans="1:19" ht="12.95" customHeight="1">
      <c r="A610" s="5" t="s">
        <v>1437</v>
      </c>
      <c r="B610" s="71" t="s">
        <v>1436</v>
      </c>
      <c r="C610" s="70">
        <v>52515.347900000001</v>
      </c>
      <c r="D610" s="70">
        <v>4.0000000000000002E-4</v>
      </c>
      <c r="E610" s="37">
        <f t="shared" si="81"/>
        <v>20740.57270879249</v>
      </c>
      <c r="F610" s="37">
        <f t="shared" si="82"/>
        <v>20740.5</v>
      </c>
      <c r="G610" s="37">
        <f t="shared" si="80"/>
        <v>4.5889499997429084E-2</v>
      </c>
      <c r="H610" s="62"/>
      <c r="I610" s="62"/>
      <c r="J610" s="37">
        <f>G610</f>
        <v>4.5889499997429084E-2</v>
      </c>
      <c r="N610" s="37">
        <f t="shared" ca="1" si="85"/>
        <v>4.8692118397529766E-2</v>
      </c>
      <c r="P610" s="63">
        <f t="shared" si="83"/>
        <v>37496.847900000001</v>
      </c>
      <c r="S610" s="39"/>
    </row>
    <row r="611" spans="1:19" ht="12.95" customHeight="1">
      <c r="A611" s="65" t="s">
        <v>885</v>
      </c>
      <c r="B611" s="66" t="s">
        <v>1367</v>
      </c>
      <c r="C611" s="65">
        <v>52522.606500000002</v>
      </c>
      <c r="D611" s="65" t="s">
        <v>1664</v>
      </c>
      <c r="E611" s="37">
        <f t="shared" si="81"/>
        <v>20752.073466943206</v>
      </c>
      <c r="F611" s="37">
        <f t="shared" si="82"/>
        <v>20752</v>
      </c>
      <c r="G611" s="37">
        <f t="shared" si="80"/>
        <v>4.6368000002985355E-2</v>
      </c>
      <c r="K611" s="37">
        <f t="shared" ref="K611:K619" si="86">G611</f>
        <v>4.6368000002985355E-2</v>
      </c>
      <c r="N611" s="37">
        <f t="shared" ca="1" si="85"/>
        <v>4.8729117526325402E-2</v>
      </c>
      <c r="P611" s="63">
        <f t="shared" si="83"/>
        <v>37504.106500000002</v>
      </c>
      <c r="S611" s="39"/>
    </row>
    <row r="612" spans="1:19" ht="12.95" customHeight="1">
      <c r="A612" s="8" t="s">
        <v>1663</v>
      </c>
      <c r="B612" s="9" t="s">
        <v>1367</v>
      </c>
      <c r="C612" s="8">
        <v>52526.398809999999</v>
      </c>
      <c r="D612" s="8">
        <v>2.0999999999999999E-3</v>
      </c>
      <c r="E612" s="37">
        <f t="shared" si="81"/>
        <v>20758.082124279677</v>
      </c>
      <c r="F612" s="37">
        <f t="shared" si="82"/>
        <v>20758</v>
      </c>
      <c r="G612" s="37">
        <f t="shared" si="80"/>
        <v>5.1831999997375533E-2</v>
      </c>
      <c r="H612" s="62"/>
      <c r="I612" s="62"/>
      <c r="K612" s="37">
        <f t="shared" si="86"/>
        <v>5.1831999997375533E-2</v>
      </c>
      <c r="N612" s="37">
        <f t="shared" ca="1" si="85"/>
        <v>4.8748421419610069E-2</v>
      </c>
      <c r="P612" s="63">
        <f t="shared" si="83"/>
        <v>37507.898809999999</v>
      </c>
      <c r="S612" s="39"/>
    </row>
    <row r="613" spans="1:19" ht="12.95" customHeight="1">
      <c r="A613" s="65" t="s">
        <v>885</v>
      </c>
      <c r="B613" s="66" t="s">
        <v>1367</v>
      </c>
      <c r="C613" s="65">
        <v>52563.631099999999</v>
      </c>
      <c r="D613" s="65" t="s">
        <v>1664</v>
      </c>
      <c r="E613" s="37">
        <f t="shared" si="81"/>
        <v>20817.074156171122</v>
      </c>
      <c r="F613" s="37">
        <f t="shared" si="82"/>
        <v>20817</v>
      </c>
      <c r="G613" s="37">
        <f t="shared" si="80"/>
        <v>4.6802999997453298E-2</v>
      </c>
      <c r="K613" s="37">
        <f t="shared" si="86"/>
        <v>4.6802999997453298E-2</v>
      </c>
      <c r="N613" s="37">
        <f t="shared" ca="1" si="85"/>
        <v>4.8938243036909398E-2</v>
      </c>
      <c r="P613" s="63">
        <f t="shared" si="83"/>
        <v>37545.131099999999</v>
      </c>
      <c r="S613" s="39"/>
    </row>
    <row r="614" spans="1:19" ht="12.95" customHeight="1">
      <c r="A614" s="65" t="s">
        <v>885</v>
      </c>
      <c r="B614" s="66" t="s">
        <v>1367</v>
      </c>
      <c r="C614" s="65">
        <v>52563.632700000002</v>
      </c>
      <c r="D614" s="65" t="s">
        <v>1664</v>
      </c>
      <c r="E614" s="37">
        <f t="shared" si="81"/>
        <v>20817.076691262337</v>
      </c>
      <c r="F614" s="37">
        <f t="shared" si="82"/>
        <v>20817</v>
      </c>
      <c r="G614" s="37">
        <f t="shared" si="80"/>
        <v>4.8403000000689644E-2</v>
      </c>
      <c r="K614" s="37">
        <f t="shared" si="86"/>
        <v>4.8403000000689644E-2</v>
      </c>
      <c r="N614" s="37">
        <f t="shared" ca="1" si="85"/>
        <v>4.8938243036909398E-2</v>
      </c>
      <c r="P614" s="63">
        <f t="shared" si="83"/>
        <v>37545.132700000002</v>
      </c>
      <c r="S614" s="39"/>
    </row>
    <row r="615" spans="1:19" ht="12.95" customHeight="1">
      <c r="A615" s="65" t="s">
        <v>885</v>
      </c>
      <c r="B615" s="66" t="s">
        <v>1367</v>
      </c>
      <c r="C615" s="65">
        <v>52566.787100000001</v>
      </c>
      <c r="D615" s="65" t="s">
        <v>1664</v>
      </c>
      <c r="E615" s="37">
        <f t="shared" si="81"/>
        <v>20822.07462357857</v>
      </c>
      <c r="F615" s="37">
        <f t="shared" si="82"/>
        <v>20822</v>
      </c>
      <c r="G615" s="37">
        <f t="shared" si="80"/>
        <v>4.7098000002733897E-2</v>
      </c>
      <c r="K615" s="37">
        <f t="shared" si="86"/>
        <v>4.7098000002733897E-2</v>
      </c>
      <c r="N615" s="37">
        <f t="shared" ca="1" si="85"/>
        <v>4.895432961464663E-2</v>
      </c>
      <c r="P615" s="63">
        <f t="shared" si="83"/>
        <v>37548.287100000001</v>
      </c>
      <c r="S615" s="39"/>
    </row>
    <row r="616" spans="1:19" ht="12.95" customHeight="1">
      <c r="A616" s="65" t="s">
        <v>885</v>
      </c>
      <c r="B616" s="66" t="s">
        <v>1367</v>
      </c>
      <c r="C616" s="65">
        <v>52589.508199999997</v>
      </c>
      <c r="D616" s="65" t="s">
        <v>1664</v>
      </c>
      <c r="E616" s="37">
        <f t="shared" si="81"/>
        <v>20858.074661604929</v>
      </c>
      <c r="F616" s="37">
        <f t="shared" si="82"/>
        <v>20858</v>
      </c>
      <c r="G616" s="37">
        <f t="shared" si="80"/>
        <v>4.712199999630684E-2</v>
      </c>
      <c r="K616" s="37">
        <f t="shared" si="86"/>
        <v>4.712199999630684E-2</v>
      </c>
      <c r="N616" s="37">
        <f t="shared" ca="1" si="85"/>
        <v>4.90701529743547E-2</v>
      </c>
      <c r="P616" s="63">
        <f t="shared" si="83"/>
        <v>37571.008199999997</v>
      </c>
      <c r="S616" s="39"/>
    </row>
    <row r="617" spans="1:19" ht="12.95" customHeight="1">
      <c r="A617" s="65" t="s">
        <v>885</v>
      </c>
      <c r="B617" s="66" t="s">
        <v>1367</v>
      </c>
      <c r="C617" s="65">
        <v>52785.792699999998</v>
      </c>
      <c r="D617" s="65" t="s">
        <v>1664</v>
      </c>
      <c r="E617" s="37">
        <f t="shared" si="81"/>
        <v>21169.074105469299</v>
      </c>
      <c r="F617" s="37">
        <f t="shared" si="82"/>
        <v>21169</v>
      </c>
      <c r="G617" s="37">
        <f t="shared" si="80"/>
        <v>4.6771000001172069E-2</v>
      </c>
      <c r="K617" s="37">
        <f t="shared" si="86"/>
        <v>4.6771000001172069E-2</v>
      </c>
      <c r="N617" s="37">
        <f t="shared" ca="1" si="85"/>
        <v>5.0070738109610505E-2</v>
      </c>
      <c r="P617" s="63">
        <f t="shared" si="83"/>
        <v>37767.292699999998</v>
      </c>
      <c r="S617" s="39"/>
    </row>
    <row r="618" spans="1:19" ht="12.95" customHeight="1">
      <c r="A618" s="8" t="s">
        <v>1663</v>
      </c>
      <c r="B618" s="9" t="s">
        <v>1367</v>
      </c>
      <c r="C618" s="8">
        <v>52798.415500000003</v>
      </c>
      <c r="D618" s="8">
        <v>8.9999999999999998E-4</v>
      </c>
      <c r="E618" s="37">
        <f t="shared" si="81"/>
        <v>21189.074073780666</v>
      </c>
      <c r="F618" s="37">
        <f t="shared" si="82"/>
        <v>21189</v>
      </c>
      <c r="G618" s="37">
        <f t="shared" si="80"/>
        <v>4.6751000001677312E-2</v>
      </c>
      <c r="H618" s="62"/>
      <c r="I618" s="62"/>
      <c r="K618" s="37">
        <f t="shared" si="86"/>
        <v>4.6751000001677312E-2</v>
      </c>
      <c r="N618" s="37">
        <f t="shared" ca="1" si="85"/>
        <v>5.0135084420559431E-2</v>
      </c>
      <c r="P618" s="63">
        <f t="shared" si="83"/>
        <v>37779.915500000003</v>
      </c>
      <c r="S618" s="39"/>
    </row>
    <row r="619" spans="1:19" ht="12.95" customHeight="1">
      <c r="A619" s="7" t="s">
        <v>1653</v>
      </c>
      <c r="B619" s="12" t="s">
        <v>1367</v>
      </c>
      <c r="C619" s="6">
        <v>52810.407599999999</v>
      </c>
      <c r="D619" s="6">
        <v>1E-4</v>
      </c>
      <c r="E619" s="37">
        <f t="shared" si="81"/>
        <v>21208.074740826534</v>
      </c>
      <c r="F619" s="37">
        <f t="shared" si="82"/>
        <v>21208</v>
      </c>
      <c r="G619" s="37">
        <f t="shared" si="80"/>
        <v>4.7171999998681713E-2</v>
      </c>
      <c r="H619" s="62"/>
      <c r="I619" s="62"/>
      <c r="K619" s="37">
        <f t="shared" si="86"/>
        <v>4.7171999998681713E-2</v>
      </c>
      <c r="N619" s="37">
        <f t="shared" ca="1" si="85"/>
        <v>5.0196213415960908E-2</v>
      </c>
      <c r="P619" s="63">
        <f t="shared" si="83"/>
        <v>37791.907599999999</v>
      </c>
      <c r="S619" s="39"/>
    </row>
    <row r="620" spans="1:19" ht="12.95" customHeight="1">
      <c r="A620" s="65" t="s">
        <v>1031</v>
      </c>
      <c r="B620" s="66" t="s">
        <v>1367</v>
      </c>
      <c r="C620" s="65">
        <v>52833.760999999999</v>
      </c>
      <c r="D620" s="65" t="s">
        <v>1664</v>
      </c>
      <c r="E620" s="37">
        <f t="shared" si="81"/>
        <v>21245.076615209597</v>
      </c>
      <c r="F620" s="37">
        <f t="shared" si="82"/>
        <v>21245</v>
      </c>
      <c r="G620" s="37">
        <f t="shared" si="80"/>
        <v>4.8354999998991843E-2</v>
      </c>
      <c r="I620" s="37">
        <f>+G620</f>
        <v>4.8354999998991843E-2</v>
      </c>
      <c r="N620" s="37">
        <f t="shared" ca="1" si="85"/>
        <v>5.0315254091216413E-2</v>
      </c>
      <c r="P620" s="63">
        <f t="shared" si="83"/>
        <v>37815.260999999999</v>
      </c>
      <c r="S620" s="39"/>
    </row>
    <row r="621" spans="1:19" ht="12.95" customHeight="1">
      <c r="A621" s="7" t="s">
        <v>1652</v>
      </c>
      <c r="B621" s="12" t="s">
        <v>1436</v>
      </c>
      <c r="C621" s="6">
        <v>52863.424099999997</v>
      </c>
      <c r="D621" s="6">
        <v>1E-4</v>
      </c>
      <c r="E621" s="37">
        <f t="shared" si="81"/>
        <v>21292.075780213927</v>
      </c>
      <c r="F621" s="37">
        <f t="shared" si="82"/>
        <v>21292</v>
      </c>
      <c r="G621" s="37">
        <f t="shared" si="80"/>
        <v>4.7827999995206483E-2</v>
      </c>
      <c r="H621" s="62"/>
      <c r="I621" s="62"/>
      <c r="K621" s="37">
        <f>G621</f>
        <v>4.7827999995206483E-2</v>
      </c>
      <c r="N621" s="37">
        <f t="shared" ca="1" si="85"/>
        <v>5.0466467921946395E-2</v>
      </c>
      <c r="P621" s="63">
        <f t="shared" si="83"/>
        <v>37844.924099999997</v>
      </c>
      <c r="S621" s="39"/>
    </row>
    <row r="622" spans="1:19" ht="12.95" customHeight="1">
      <c r="A622" s="7" t="s">
        <v>1652</v>
      </c>
      <c r="B622" s="12" t="s">
        <v>1436</v>
      </c>
      <c r="C622" s="6">
        <v>52864.371599999999</v>
      </c>
      <c r="D622" s="6">
        <v>1E-4</v>
      </c>
      <c r="E622" s="37">
        <f t="shared" si="81"/>
        <v>21293.577029538563</v>
      </c>
      <c r="F622" s="37">
        <f t="shared" si="82"/>
        <v>21293.5</v>
      </c>
      <c r="G622" s="37">
        <f t="shared" si="80"/>
        <v>4.8616499996569473E-2</v>
      </c>
      <c r="H622" s="62"/>
      <c r="I622" s="62"/>
      <c r="K622" s="37">
        <f>G622</f>
        <v>4.8616499996569473E-2</v>
      </c>
      <c r="N622" s="37">
        <f t="shared" ca="1" si="85"/>
        <v>5.0471293895267555E-2</v>
      </c>
      <c r="P622" s="63">
        <f t="shared" si="83"/>
        <v>37845.871599999999</v>
      </c>
      <c r="S622" s="39"/>
    </row>
    <row r="623" spans="1:19" ht="12.95" customHeight="1">
      <c r="A623" s="65" t="s">
        <v>1031</v>
      </c>
      <c r="B623" s="66" t="s">
        <v>1367</v>
      </c>
      <c r="C623" s="65">
        <v>52883.63</v>
      </c>
      <c r="D623" s="65" t="s">
        <v>1664</v>
      </c>
      <c r="E623" s="37">
        <f t="shared" si="81"/>
        <v>21324.090654861589</v>
      </c>
      <c r="F623" s="37">
        <f t="shared" si="82"/>
        <v>21324</v>
      </c>
      <c r="G623" s="37">
        <f t="shared" si="80"/>
        <v>5.7215999993786681E-2</v>
      </c>
      <c r="I623" s="37">
        <f>+G623</f>
        <v>5.7215999993786681E-2</v>
      </c>
      <c r="N623" s="37">
        <f t="shared" ca="1" si="85"/>
        <v>5.0569422019464669E-2</v>
      </c>
      <c r="P623" s="63">
        <f t="shared" si="83"/>
        <v>37865.129999999997</v>
      </c>
      <c r="S623" s="39"/>
    </row>
    <row r="624" spans="1:19" ht="12.95" customHeight="1">
      <c r="A624" s="7" t="s">
        <v>1652</v>
      </c>
      <c r="B624" s="12" t="s">
        <v>1436</v>
      </c>
      <c r="C624" s="6">
        <v>52898.451399999998</v>
      </c>
      <c r="D624" s="6">
        <v>1E-4</v>
      </c>
      <c r="E624" s="37">
        <f t="shared" si="81"/>
        <v>21347.574155378908</v>
      </c>
      <c r="F624" s="37">
        <f t="shared" si="82"/>
        <v>21347.5</v>
      </c>
      <c r="G624" s="37">
        <f t="shared" si="80"/>
        <v>4.6802500000922009E-2</v>
      </c>
      <c r="H624" s="62"/>
      <c r="I624" s="62"/>
      <c r="K624" s="37">
        <f>G624</f>
        <v>4.6802500000922009E-2</v>
      </c>
      <c r="N624" s="37">
        <f t="shared" ca="1" si="85"/>
        <v>5.0645028934829667E-2</v>
      </c>
      <c r="P624" s="63">
        <f t="shared" si="83"/>
        <v>37879.951399999998</v>
      </c>
      <c r="S624" s="39"/>
    </row>
    <row r="625" spans="1:19" ht="12.95" customHeight="1">
      <c r="A625" s="7" t="s">
        <v>1456</v>
      </c>
      <c r="B625" s="12"/>
      <c r="C625" s="8">
        <v>52930.3272</v>
      </c>
      <c r="D625" s="8">
        <v>2.0000000000000001E-4</v>
      </c>
      <c r="E625" s="37">
        <f t="shared" si="81"/>
        <v>21398.07919308047</v>
      </c>
      <c r="F625" s="37">
        <f t="shared" si="82"/>
        <v>21398</v>
      </c>
      <c r="G625" s="37">
        <f t="shared" si="80"/>
        <v>4.9981999996816739E-2</v>
      </c>
      <c r="H625" s="62"/>
      <c r="I625" s="62"/>
      <c r="J625" s="37">
        <f>G625</f>
        <v>4.9981999996816739E-2</v>
      </c>
      <c r="N625" s="37">
        <f t="shared" ca="1" si="85"/>
        <v>5.0807503369975693E-2</v>
      </c>
      <c r="P625" s="63">
        <f t="shared" si="83"/>
        <v>37911.8272</v>
      </c>
      <c r="S625" s="39"/>
    </row>
    <row r="626" spans="1:19" ht="12.95" customHeight="1">
      <c r="A626" s="65" t="s">
        <v>1031</v>
      </c>
      <c r="B626" s="66" t="s">
        <v>1367</v>
      </c>
      <c r="C626" s="65">
        <v>52931.588400000001</v>
      </c>
      <c r="D626" s="65" t="s">
        <v>1664</v>
      </c>
      <c r="E626" s="37">
        <f t="shared" si="81"/>
        <v>21400.077478725041</v>
      </c>
      <c r="F626" s="37">
        <f t="shared" si="82"/>
        <v>21400</v>
      </c>
      <c r="G626" s="37">
        <f t="shared" si="80"/>
        <v>4.890000000159489E-2</v>
      </c>
      <c r="K626" s="37">
        <f>G626</f>
        <v>4.890000000159489E-2</v>
      </c>
      <c r="N626" s="37">
        <f t="shared" ca="1" si="85"/>
        <v>5.0813938001070591E-2</v>
      </c>
      <c r="P626" s="63">
        <f t="shared" si="83"/>
        <v>37913.088400000001</v>
      </c>
      <c r="S626" s="39"/>
    </row>
    <row r="627" spans="1:19" ht="12.95" customHeight="1">
      <c r="A627" s="65" t="s">
        <v>1031</v>
      </c>
      <c r="B627" s="66" t="s">
        <v>1367</v>
      </c>
      <c r="C627" s="65">
        <v>52931.591999999997</v>
      </c>
      <c r="D627" s="65" t="s">
        <v>1664</v>
      </c>
      <c r="E627" s="37">
        <f t="shared" si="81"/>
        <v>21400.083182680253</v>
      </c>
      <c r="F627" s="37">
        <f t="shared" si="82"/>
        <v>21400</v>
      </c>
      <c r="G627" s="37">
        <f t="shared" si="80"/>
        <v>5.2499999997962732E-2</v>
      </c>
      <c r="I627" s="37">
        <f>+G627</f>
        <v>5.2499999997962732E-2</v>
      </c>
      <c r="N627" s="37">
        <f t="shared" ca="1" si="85"/>
        <v>5.0813938001070591E-2</v>
      </c>
      <c r="P627" s="63">
        <f t="shared" si="83"/>
        <v>37913.091999999997</v>
      </c>
      <c r="S627" s="39"/>
    </row>
    <row r="628" spans="1:19" ht="12.95" customHeight="1">
      <c r="A628" s="7" t="s">
        <v>1454</v>
      </c>
      <c r="B628" s="9" t="s">
        <v>1367</v>
      </c>
      <c r="C628" s="8">
        <v>52963.145400000001</v>
      </c>
      <c r="D628" s="74">
        <v>1E-4</v>
      </c>
      <c r="E628" s="37">
        <f t="shared" si="81"/>
        <v>21450.077399503443</v>
      </c>
      <c r="F628" s="37">
        <f t="shared" si="82"/>
        <v>21450</v>
      </c>
      <c r="G628" s="37">
        <f t="shared" ref="G628:G650" si="87">+C628-(C$7+F628*C$8)</f>
        <v>4.8849999999220017E-2</v>
      </c>
      <c r="H628" s="62"/>
      <c r="I628" s="62"/>
      <c r="K628" s="37">
        <f>G628</f>
        <v>4.8849999999220017E-2</v>
      </c>
      <c r="N628" s="37">
        <f t="shared" ca="1" si="85"/>
        <v>5.0974803778442906E-2</v>
      </c>
      <c r="P628" s="63">
        <f t="shared" si="83"/>
        <v>37944.645400000001</v>
      </c>
      <c r="S628" s="39"/>
    </row>
    <row r="629" spans="1:19" ht="12.95" customHeight="1">
      <c r="A629" s="65" t="s">
        <v>1031</v>
      </c>
      <c r="B629" s="66" t="s">
        <v>1367</v>
      </c>
      <c r="C629" s="65">
        <v>52986.496800000001</v>
      </c>
      <c r="D629" s="65" t="s">
        <v>1664</v>
      </c>
      <c r="E629" s="37">
        <f t="shared" si="81"/>
        <v>21487.076105022494</v>
      </c>
      <c r="F629" s="37">
        <f t="shared" si="82"/>
        <v>21487</v>
      </c>
      <c r="G629" s="37">
        <f t="shared" si="87"/>
        <v>4.8032999999122694E-2</v>
      </c>
      <c r="K629" s="37">
        <f>G629</f>
        <v>4.8032999999122694E-2</v>
      </c>
      <c r="N629" s="37">
        <f t="shared" ca="1" si="85"/>
        <v>5.1093844453698425E-2</v>
      </c>
      <c r="P629" s="63">
        <f t="shared" si="83"/>
        <v>37967.996800000001</v>
      </c>
      <c r="S629" s="39"/>
    </row>
    <row r="630" spans="1:19" ht="12.95" customHeight="1">
      <c r="A630" s="8" t="s">
        <v>1663</v>
      </c>
      <c r="B630" s="9" t="s">
        <v>1367</v>
      </c>
      <c r="C630" s="8">
        <v>53183.4159</v>
      </c>
      <c r="D630" s="8">
        <v>1.2999999999999999E-3</v>
      </c>
      <c r="E630" s="37">
        <f t="shared" si="81"/>
        <v>21799.081029437162</v>
      </c>
      <c r="F630" s="37">
        <f t="shared" si="82"/>
        <v>21799</v>
      </c>
      <c r="G630" s="37">
        <f t="shared" si="87"/>
        <v>5.1140999996277969E-2</v>
      </c>
      <c r="H630" s="62"/>
      <c r="I630" s="62"/>
      <c r="K630" s="37">
        <f>G630</f>
        <v>5.1140999996277969E-2</v>
      </c>
      <c r="N630" s="37">
        <f t="shared" ca="1" si="85"/>
        <v>5.2097646904501665E-2</v>
      </c>
      <c r="P630" s="63">
        <f t="shared" si="83"/>
        <v>38164.9159</v>
      </c>
      <c r="S630" s="39"/>
    </row>
    <row r="631" spans="1:19" ht="12.95" customHeight="1">
      <c r="A631" s="65" t="s">
        <v>924</v>
      </c>
      <c r="B631" s="66" t="s">
        <v>1367</v>
      </c>
      <c r="C631" s="65">
        <v>53224.442999999999</v>
      </c>
      <c r="D631" s="65" t="s">
        <v>1664</v>
      </c>
      <c r="E631" s="37">
        <f t="shared" si="81"/>
        <v>21864.085679745098</v>
      </c>
      <c r="F631" s="37">
        <f t="shared" si="82"/>
        <v>21864</v>
      </c>
      <c r="G631" s="37">
        <f t="shared" si="87"/>
        <v>5.4076000000350177E-2</v>
      </c>
      <c r="I631" s="37">
        <f>+G631</f>
        <v>5.4076000000350177E-2</v>
      </c>
      <c r="N631" s="37">
        <f t="shared" ca="1" si="85"/>
        <v>5.2306772415085676E-2</v>
      </c>
      <c r="P631" s="63">
        <f t="shared" si="83"/>
        <v>38205.942999999999</v>
      </c>
      <c r="S631" s="39"/>
    </row>
    <row r="632" spans="1:19" ht="12.95" customHeight="1">
      <c r="A632" s="8" t="s">
        <v>1663</v>
      </c>
      <c r="B632" s="9" t="s">
        <v>1367</v>
      </c>
      <c r="C632" s="8">
        <v>53224.443829999997</v>
      </c>
      <c r="D632" s="8" t="s">
        <v>1664</v>
      </c>
      <c r="E632" s="37">
        <f t="shared" si="81"/>
        <v>21864.086994823658</v>
      </c>
      <c r="F632" s="37">
        <f t="shared" si="82"/>
        <v>21864</v>
      </c>
      <c r="G632" s="37">
        <f t="shared" si="87"/>
        <v>5.4905999997572508E-2</v>
      </c>
      <c r="H632" s="62"/>
      <c r="I632" s="62"/>
      <c r="K632" s="37">
        <f>G632</f>
        <v>5.4905999997572508E-2</v>
      </c>
      <c r="N632" s="37">
        <f t="shared" ca="1" si="85"/>
        <v>5.2306772415085676E-2</v>
      </c>
      <c r="P632" s="63">
        <f t="shared" si="83"/>
        <v>38205.943829999997</v>
      </c>
      <c r="S632" s="39"/>
    </row>
    <row r="633" spans="1:19" ht="12.95" customHeight="1">
      <c r="A633" s="65" t="s">
        <v>1031</v>
      </c>
      <c r="B633" s="66" t="s">
        <v>1367</v>
      </c>
      <c r="C633" s="65">
        <v>53232.643499999998</v>
      </c>
      <c r="D633" s="65" t="s">
        <v>1664</v>
      </c>
      <c r="E633" s="37">
        <f t="shared" si="81"/>
        <v>21877.078814401219</v>
      </c>
      <c r="F633" s="37">
        <f t="shared" si="82"/>
        <v>21877</v>
      </c>
      <c r="G633" s="37">
        <f t="shared" si="87"/>
        <v>4.9743000003218185E-2</v>
      </c>
      <c r="K633" s="37">
        <f>G633</f>
        <v>4.9743000003218185E-2</v>
      </c>
      <c r="N633" s="37">
        <f t="shared" ca="1" si="85"/>
        <v>5.2348597517202472E-2</v>
      </c>
      <c r="P633" s="63">
        <f t="shared" si="83"/>
        <v>38214.143499999998</v>
      </c>
      <c r="S633" s="39"/>
    </row>
    <row r="634" spans="1:19" ht="12.95" customHeight="1">
      <c r="A634" s="65" t="s">
        <v>924</v>
      </c>
      <c r="B634" s="66" t="s">
        <v>1367</v>
      </c>
      <c r="C634" s="65">
        <v>53253.49</v>
      </c>
      <c r="D634" s="65" t="s">
        <v>1664</v>
      </c>
      <c r="E634" s="37">
        <f t="shared" si="81"/>
        <v>21910.108676191212</v>
      </c>
      <c r="F634" s="37">
        <f t="shared" si="82"/>
        <v>21910</v>
      </c>
      <c r="G634" s="37">
        <f t="shared" si="87"/>
        <v>6.8590000002586748E-2</v>
      </c>
      <c r="I634" s="37">
        <f>+G634</f>
        <v>6.8590000002586748E-2</v>
      </c>
      <c r="N634" s="37">
        <f t="shared" ca="1" si="85"/>
        <v>5.2454768930268195E-2</v>
      </c>
      <c r="P634" s="63">
        <f t="shared" si="83"/>
        <v>38234.99</v>
      </c>
      <c r="S634" s="39"/>
    </row>
    <row r="635" spans="1:19" ht="12.95" customHeight="1">
      <c r="A635" s="8" t="s">
        <v>1663</v>
      </c>
      <c r="B635" s="9" t="s">
        <v>1367</v>
      </c>
      <c r="C635" s="8">
        <v>53253.490519999999</v>
      </c>
      <c r="D635" s="8" t="s">
        <v>1664</v>
      </c>
      <c r="E635" s="37">
        <f t="shared" si="81"/>
        <v>21910.109500095859</v>
      </c>
      <c r="F635" s="37">
        <f t="shared" si="82"/>
        <v>21910</v>
      </c>
      <c r="G635" s="37">
        <f t="shared" si="87"/>
        <v>6.9110000004002359E-2</v>
      </c>
      <c r="H635" s="62"/>
      <c r="I635" s="62"/>
      <c r="K635" s="37">
        <f>G635</f>
        <v>6.9110000004002359E-2</v>
      </c>
      <c r="N635" s="37">
        <f t="shared" ca="1" si="85"/>
        <v>5.2454768930268195E-2</v>
      </c>
      <c r="P635" s="63">
        <f t="shared" si="83"/>
        <v>38234.990519999999</v>
      </c>
      <c r="S635" s="39"/>
    </row>
    <row r="636" spans="1:19" ht="12.95" customHeight="1">
      <c r="A636" s="7" t="s">
        <v>1651</v>
      </c>
      <c r="B636" s="12"/>
      <c r="C636" s="8">
        <v>53267.357199999999</v>
      </c>
      <c r="D636" s="8">
        <v>1E-4</v>
      </c>
      <c r="E636" s="37">
        <f t="shared" si="81"/>
        <v>21932.080311689464</v>
      </c>
      <c r="F636" s="37">
        <f t="shared" si="82"/>
        <v>21932</v>
      </c>
      <c r="G636" s="37">
        <f t="shared" si="87"/>
        <v>5.0688000002992339E-2</v>
      </c>
      <c r="H636" s="62"/>
      <c r="I636" s="62"/>
      <c r="J636" s="37">
        <f>G636</f>
        <v>5.0688000002992339E-2</v>
      </c>
      <c r="N636" s="37">
        <f t="shared" ca="1" si="85"/>
        <v>5.2525549872312019E-2</v>
      </c>
      <c r="P636" s="63">
        <f t="shared" si="83"/>
        <v>38248.857199999999</v>
      </c>
      <c r="S636" s="39"/>
    </row>
    <row r="637" spans="1:19" ht="12.95" customHeight="1">
      <c r="A637" s="65" t="s">
        <v>1031</v>
      </c>
      <c r="B637" s="66" t="s">
        <v>1367</v>
      </c>
      <c r="C637" s="65">
        <v>53275.561999999998</v>
      </c>
      <c r="D637" s="65" t="s">
        <v>1664</v>
      </c>
      <c r="E637" s="37">
        <f t="shared" si="81"/>
        <v>21945.080259403207</v>
      </c>
      <c r="F637" s="37">
        <f t="shared" si="82"/>
        <v>21945</v>
      </c>
      <c r="G637" s="37">
        <f t="shared" si="87"/>
        <v>5.0654999999096617E-2</v>
      </c>
      <c r="I637" s="37">
        <f>+G637</f>
        <v>5.0654999999096617E-2</v>
      </c>
      <c r="N637" s="37">
        <f t="shared" ca="1" si="85"/>
        <v>5.2567374974428815E-2</v>
      </c>
      <c r="P637" s="63">
        <f t="shared" si="83"/>
        <v>38257.061999999998</v>
      </c>
      <c r="S637" s="39"/>
    </row>
    <row r="638" spans="1:19" ht="12.95" customHeight="1">
      <c r="A638" s="65" t="s">
        <v>1031</v>
      </c>
      <c r="B638" s="66" t="s">
        <v>1367</v>
      </c>
      <c r="C638" s="65">
        <v>53302.7</v>
      </c>
      <c r="D638" s="65" t="s">
        <v>1664</v>
      </c>
      <c r="E638" s="37">
        <f t="shared" si="81"/>
        <v>21988.078575151983</v>
      </c>
      <c r="F638" s="37">
        <f t="shared" si="82"/>
        <v>21988</v>
      </c>
      <c r="G638" s="37">
        <f t="shared" si="87"/>
        <v>4.9591999995755032E-2</v>
      </c>
      <c r="I638" s="37">
        <f>+G638</f>
        <v>4.9591999995755032E-2</v>
      </c>
      <c r="N638" s="37">
        <f t="shared" ca="1" si="85"/>
        <v>5.2705719542969015E-2</v>
      </c>
      <c r="P638" s="63">
        <f t="shared" si="83"/>
        <v>38284.199999999997</v>
      </c>
      <c r="S638" s="39"/>
    </row>
    <row r="639" spans="1:19" ht="12.95" customHeight="1">
      <c r="A639" s="65" t="s">
        <v>1092</v>
      </c>
      <c r="B639" s="66" t="s">
        <v>1367</v>
      </c>
      <c r="C639" s="65">
        <v>53315.955000000002</v>
      </c>
      <c r="D639" s="65" t="s">
        <v>1664</v>
      </c>
      <c r="E639" s="37">
        <f t="shared" si="81"/>
        <v>22009.080221376844</v>
      </c>
      <c r="F639" s="37">
        <f t="shared" si="82"/>
        <v>22009</v>
      </c>
      <c r="G639" s="37">
        <f t="shared" si="87"/>
        <v>5.0631000005523674E-2</v>
      </c>
      <c r="I639" s="37">
        <f>+G639</f>
        <v>5.0631000005523674E-2</v>
      </c>
      <c r="N639" s="37">
        <f t="shared" ca="1" si="85"/>
        <v>5.2773283169465376E-2</v>
      </c>
      <c r="P639" s="63">
        <f t="shared" si="83"/>
        <v>38297.455000000002</v>
      </c>
      <c r="S639" s="39"/>
    </row>
    <row r="640" spans="1:19" ht="12.95" customHeight="1">
      <c r="A640" s="65" t="s">
        <v>1031</v>
      </c>
      <c r="B640" s="66" t="s">
        <v>1367</v>
      </c>
      <c r="C640" s="65">
        <v>53321.635999999999</v>
      </c>
      <c r="D640" s="65" t="s">
        <v>1664</v>
      </c>
      <c r="E640" s="37">
        <f t="shared" si="81"/>
        <v>22018.081379596635</v>
      </c>
      <c r="F640" s="37">
        <f t="shared" si="82"/>
        <v>22018</v>
      </c>
      <c r="G640" s="37">
        <f t="shared" si="87"/>
        <v>5.1361999998334795E-2</v>
      </c>
      <c r="I640" s="37">
        <f>+G640</f>
        <v>5.1361999998334795E-2</v>
      </c>
      <c r="N640" s="37">
        <f t="shared" ca="1" si="85"/>
        <v>5.2802239009392404E-2</v>
      </c>
      <c r="P640" s="63">
        <f t="shared" si="83"/>
        <v>38303.135999999999</v>
      </c>
      <c r="S640" s="39"/>
    </row>
    <row r="641" spans="1:35" ht="12.95" customHeight="1">
      <c r="A641" s="65" t="s">
        <v>1031</v>
      </c>
      <c r="B641" s="66" t="s">
        <v>1367</v>
      </c>
      <c r="C641" s="65">
        <v>53335.522400000002</v>
      </c>
      <c r="D641" s="65" t="s">
        <v>1664</v>
      </c>
      <c r="E641" s="37">
        <f t="shared" si="81"/>
        <v>22040.083436189379</v>
      </c>
      <c r="F641" s="37">
        <f t="shared" si="82"/>
        <v>22040</v>
      </c>
      <c r="G641" s="37">
        <f t="shared" si="87"/>
        <v>5.266000000119675E-2</v>
      </c>
      <c r="K641" s="37">
        <f t="shared" ref="K641:K646" si="88">G641</f>
        <v>5.266000000119675E-2</v>
      </c>
      <c r="N641" s="37">
        <f t="shared" ca="1" si="85"/>
        <v>5.2873019951436215E-2</v>
      </c>
      <c r="P641" s="63">
        <f t="shared" si="83"/>
        <v>38317.022400000002</v>
      </c>
      <c r="S641" s="39"/>
    </row>
    <row r="642" spans="1:35" ht="12.95" customHeight="1">
      <c r="A642" s="7" t="s">
        <v>1455</v>
      </c>
      <c r="B642" s="12" t="s">
        <v>1367</v>
      </c>
      <c r="C642" s="6">
        <v>53529.914799999999</v>
      </c>
      <c r="D642" s="6">
        <v>5.9999999999999995E-4</v>
      </c>
      <c r="E642" s="37">
        <f t="shared" si="81"/>
        <v>22348.084976257283</v>
      </c>
      <c r="F642" s="37">
        <f t="shared" si="82"/>
        <v>22348</v>
      </c>
      <c r="G642" s="37">
        <f t="shared" si="87"/>
        <v>5.3631999995559454E-2</v>
      </c>
      <c r="H642" s="62"/>
      <c r="I642" s="62"/>
      <c r="K642" s="37">
        <f t="shared" si="88"/>
        <v>5.3631999995559454E-2</v>
      </c>
      <c r="N642" s="37">
        <f t="shared" ca="1" si="85"/>
        <v>5.3863953140049672E-2</v>
      </c>
      <c r="P642" s="63">
        <f t="shared" si="83"/>
        <v>38511.414799999999</v>
      </c>
      <c r="S642" s="39"/>
      <c r="AE642" s="37" t="s">
        <v>1399</v>
      </c>
      <c r="AI642" s="37" t="s">
        <v>1395</v>
      </c>
    </row>
    <row r="643" spans="1:35" ht="12.95" customHeight="1">
      <c r="A643" s="7" t="s">
        <v>1455</v>
      </c>
      <c r="B643" s="12" t="s">
        <v>1367</v>
      </c>
      <c r="C643" s="6">
        <v>53548.848899999997</v>
      </c>
      <c r="D643" s="6">
        <v>4.0000000000000002E-4</v>
      </c>
      <c r="E643" s="37">
        <f t="shared" si="81"/>
        <v>22378.084770281122</v>
      </c>
      <c r="F643" s="37">
        <f t="shared" si="82"/>
        <v>22378</v>
      </c>
      <c r="G643" s="37">
        <f t="shared" si="87"/>
        <v>5.3501999995205551E-2</v>
      </c>
      <c r="H643" s="62"/>
      <c r="I643" s="62"/>
      <c r="K643" s="37">
        <f t="shared" si="88"/>
        <v>5.3501999995205551E-2</v>
      </c>
      <c r="N643" s="37">
        <f t="shared" ca="1" si="85"/>
        <v>5.3960472606473062E-2</v>
      </c>
      <c r="P643" s="63">
        <f t="shared" si="83"/>
        <v>38530.348899999997</v>
      </c>
      <c r="S643" s="39"/>
      <c r="AE643" s="37" t="s">
        <v>1399</v>
      </c>
      <c r="AI643" s="37" t="s">
        <v>1395</v>
      </c>
    </row>
    <row r="644" spans="1:35" ht="12.95" customHeight="1">
      <c r="A644" s="7" t="s">
        <v>1455</v>
      </c>
      <c r="B644" s="12" t="s">
        <v>1367</v>
      </c>
      <c r="C644" s="6">
        <v>53555.792099999999</v>
      </c>
      <c r="D644" s="6">
        <v>4.0000000000000002E-4</v>
      </c>
      <c r="E644" s="37">
        <f t="shared" si="81"/>
        <v>22389.085798577496</v>
      </c>
      <c r="F644" s="37">
        <f t="shared" si="82"/>
        <v>22389</v>
      </c>
      <c r="G644" s="37">
        <f t="shared" si="87"/>
        <v>5.4150999996636529E-2</v>
      </c>
      <c r="H644" s="62"/>
      <c r="I644" s="62"/>
      <c r="K644" s="37">
        <f t="shared" si="88"/>
        <v>5.4150999996636529E-2</v>
      </c>
      <c r="N644" s="37">
        <f t="shared" ca="1" si="85"/>
        <v>5.3995863077494974E-2</v>
      </c>
      <c r="P644" s="63">
        <f t="shared" si="83"/>
        <v>38537.292099999999</v>
      </c>
      <c r="S644" s="39"/>
      <c r="AE644" s="37" t="s">
        <v>1399</v>
      </c>
      <c r="AI644" s="37" t="s">
        <v>1395</v>
      </c>
    </row>
    <row r="645" spans="1:35" ht="12.95" customHeight="1">
      <c r="A645" s="65" t="s">
        <v>1114</v>
      </c>
      <c r="B645" s="66" t="s">
        <v>1367</v>
      </c>
      <c r="C645" s="65">
        <v>53567.152499999997</v>
      </c>
      <c r="D645" s="65" t="s">
        <v>1664</v>
      </c>
      <c r="E645" s="37">
        <f t="shared" si="81"/>
        <v>22407.085579925875</v>
      </c>
      <c r="F645" s="37">
        <f t="shared" si="82"/>
        <v>22407</v>
      </c>
      <c r="G645" s="37">
        <f t="shared" si="87"/>
        <v>5.4013000000850298E-2</v>
      </c>
      <c r="K645" s="37">
        <f t="shared" si="88"/>
        <v>5.4013000000850298E-2</v>
      </c>
      <c r="N645" s="37">
        <f t="shared" ca="1" si="85"/>
        <v>5.4053774757349002E-2</v>
      </c>
      <c r="P645" s="63">
        <f t="shared" si="83"/>
        <v>38548.652499999997</v>
      </c>
      <c r="S645" s="39"/>
    </row>
    <row r="646" spans="1:35" ht="12.95" customHeight="1">
      <c r="A646" s="7" t="s">
        <v>1659</v>
      </c>
      <c r="B646" s="12" t="s">
        <v>1367</v>
      </c>
      <c r="C646" s="6">
        <v>53568.415399999998</v>
      </c>
      <c r="D646" s="6">
        <v>2.9999999999999997E-4</v>
      </c>
      <c r="E646" s="37">
        <f t="shared" si="81"/>
        <v>22409.086559104857</v>
      </c>
      <c r="F646" s="37">
        <f t="shared" si="82"/>
        <v>22409</v>
      </c>
      <c r="G646" s="37">
        <f t="shared" si="87"/>
        <v>5.4630999999062624E-2</v>
      </c>
      <c r="H646" s="62"/>
      <c r="I646" s="62"/>
      <c r="K646" s="37">
        <f t="shared" si="88"/>
        <v>5.4630999999062624E-2</v>
      </c>
      <c r="N646" s="37">
        <f t="shared" ca="1" si="85"/>
        <v>5.40602093884439E-2</v>
      </c>
      <c r="P646" s="63">
        <f t="shared" si="83"/>
        <v>38549.915399999998</v>
      </c>
      <c r="S646" s="39"/>
    </row>
    <row r="647" spans="1:35" ht="12.95" customHeight="1">
      <c r="A647" s="7" t="s">
        <v>1660</v>
      </c>
      <c r="B647" s="12" t="s">
        <v>1367</v>
      </c>
      <c r="C647" s="6">
        <v>53568.415399999998</v>
      </c>
      <c r="D647" s="6">
        <v>2.9999999999999997E-4</v>
      </c>
      <c r="E647" s="37">
        <f t="shared" si="81"/>
        <v>22409.086559104857</v>
      </c>
      <c r="F647" s="37">
        <f t="shared" si="82"/>
        <v>22409</v>
      </c>
      <c r="G647" s="37">
        <f t="shared" si="87"/>
        <v>5.4630999999062624E-2</v>
      </c>
      <c r="H647" s="62"/>
      <c r="I647" s="62"/>
      <c r="J647" s="37">
        <f>G647</f>
        <v>5.4630999999062624E-2</v>
      </c>
      <c r="N647" s="37">
        <f t="shared" ca="1" si="85"/>
        <v>5.40602093884439E-2</v>
      </c>
      <c r="P647" s="63">
        <f t="shared" si="83"/>
        <v>38549.915399999998</v>
      </c>
      <c r="S647" s="39"/>
    </row>
    <row r="648" spans="1:35" ht="12.95" customHeight="1">
      <c r="A648" s="65" t="s">
        <v>1031</v>
      </c>
      <c r="B648" s="66" t="s">
        <v>1367</v>
      </c>
      <c r="C648" s="65">
        <v>53581.668899999997</v>
      </c>
      <c r="D648" s="65" t="s">
        <v>1664</v>
      </c>
      <c r="E648" s="37">
        <f t="shared" si="81"/>
        <v>22430.085828681702</v>
      </c>
      <c r="F648" s="37">
        <f t="shared" si="82"/>
        <v>22430</v>
      </c>
      <c r="G648" s="37">
        <f t="shared" si="87"/>
        <v>5.416999999579275E-2</v>
      </c>
      <c r="K648" s="37">
        <f>G648</f>
        <v>5.416999999579275E-2</v>
      </c>
      <c r="N648" s="37">
        <f t="shared" ca="1" si="85"/>
        <v>5.4127773014940275E-2</v>
      </c>
      <c r="P648" s="63">
        <f t="shared" si="83"/>
        <v>38563.168899999997</v>
      </c>
      <c r="S648" s="39"/>
    </row>
    <row r="649" spans="1:35" ht="12.95" customHeight="1">
      <c r="A649" s="65" t="s">
        <v>1031</v>
      </c>
      <c r="B649" s="66" t="s">
        <v>1367</v>
      </c>
      <c r="C649" s="65">
        <v>53591.767999999996</v>
      </c>
      <c r="D649" s="65" t="s">
        <v>1664</v>
      </c>
      <c r="E649" s="37">
        <f t="shared" si="81"/>
        <v>22446.087165942314</v>
      </c>
      <c r="F649" s="37">
        <f t="shared" si="82"/>
        <v>22446</v>
      </c>
      <c r="G649" s="37">
        <f t="shared" si="87"/>
        <v>5.5013999997754581E-2</v>
      </c>
      <c r="I649" s="37">
        <f>+G649</f>
        <v>5.5013999997754581E-2</v>
      </c>
      <c r="N649" s="37">
        <f t="shared" ca="1" si="85"/>
        <v>5.4179250063699405E-2</v>
      </c>
      <c r="P649" s="63">
        <f t="shared" si="83"/>
        <v>38573.267999999996</v>
      </c>
      <c r="S649" s="39"/>
    </row>
    <row r="650" spans="1:35" ht="12.95" customHeight="1">
      <c r="A650" s="8" t="s">
        <v>1663</v>
      </c>
      <c r="B650" s="9" t="s">
        <v>1367</v>
      </c>
      <c r="C650" s="8">
        <v>53611.330829999999</v>
      </c>
      <c r="D650" s="8">
        <v>1.8E-3</v>
      </c>
      <c r="E650" s="37">
        <f t="shared" si="81"/>
        <v>22477.083139900591</v>
      </c>
      <c r="F650" s="37">
        <f t="shared" si="82"/>
        <v>22477</v>
      </c>
      <c r="G650" s="37">
        <f t="shared" si="87"/>
        <v>5.2472999996098224E-2</v>
      </c>
      <c r="H650" s="62"/>
      <c r="I650" s="62"/>
      <c r="K650" s="37">
        <f>G650</f>
        <v>5.2472999996098224E-2</v>
      </c>
      <c r="N650" s="37">
        <f t="shared" ca="1" si="85"/>
        <v>5.4278986845670243E-2</v>
      </c>
      <c r="P650" s="63">
        <f t="shared" si="83"/>
        <v>38592.830829999999</v>
      </c>
      <c r="S650" s="39"/>
    </row>
    <row r="651" spans="1:35" ht="12.95" customHeight="1">
      <c r="A651" s="8" t="s">
        <v>1663</v>
      </c>
      <c r="B651" s="9" t="s">
        <v>1367</v>
      </c>
      <c r="C651" s="8">
        <v>53618.514280000003</v>
      </c>
      <c r="D651" s="8" t="s">
        <v>1665</v>
      </c>
      <c r="E651" s="37">
        <f t="shared" si="81"/>
        <v>22488.464827986147</v>
      </c>
      <c r="F651" s="37">
        <f t="shared" si="82"/>
        <v>22488.5</v>
      </c>
      <c r="H651" s="62"/>
      <c r="I651" s="62"/>
      <c r="N651" s="37">
        <f t="shared" ca="1" si="85"/>
        <v>5.431598597446588E-2</v>
      </c>
      <c r="P651" s="63">
        <f t="shared" si="83"/>
        <v>38600.014280000003</v>
      </c>
      <c r="S651" s="39"/>
      <c r="U651" s="48">
        <v>-2.2198499995283782E-2</v>
      </c>
    </row>
    <row r="652" spans="1:35" ht="12.95" customHeight="1">
      <c r="A652" s="65" t="s">
        <v>1031</v>
      </c>
      <c r="B652" s="66" t="s">
        <v>1367</v>
      </c>
      <c r="C652" s="65">
        <v>53624.5844</v>
      </c>
      <c r="D652" s="65" t="s">
        <v>1664</v>
      </c>
      <c r="E652" s="37">
        <f t="shared" si="81"/>
        <v>22498.082520387678</v>
      </c>
      <c r="F652" s="37">
        <f t="shared" si="82"/>
        <v>22498</v>
      </c>
      <c r="G652" s="37">
        <f>+C652-(C$7+F652*C$8)</f>
        <v>5.2082000001973938E-2</v>
      </c>
      <c r="K652" s="37">
        <f>G652</f>
        <v>5.2082000001973938E-2</v>
      </c>
      <c r="N652" s="37">
        <f t="shared" ca="1" si="85"/>
        <v>5.4346550472166619E-2</v>
      </c>
      <c r="P652" s="63">
        <f t="shared" si="83"/>
        <v>38606.0844</v>
      </c>
      <c r="S652" s="39"/>
    </row>
    <row r="653" spans="1:35" ht="12.95" customHeight="1">
      <c r="A653" s="65" t="s">
        <v>1134</v>
      </c>
      <c r="B653" s="66" t="s">
        <v>1367</v>
      </c>
      <c r="C653" s="65">
        <v>53887.769699999997</v>
      </c>
      <c r="D653" s="65" t="s">
        <v>1664</v>
      </c>
      <c r="E653" s="37">
        <f t="shared" si="81"/>
        <v>22915.081732924969</v>
      </c>
      <c r="F653" s="37">
        <f t="shared" si="82"/>
        <v>22915</v>
      </c>
      <c r="G653" s="37">
        <f>+C653-(C$7+F653*C$8)</f>
        <v>5.1585000001068693E-2</v>
      </c>
      <c r="K653" s="37">
        <f>G653</f>
        <v>5.1585000001068693E-2</v>
      </c>
      <c r="N653" s="37">
        <f t="shared" ca="1" si="85"/>
        <v>5.5688171055451721E-2</v>
      </c>
      <c r="P653" s="63">
        <f t="shared" si="83"/>
        <v>38869.269699999997</v>
      </c>
      <c r="S653" s="39"/>
    </row>
    <row r="654" spans="1:35" ht="12.95" customHeight="1">
      <c r="A654" s="7" t="s">
        <v>1659</v>
      </c>
      <c r="B654" s="12" t="s">
        <v>1367</v>
      </c>
      <c r="C654" s="6">
        <v>53977.3963</v>
      </c>
      <c r="D654" s="6">
        <v>2.0000000000000001E-4</v>
      </c>
      <c r="E654" s="37">
        <f t="shared" si="81"/>
        <v>23057.088986454692</v>
      </c>
      <c r="F654" s="37">
        <f t="shared" si="82"/>
        <v>23057</v>
      </c>
      <c r="G654" s="37">
        <f>+C654-(C$7+F654*C$8)</f>
        <v>5.6163000001106411E-2</v>
      </c>
      <c r="H654" s="62"/>
      <c r="I654" s="62"/>
      <c r="K654" s="37">
        <f>G654</f>
        <v>5.6163000001106411E-2</v>
      </c>
      <c r="N654" s="37">
        <f t="shared" ca="1" si="85"/>
        <v>5.6145029863189089E-2</v>
      </c>
      <c r="P654" s="63">
        <f t="shared" si="83"/>
        <v>38958.8963</v>
      </c>
      <c r="S654" s="39"/>
    </row>
    <row r="655" spans="1:35" ht="12.95" customHeight="1">
      <c r="A655" s="7" t="s">
        <v>1660</v>
      </c>
      <c r="B655" s="12" t="s">
        <v>1367</v>
      </c>
      <c r="C655" s="6">
        <v>53977.3963</v>
      </c>
      <c r="D655" s="6">
        <v>2.0000000000000001E-4</v>
      </c>
      <c r="E655" s="37">
        <f t="shared" si="81"/>
        <v>23057.088986454692</v>
      </c>
      <c r="F655" s="37">
        <f t="shared" si="82"/>
        <v>23057</v>
      </c>
      <c r="G655" s="37">
        <f>+C655-(C$7+F655*C$8)</f>
        <v>5.6163000001106411E-2</v>
      </c>
      <c r="H655" s="62"/>
      <c r="I655" s="62"/>
      <c r="J655" s="37">
        <f>G655</f>
        <v>5.6163000001106411E-2</v>
      </c>
      <c r="N655" s="37">
        <f t="shared" ca="1" si="85"/>
        <v>5.6145029863189089E-2</v>
      </c>
      <c r="P655" s="63">
        <f t="shared" si="83"/>
        <v>38958.8963</v>
      </c>
      <c r="S655" s="39"/>
    </row>
    <row r="656" spans="1:35" ht="12.95" customHeight="1">
      <c r="A656" s="8" t="s">
        <v>1663</v>
      </c>
      <c r="B656" s="9" t="s">
        <v>1367</v>
      </c>
      <c r="C656" s="8">
        <v>53985.391320000002</v>
      </c>
      <c r="D656" s="8" t="s">
        <v>1665</v>
      </c>
      <c r="E656" s="37">
        <f t="shared" si="81"/>
        <v>23069.756552022453</v>
      </c>
      <c r="F656" s="37">
        <f t="shared" si="82"/>
        <v>23070</v>
      </c>
      <c r="H656" s="62"/>
      <c r="I656" s="62"/>
      <c r="N656" s="37">
        <f t="shared" ca="1" si="85"/>
        <v>5.6186854965305899E-2</v>
      </c>
      <c r="P656" s="63">
        <f t="shared" si="83"/>
        <v>38966.891320000002</v>
      </c>
      <c r="S656" s="39"/>
      <c r="U656" s="48">
        <v>-0.15365000000019791</v>
      </c>
    </row>
    <row r="657" spans="1:21" ht="12.95" customHeight="1">
      <c r="A657" s="8" t="s">
        <v>1663</v>
      </c>
      <c r="B657" s="9" t="s">
        <v>1367</v>
      </c>
      <c r="C657" s="8">
        <v>54008.390180000002</v>
      </c>
      <c r="D657" s="8" t="s">
        <v>1665</v>
      </c>
      <c r="E657" s="37">
        <f t="shared" si="81"/>
        <v>23106.196681882499</v>
      </c>
      <c r="F657" s="37">
        <f t="shared" si="82"/>
        <v>23106</v>
      </c>
      <c r="H657" s="62"/>
      <c r="I657" s="62"/>
      <c r="L657" s="48"/>
      <c r="N657" s="37">
        <f t="shared" ca="1" si="85"/>
        <v>5.6302678325013955E-2</v>
      </c>
      <c r="P657" s="63">
        <f t="shared" si="83"/>
        <v>38989.890180000002</v>
      </c>
      <c r="S657" s="39"/>
      <c r="U657" s="48">
        <v>0.1241340000051423</v>
      </c>
    </row>
    <row r="658" spans="1:21" ht="12.95" customHeight="1">
      <c r="A658" s="65" t="s">
        <v>1134</v>
      </c>
      <c r="B658" s="66" t="s">
        <v>1367</v>
      </c>
      <c r="C658" s="65">
        <v>54062.599900000001</v>
      </c>
      <c r="D658" s="65" t="s">
        <v>1664</v>
      </c>
      <c r="E658" s="37">
        <f t="shared" si="81"/>
        <v>23192.088297226772</v>
      </c>
      <c r="F658" s="37">
        <f t="shared" si="82"/>
        <v>23192</v>
      </c>
      <c r="G658" s="37">
        <f>+C658-(C$7+F658*C$8)</f>
        <v>5.572799999936251E-2</v>
      </c>
      <c r="K658" s="37">
        <f>G658</f>
        <v>5.572799999936251E-2</v>
      </c>
      <c r="N658" s="37">
        <f t="shared" ca="1" si="85"/>
        <v>5.657936746209434E-2</v>
      </c>
      <c r="P658" s="63">
        <f t="shared" si="83"/>
        <v>39044.099900000001</v>
      </c>
      <c r="S658" s="39"/>
    </row>
    <row r="659" spans="1:21" ht="12.95" customHeight="1">
      <c r="A659" s="65" t="s">
        <v>1134</v>
      </c>
      <c r="B659" s="66" t="s">
        <v>1367</v>
      </c>
      <c r="C659" s="65">
        <v>54241.845999999998</v>
      </c>
      <c r="D659" s="65" t="s">
        <v>1664</v>
      </c>
      <c r="E659" s="37">
        <f t="shared" si="81"/>
        <v>23476.09155481897</v>
      </c>
      <c r="F659" s="37">
        <f t="shared" si="82"/>
        <v>23476</v>
      </c>
      <c r="G659" s="37">
        <f>+C659-(C$7+F659*C$8)</f>
        <v>5.7783999996900093E-2</v>
      </c>
      <c r="I659" s="37">
        <f>+G659</f>
        <v>5.7783999996900093E-2</v>
      </c>
      <c r="N659" s="37">
        <f t="shared" ca="1" si="85"/>
        <v>5.7493085077569089E-2</v>
      </c>
      <c r="P659" s="63">
        <f t="shared" si="83"/>
        <v>39223.345999999998</v>
      </c>
      <c r="S659" s="39"/>
    </row>
    <row r="660" spans="1:21" ht="12.95" customHeight="1">
      <c r="A660" s="6" t="s">
        <v>1662</v>
      </c>
      <c r="B660" s="12" t="s">
        <v>1436</v>
      </c>
      <c r="C660" s="6">
        <v>54260.466399999998</v>
      </c>
      <c r="D660" s="6">
        <v>2.0000000000000001E-4</v>
      </c>
      <c r="E660" s="37">
        <f t="shared" si="81"/>
        <v>23505.594312522873</v>
      </c>
      <c r="F660" s="37">
        <f t="shared" si="82"/>
        <v>23505.5</v>
      </c>
      <c r="G660" s="37">
        <f>+C660-(C$7+F660*C$8)</f>
        <v>5.9524500000406988E-2</v>
      </c>
      <c r="H660" s="62"/>
      <c r="I660" s="62"/>
      <c r="K660" s="37">
        <f t="shared" ref="K660:K676" si="89">G660</f>
        <v>5.9524500000406988E-2</v>
      </c>
      <c r="N660" s="37">
        <f t="shared" ca="1" si="85"/>
        <v>5.7587995886218754E-2</v>
      </c>
      <c r="P660" s="63">
        <f t="shared" si="83"/>
        <v>39241.966399999998</v>
      </c>
      <c r="S660" s="39"/>
    </row>
    <row r="661" spans="1:21" ht="12.95" customHeight="1">
      <c r="A661" s="8" t="s">
        <v>1663</v>
      </c>
      <c r="B661" s="9" t="s">
        <v>1367</v>
      </c>
      <c r="C661" s="8">
        <v>54268.394930000002</v>
      </c>
      <c r="D661" s="8">
        <v>2.9999999999999997E-4</v>
      </c>
      <c r="E661" s="37">
        <f t="shared" ref="E661:E724" si="90">+(C661-C$7)/C$8</f>
        <v>23518.156529206633</v>
      </c>
      <c r="F661" s="37">
        <f t="shared" ref="F661:F724" si="91">ROUND(2*E661,0)/2</f>
        <v>23518</v>
      </c>
      <c r="H661" s="62"/>
      <c r="I661" s="62"/>
      <c r="L661" s="48"/>
      <c r="N661" s="37">
        <f t="shared" ca="1" si="85"/>
        <v>5.7628212330561826E-2</v>
      </c>
      <c r="P661" s="63">
        <f t="shared" ref="P661:P724" si="92">C661-15018.5</f>
        <v>39249.894930000002</v>
      </c>
      <c r="S661" s="39"/>
      <c r="U661" s="48">
        <v>9.8792000004323199E-2</v>
      </c>
    </row>
    <row r="662" spans="1:21" ht="12.95" customHeight="1">
      <c r="A662" s="65" t="s">
        <v>1154</v>
      </c>
      <c r="B662" s="66" t="s">
        <v>1367</v>
      </c>
      <c r="C662" s="65">
        <v>54338.411699999997</v>
      </c>
      <c r="D662" s="65" t="s">
        <v>1664</v>
      </c>
      <c r="E662" s="37">
        <f t="shared" si="90"/>
        <v>23629.093340473835</v>
      </c>
      <c r="F662" s="37">
        <f t="shared" si="91"/>
        <v>23629</v>
      </c>
      <c r="G662" s="37">
        <f>+C662-(C$7+F662*C$8)</f>
        <v>5.8911000000080094E-2</v>
      </c>
      <c r="K662" s="37">
        <f t="shared" si="89"/>
        <v>5.8911000000080094E-2</v>
      </c>
      <c r="N662" s="37">
        <f t="shared" ca="1" si="85"/>
        <v>5.7985334356328369E-2</v>
      </c>
      <c r="P662" s="63">
        <f t="shared" si="92"/>
        <v>39319.911699999997</v>
      </c>
      <c r="S662" s="39"/>
    </row>
    <row r="663" spans="1:21" ht="12.95" customHeight="1">
      <c r="A663" s="8" t="s">
        <v>1666</v>
      </c>
      <c r="B663" s="9" t="s">
        <v>1367</v>
      </c>
      <c r="C663" s="8">
        <v>54374.494299999998</v>
      </c>
      <c r="D663" s="8">
        <v>1E-3</v>
      </c>
      <c r="E663" s="37">
        <f t="shared" si="90"/>
        <v>23686.26376673358</v>
      </c>
      <c r="F663" s="37">
        <f t="shared" si="91"/>
        <v>23686.5</v>
      </c>
      <c r="H663" s="62"/>
      <c r="I663" s="62"/>
      <c r="N663" s="37">
        <f t="shared" ca="1" si="85"/>
        <v>5.8170330000306525E-2</v>
      </c>
      <c r="P663" s="63">
        <f t="shared" si="92"/>
        <v>39355.994299999998</v>
      </c>
      <c r="S663" s="39"/>
      <c r="U663" s="48">
        <v>-0.14909650000481633</v>
      </c>
    </row>
    <row r="664" spans="1:21" ht="12.95" customHeight="1">
      <c r="A664" s="65" t="s">
        <v>1154</v>
      </c>
      <c r="B664" s="66" t="s">
        <v>1367</v>
      </c>
      <c r="C664" s="65">
        <v>54388.269899999999</v>
      </c>
      <c r="D664" s="65" t="s">
        <v>1664</v>
      </c>
      <c r="E664" s="37">
        <f t="shared" si="90"/>
        <v>23708.090268260181</v>
      </c>
      <c r="F664" s="37">
        <f t="shared" si="91"/>
        <v>23708</v>
      </c>
      <c r="G664" s="37">
        <f>+C664-(C$7+F664*C$8)</f>
        <v>5.6971999998495448E-2</v>
      </c>
      <c r="K664" s="37">
        <f t="shared" si="89"/>
        <v>5.6971999998495448E-2</v>
      </c>
      <c r="N664" s="37">
        <f t="shared" ca="1" si="85"/>
        <v>5.8239502284576625E-2</v>
      </c>
      <c r="P664" s="63">
        <f t="shared" si="92"/>
        <v>39369.769899999999</v>
      </c>
      <c r="S664" s="39"/>
    </row>
    <row r="665" spans="1:21" ht="12.95" customHeight="1">
      <c r="A665" s="60" t="s">
        <v>1672</v>
      </c>
      <c r="B665" s="67" t="s">
        <v>1367</v>
      </c>
      <c r="C665" s="5">
        <v>54394.582600000002</v>
      </c>
      <c r="D665" s="5">
        <v>1E-4</v>
      </c>
      <c r="E665" s="37">
        <f t="shared" si="90"/>
        <v>23718.092312177472</v>
      </c>
      <c r="F665" s="37">
        <f t="shared" si="91"/>
        <v>23718</v>
      </c>
      <c r="G665" s="37">
        <f>+C665-(C$7+F665*C$8)</f>
        <v>5.8261999998649117E-2</v>
      </c>
      <c r="H665" s="62"/>
      <c r="I665" s="62"/>
      <c r="K665" s="37">
        <f t="shared" si="89"/>
        <v>5.8261999998649117E-2</v>
      </c>
      <c r="N665" s="37">
        <f t="shared" ca="1" si="85"/>
        <v>5.8271675440051088E-2</v>
      </c>
      <c r="P665" s="63">
        <f t="shared" si="92"/>
        <v>39376.082600000002</v>
      </c>
      <c r="S665" s="39"/>
    </row>
    <row r="666" spans="1:21" ht="12.95" customHeight="1">
      <c r="A666" s="8" t="s">
        <v>1666</v>
      </c>
      <c r="B666" s="9" t="s">
        <v>1436</v>
      </c>
      <c r="C666" s="8">
        <v>54512.539239999998</v>
      </c>
      <c r="D666" s="8">
        <v>1E-3</v>
      </c>
      <c r="E666" s="37">
        <f t="shared" si="90"/>
        <v>23904.986587783078</v>
      </c>
      <c r="F666" s="37">
        <f t="shared" si="91"/>
        <v>23905</v>
      </c>
      <c r="H666" s="62"/>
      <c r="I666" s="62"/>
      <c r="N666" s="37">
        <f t="shared" ca="1" si="85"/>
        <v>5.8873313447423539E-2</v>
      </c>
      <c r="P666" s="63">
        <f t="shared" si="92"/>
        <v>39494.039239999998</v>
      </c>
      <c r="S666" s="39"/>
      <c r="U666" s="48">
        <v>-8.4649999989778735E-3</v>
      </c>
    </row>
    <row r="667" spans="1:21" ht="12.95" customHeight="1">
      <c r="A667" s="8" t="s">
        <v>1666</v>
      </c>
      <c r="B667" s="9" t="s">
        <v>1436</v>
      </c>
      <c r="C667" s="8">
        <v>54512.542240000002</v>
      </c>
      <c r="D667" s="8">
        <v>4.0000000000000002E-4</v>
      </c>
      <c r="E667" s="37">
        <f t="shared" si="90"/>
        <v>23904.991341079098</v>
      </c>
      <c r="F667" s="37">
        <f t="shared" si="91"/>
        <v>23905</v>
      </c>
      <c r="H667" s="62"/>
      <c r="I667" s="62"/>
      <c r="N667" s="37">
        <f t="shared" ca="1" si="85"/>
        <v>5.8873313447423539E-2</v>
      </c>
      <c r="P667" s="63">
        <f t="shared" si="92"/>
        <v>39494.042240000002</v>
      </c>
      <c r="S667" s="39"/>
      <c r="U667" s="48">
        <v>-5.4649999947287142E-3</v>
      </c>
    </row>
    <row r="668" spans="1:21" ht="12.95" customHeight="1">
      <c r="A668" s="8" t="s">
        <v>1666</v>
      </c>
      <c r="B668" s="9" t="s">
        <v>1436</v>
      </c>
      <c r="C668" s="8">
        <v>54512.542719999998</v>
      </c>
      <c r="D668" s="8">
        <v>1.2999999999999999E-3</v>
      </c>
      <c r="E668" s="37">
        <f t="shared" si="90"/>
        <v>23904.992101606455</v>
      </c>
      <c r="F668" s="37">
        <f t="shared" si="91"/>
        <v>23905</v>
      </c>
      <c r="H668" s="62"/>
      <c r="I668" s="62"/>
      <c r="N668" s="37">
        <f t="shared" ref="N668:N731" ca="1" si="93">+C$11+C$12*F668</f>
        <v>5.8873313447423539E-2</v>
      </c>
      <c r="P668" s="63">
        <f t="shared" si="92"/>
        <v>39494.042719999998</v>
      </c>
      <c r="S668" s="39"/>
      <c r="U668" s="48">
        <v>-4.9849999995785765E-3</v>
      </c>
    </row>
    <row r="669" spans="1:21" ht="12.95" customHeight="1">
      <c r="A669" s="8" t="s">
        <v>1666</v>
      </c>
      <c r="B669" s="9" t="s">
        <v>1436</v>
      </c>
      <c r="C669" s="8">
        <v>54571.36015</v>
      </c>
      <c r="D669" s="8">
        <v>5.0000000000000001E-4</v>
      </c>
      <c r="E669" s="37">
        <f t="shared" si="90"/>
        <v>23998.184320143995</v>
      </c>
      <c r="F669" s="37">
        <f t="shared" si="91"/>
        <v>23998</v>
      </c>
      <c r="H669" s="62"/>
      <c r="I669" s="62"/>
      <c r="L669" s="48"/>
      <c r="N669" s="37">
        <f t="shared" ca="1" si="93"/>
        <v>5.9172523793336054E-2</v>
      </c>
      <c r="P669" s="63">
        <f t="shared" si="92"/>
        <v>39552.86015</v>
      </c>
      <c r="S669" s="39"/>
      <c r="U669" s="48">
        <v>0.11633199999778299</v>
      </c>
    </row>
    <row r="670" spans="1:21" ht="12.95" customHeight="1">
      <c r="A670" s="8" t="s">
        <v>1666</v>
      </c>
      <c r="B670" s="9" t="s">
        <v>1367</v>
      </c>
      <c r="C670" s="8">
        <v>54585.374409999997</v>
      </c>
      <c r="D670" s="8">
        <v>4.0000000000000002E-4</v>
      </c>
      <c r="E670" s="37">
        <f t="shared" si="90"/>
        <v>24020.388962212877</v>
      </c>
      <c r="F670" s="37">
        <f t="shared" si="91"/>
        <v>24020.5</v>
      </c>
      <c r="H670" s="62"/>
      <c r="I670" s="62"/>
      <c r="N670" s="37">
        <f t="shared" ca="1" si="93"/>
        <v>5.9244913393153589E-2</v>
      </c>
      <c r="P670" s="63">
        <f t="shared" si="92"/>
        <v>39566.874409999997</v>
      </c>
      <c r="S670" s="39"/>
      <c r="U670" s="48">
        <v>-7.0080500001495238E-2</v>
      </c>
    </row>
    <row r="671" spans="1:21" ht="12.95" customHeight="1">
      <c r="A671" s="8" t="s">
        <v>1666</v>
      </c>
      <c r="B671" s="9" t="s">
        <v>1367</v>
      </c>
      <c r="C671" s="8">
        <v>54598.529609999998</v>
      </c>
      <c r="D671" s="8">
        <v>8.0000000000000004E-4</v>
      </c>
      <c r="E671" s="37">
        <f t="shared" si="90"/>
        <v>24041.232482123643</v>
      </c>
      <c r="F671" s="37">
        <f t="shared" si="91"/>
        <v>24041</v>
      </c>
      <c r="H671" s="62"/>
      <c r="I671" s="62"/>
      <c r="L671" s="48"/>
      <c r="N671" s="37">
        <f t="shared" ca="1" si="93"/>
        <v>5.931086836187624E-2</v>
      </c>
      <c r="P671" s="63">
        <f t="shared" si="92"/>
        <v>39580.029609999998</v>
      </c>
      <c r="S671" s="39"/>
      <c r="U671" s="48">
        <v>0.14672900000005029</v>
      </c>
    </row>
    <row r="672" spans="1:21" ht="12.95" customHeight="1">
      <c r="A672" s="8" t="s">
        <v>1666</v>
      </c>
      <c r="B672" s="9" t="s">
        <v>1436</v>
      </c>
      <c r="C672" s="8">
        <v>54601.420700000002</v>
      </c>
      <c r="D672" s="8">
        <v>1E-4</v>
      </c>
      <c r="E672" s="37">
        <f t="shared" si="90"/>
        <v>24045.813217648676</v>
      </c>
      <c r="F672" s="37">
        <f t="shared" si="91"/>
        <v>24046</v>
      </c>
      <c r="H672" s="62"/>
      <c r="I672" s="62"/>
      <c r="N672" s="37">
        <f t="shared" ca="1" si="93"/>
        <v>5.9326954939613472E-2</v>
      </c>
      <c r="P672" s="63">
        <f t="shared" si="92"/>
        <v>39582.920700000002</v>
      </c>
      <c r="S672" s="39"/>
      <c r="U672" s="48">
        <v>-0.11788599999272265</v>
      </c>
    </row>
    <row r="673" spans="1:35" ht="12.95" customHeight="1">
      <c r="A673" s="8" t="s">
        <v>1666</v>
      </c>
      <c r="B673" s="9" t="s">
        <v>1367</v>
      </c>
      <c r="C673" s="8">
        <v>54615.427389999997</v>
      </c>
      <c r="D673" s="8">
        <v>4.0000000000000002E-4</v>
      </c>
      <c r="E673" s="37">
        <f t="shared" si="90"/>
        <v>24068.00586556728</v>
      </c>
      <c r="F673" s="37">
        <f t="shared" si="91"/>
        <v>24068</v>
      </c>
      <c r="H673" s="62"/>
      <c r="I673" s="62"/>
      <c r="N673" s="37">
        <f t="shared" ca="1" si="93"/>
        <v>5.9397735881657296E-2</v>
      </c>
      <c r="P673" s="63">
        <f t="shared" si="92"/>
        <v>39596.927389999997</v>
      </c>
      <c r="S673" s="39"/>
      <c r="U673" s="48">
        <v>3.7020000017946586E-3</v>
      </c>
    </row>
    <row r="674" spans="1:35" ht="12.95" customHeight="1">
      <c r="A674" s="8" t="s">
        <v>1666</v>
      </c>
      <c r="B674" s="9" t="s">
        <v>1367</v>
      </c>
      <c r="C674" s="8">
        <v>54615.427889999999</v>
      </c>
      <c r="D674" s="8">
        <v>2.0000000000000001E-4</v>
      </c>
      <c r="E674" s="37">
        <f t="shared" si="90"/>
        <v>24068.006657783284</v>
      </c>
      <c r="F674" s="37">
        <f t="shared" si="91"/>
        <v>24068</v>
      </c>
      <c r="H674" s="62"/>
      <c r="I674" s="62"/>
      <c r="N674" s="37">
        <f t="shared" ca="1" si="93"/>
        <v>5.9397735881657296E-2</v>
      </c>
      <c r="P674" s="63">
        <f t="shared" si="92"/>
        <v>39596.927889999999</v>
      </c>
      <c r="S674" s="39"/>
      <c r="U674" s="48">
        <v>4.2020000037155114E-3</v>
      </c>
    </row>
    <row r="675" spans="1:35" ht="12.95" customHeight="1">
      <c r="A675" s="60" t="s">
        <v>1676</v>
      </c>
      <c r="B675" s="67" t="s">
        <v>1367</v>
      </c>
      <c r="C675" s="5">
        <v>54621.796699999999</v>
      </c>
      <c r="D675" s="5">
        <v>2.0000000000000001E-4</v>
      </c>
      <c r="E675" s="37">
        <f t="shared" si="90"/>
        <v>24078.097604180366</v>
      </c>
      <c r="F675" s="37">
        <f t="shared" si="91"/>
        <v>24078</v>
      </c>
      <c r="G675" s="37">
        <f t="shared" ref="G675:G684" si="94">+C675-(C$7+F675*C$8)</f>
        <v>6.1602000001585111E-2</v>
      </c>
      <c r="H675" s="62"/>
      <c r="I675" s="62"/>
      <c r="K675" s="37">
        <f t="shared" si="89"/>
        <v>6.1602000001585111E-2</v>
      </c>
      <c r="N675" s="37">
        <f t="shared" ca="1" si="93"/>
        <v>5.9429909037131759E-2</v>
      </c>
      <c r="P675" s="63">
        <f t="shared" si="92"/>
        <v>39603.296699999999</v>
      </c>
      <c r="S675" s="39"/>
    </row>
    <row r="676" spans="1:35" ht="12.95" customHeight="1">
      <c r="A676" s="60" t="s">
        <v>1676</v>
      </c>
      <c r="B676" s="67" t="s">
        <v>1367</v>
      </c>
      <c r="C676" s="5">
        <v>54638.837299999999</v>
      </c>
      <c r="D676" s="5">
        <v>2.0000000000000001E-4</v>
      </c>
      <c r="E676" s="37">
        <f t="shared" si="90"/>
        <v>24105.097276202941</v>
      </c>
      <c r="F676" s="37">
        <f t="shared" si="91"/>
        <v>24105</v>
      </c>
      <c r="G676" s="37">
        <f t="shared" si="94"/>
        <v>6.1394999996991828E-2</v>
      </c>
      <c r="H676" s="62"/>
      <c r="I676" s="62"/>
      <c r="K676" s="37">
        <f t="shared" si="89"/>
        <v>6.1394999996991828E-2</v>
      </c>
      <c r="N676" s="37">
        <f t="shared" ca="1" si="93"/>
        <v>5.9516776556912801E-2</v>
      </c>
      <c r="P676" s="63">
        <f t="shared" si="92"/>
        <v>39620.337299999999</v>
      </c>
      <c r="S676" s="39"/>
    </row>
    <row r="677" spans="1:35" ht="12.95" customHeight="1">
      <c r="A677" s="60" t="s">
        <v>1677</v>
      </c>
      <c r="B677" s="67" t="s">
        <v>1367</v>
      </c>
      <c r="C677" s="5">
        <v>54652.722000000002</v>
      </c>
      <c r="D677" s="5">
        <v>2.0000000000000001E-4</v>
      </c>
      <c r="E677" s="37">
        <f t="shared" si="90"/>
        <v>24127.096639261279</v>
      </c>
      <c r="F677" s="37">
        <f t="shared" si="91"/>
        <v>24127</v>
      </c>
      <c r="G677" s="37">
        <f t="shared" si="94"/>
        <v>6.0992999999143649E-2</v>
      </c>
      <c r="H677" s="62"/>
      <c r="I677" s="37">
        <f>+G677</f>
        <v>6.0992999999143649E-2</v>
      </c>
      <c r="N677" s="37">
        <f t="shared" ca="1" si="93"/>
        <v>5.9587557498956625E-2</v>
      </c>
      <c r="P677" s="63">
        <f t="shared" si="92"/>
        <v>39634.222000000002</v>
      </c>
      <c r="S677" s="39"/>
    </row>
    <row r="678" spans="1:35" ht="12.95" customHeight="1">
      <c r="A678" s="6" t="s">
        <v>1662</v>
      </c>
      <c r="B678" s="12" t="s">
        <v>1436</v>
      </c>
      <c r="C678" s="6">
        <v>54657.4548</v>
      </c>
      <c r="D678" s="6">
        <v>2.0000000000000001E-4</v>
      </c>
      <c r="E678" s="37">
        <f t="shared" si="90"/>
        <v>24134.595439054032</v>
      </c>
      <c r="F678" s="37">
        <f t="shared" si="91"/>
        <v>24134.5</v>
      </c>
      <c r="G678" s="37">
        <f t="shared" si="94"/>
        <v>6.0235500000999309E-2</v>
      </c>
      <c r="H678" s="62"/>
      <c r="I678" s="62"/>
      <c r="K678" s="37">
        <f>G678</f>
        <v>6.0235500000999309E-2</v>
      </c>
      <c r="N678" s="37">
        <f t="shared" ca="1" si="93"/>
        <v>5.9611687365562466E-2</v>
      </c>
      <c r="P678" s="63">
        <f t="shared" si="92"/>
        <v>39638.9548</v>
      </c>
      <c r="S678" s="39"/>
    </row>
    <row r="679" spans="1:35" ht="12.95" customHeight="1">
      <c r="A679" s="6" t="s">
        <v>1662</v>
      </c>
      <c r="B679" s="12" t="s">
        <v>1367</v>
      </c>
      <c r="C679" s="6">
        <v>54658.402000000002</v>
      </c>
      <c r="D679" s="6">
        <v>4.0000000000000002E-4</v>
      </c>
      <c r="E679" s="37">
        <f t="shared" si="90"/>
        <v>24136.09621304907</v>
      </c>
      <c r="F679" s="37">
        <f t="shared" si="91"/>
        <v>24136</v>
      </c>
      <c r="G679" s="37">
        <f t="shared" si="94"/>
        <v>6.072400000266498E-2</v>
      </c>
      <c r="H679" s="62"/>
      <c r="J679" s="37">
        <f>+G679</f>
        <v>6.072400000266498E-2</v>
      </c>
      <c r="N679" s="37">
        <f t="shared" ca="1" si="93"/>
        <v>5.9616513338883639E-2</v>
      </c>
      <c r="P679" s="63">
        <f t="shared" si="92"/>
        <v>39639.902000000002</v>
      </c>
      <c r="S679" s="39"/>
    </row>
    <row r="680" spans="1:35" ht="12.95" customHeight="1">
      <c r="A680" s="6" t="s">
        <v>1662</v>
      </c>
      <c r="B680" s="12" t="s">
        <v>1367</v>
      </c>
      <c r="C680" s="6">
        <v>54675.444199999998</v>
      </c>
      <c r="D680" s="6">
        <v>1E-4</v>
      </c>
      <c r="E680" s="37">
        <f t="shared" si="90"/>
        <v>24163.098420162845</v>
      </c>
      <c r="F680" s="37">
        <f t="shared" si="91"/>
        <v>24163</v>
      </c>
      <c r="G680" s="37">
        <f t="shared" si="94"/>
        <v>6.2117000001308043E-2</v>
      </c>
      <c r="H680" s="62"/>
      <c r="I680" s="62"/>
      <c r="K680" s="37">
        <f>G680</f>
        <v>6.2117000001308043E-2</v>
      </c>
      <c r="N680" s="37">
        <f t="shared" ca="1" si="93"/>
        <v>5.9703380858664681E-2</v>
      </c>
      <c r="P680" s="63">
        <f t="shared" si="92"/>
        <v>39656.944199999998</v>
      </c>
      <c r="S680" s="39"/>
    </row>
    <row r="681" spans="1:35" ht="12.95" customHeight="1">
      <c r="A681" s="60" t="s">
        <v>1676</v>
      </c>
      <c r="B681" s="67" t="s">
        <v>1367</v>
      </c>
      <c r="C681" s="5">
        <v>54676.705199999997</v>
      </c>
      <c r="D681" s="5">
        <v>5.9999999999999995E-4</v>
      </c>
      <c r="E681" s="37">
        <f t="shared" si="90"/>
        <v>24165.096388921014</v>
      </c>
      <c r="F681" s="37">
        <f t="shared" si="91"/>
        <v>24165</v>
      </c>
      <c r="G681" s="37">
        <f t="shared" si="94"/>
        <v>6.0834999996586703E-2</v>
      </c>
      <c r="H681" s="62"/>
      <c r="I681" s="62"/>
      <c r="K681" s="37">
        <f>G681</f>
        <v>6.0834999996586703E-2</v>
      </c>
      <c r="N681" s="37">
        <f t="shared" ca="1" si="93"/>
        <v>5.970981548975958E-2</v>
      </c>
      <c r="P681" s="63">
        <f t="shared" si="92"/>
        <v>39658.205199999997</v>
      </c>
      <c r="S681" s="39"/>
    </row>
    <row r="682" spans="1:35" ht="12.95" customHeight="1">
      <c r="A682" s="60" t="s">
        <v>1677</v>
      </c>
      <c r="B682" s="67" t="s">
        <v>1367</v>
      </c>
      <c r="C682" s="5">
        <v>54681.756800000003</v>
      </c>
      <c r="D682" s="5">
        <v>1E-4</v>
      </c>
      <c r="E682" s="37">
        <f t="shared" si="90"/>
        <v>24173.100305636941</v>
      </c>
      <c r="F682" s="37">
        <f t="shared" si="91"/>
        <v>24173</v>
      </c>
      <c r="G682" s="37">
        <f t="shared" si="94"/>
        <v>6.3307000003987923E-2</v>
      </c>
      <c r="H682" s="62"/>
      <c r="I682" s="62"/>
      <c r="K682" s="37">
        <f>G682</f>
        <v>6.3307000003987923E-2</v>
      </c>
      <c r="N682" s="37">
        <f t="shared" ca="1" si="93"/>
        <v>5.9735554014139144E-2</v>
      </c>
      <c r="P682" s="63">
        <f t="shared" si="92"/>
        <v>39663.256800000003</v>
      </c>
      <c r="S682" s="39"/>
    </row>
    <row r="683" spans="1:35" ht="12.95" customHeight="1">
      <c r="A683" s="65" t="s">
        <v>1205</v>
      </c>
      <c r="B683" s="66" t="s">
        <v>1436</v>
      </c>
      <c r="C683" s="65">
        <v>54684.59</v>
      </c>
      <c r="D683" s="65" t="s">
        <v>1664</v>
      </c>
      <c r="E683" s="37">
        <f t="shared" si="90"/>
        <v>24177.589318393191</v>
      </c>
      <c r="F683" s="37">
        <f t="shared" si="91"/>
        <v>24177.5</v>
      </c>
      <c r="G683" s="37">
        <f t="shared" si="94"/>
        <v>5.6372499995632097E-2</v>
      </c>
      <c r="I683" s="37">
        <f>+G683</f>
        <v>5.6372499995632097E-2</v>
      </c>
      <c r="N683" s="37">
        <f t="shared" ca="1" si="93"/>
        <v>5.9750031934102665E-2</v>
      </c>
      <c r="P683" s="63">
        <f t="shared" si="92"/>
        <v>39666.089999999997</v>
      </c>
      <c r="S683" s="39"/>
    </row>
    <row r="684" spans="1:35" ht="12.95" customHeight="1">
      <c r="A684" s="60" t="s">
        <v>1677</v>
      </c>
      <c r="B684" s="67" t="s">
        <v>1367</v>
      </c>
      <c r="C684" s="5">
        <v>54688.698299999996</v>
      </c>
      <c r="D684" s="5">
        <v>2.0000000000000001E-4</v>
      </c>
      <c r="E684" s="37">
        <f t="shared" si="90"/>
        <v>24184.098640398894</v>
      </c>
      <c r="F684" s="37">
        <f t="shared" si="91"/>
        <v>24184</v>
      </c>
      <c r="G684" s="37">
        <f t="shared" si="94"/>
        <v>6.2255999997432809E-2</v>
      </c>
      <c r="H684" s="62"/>
      <c r="I684" s="62"/>
      <c r="K684" s="37">
        <f>G684</f>
        <v>6.2255999997432809E-2</v>
      </c>
      <c r="N684" s="37">
        <f t="shared" ca="1" si="93"/>
        <v>5.9770944485161057E-2</v>
      </c>
      <c r="P684" s="63">
        <f t="shared" si="92"/>
        <v>39670.198299999996</v>
      </c>
      <c r="S684" s="39"/>
    </row>
    <row r="685" spans="1:35" ht="12.95" customHeight="1">
      <c r="A685" s="8" t="s">
        <v>1666</v>
      </c>
      <c r="B685" s="9" t="s">
        <v>1367</v>
      </c>
      <c r="C685" s="8">
        <v>54697.412259999997</v>
      </c>
      <c r="D685" s="8">
        <v>2.9999999999999997E-4</v>
      </c>
      <c r="E685" s="37">
        <f t="shared" si="90"/>
        <v>24197.90531751225</v>
      </c>
      <c r="F685" s="37">
        <f t="shared" si="91"/>
        <v>24198</v>
      </c>
      <c r="H685" s="62"/>
      <c r="I685" s="62"/>
      <c r="N685" s="37">
        <f t="shared" ca="1" si="93"/>
        <v>5.9815986902825302E-2</v>
      </c>
      <c r="P685" s="63">
        <f t="shared" si="92"/>
        <v>39678.912259999997</v>
      </c>
      <c r="S685" s="39"/>
      <c r="U685" s="48">
        <v>-5.9758000003057532E-2</v>
      </c>
    </row>
    <row r="686" spans="1:35" ht="12.95" customHeight="1">
      <c r="A686" s="8" t="s">
        <v>1666</v>
      </c>
      <c r="B686" s="9" t="s">
        <v>1367</v>
      </c>
      <c r="C686" s="8">
        <v>54697.412859999997</v>
      </c>
      <c r="D686" s="8">
        <v>2.0000000000000001E-4</v>
      </c>
      <c r="E686" s="37">
        <f t="shared" si="90"/>
        <v>24197.906268171449</v>
      </c>
      <c r="F686" s="37">
        <f t="shared" si="91"/>
        <v>24198</v>
      </c>
      <c r="H686" s="62"/>
      <c r="I686" s="62"/>
      <c r="N686" s="37">
        <f t="shared" ca="1" si="93"/>
        <v>5.9815986902825302E-2</v>
      </c>
      <c r="P686" s="63">
        <f t="shared" si="92"/>
        <v>39678.912859999997</v>
      </c>
      <c r="S686" s="39"/>
      <c r="U686" s="48">
        <v>-5.9158000003662892E-2</v>
      </c>
      <c r="AE686" s="37" t="s">
        <v>1399</v>
      </c>
      <c r="AI686" s="37" t="s">
        <v>1395</v>
      </c>
    </row>
    <row r="687" spans="1:35" ht="12.95" customHeight="1">
      <c r="A687" s="8" t="s">
        <v>1666</v>
      </c>
      <c r="B687" s="9" t="s">
        <v>1367</v>
      </c>
      <c r="C687" s="8">
        <v>54697.412859999997</v>
      </c>
      <c r="D687" s="8">
        <v>4.0000000000000002E-4</v>
      </c>
      <c r="E687" s="37">
        <f t="shared" si="90"/>
        <v>24197.906268171449</v>
      </c>
      <c r="F687" s="37">
        <f t="shared" si="91"/>
        <v>24198</v>
      </c>
      <c r="H687" s="62"/>
      <c r="I687" s="62"/>
      <c r="N687" s="37">
        <f t="shared" ca="1" si="93"/>
        <v>5.9815986902825302E-2</v>
      </c>
      <c r="P687" s="63">
        <f t="shared" si="92"/>
        <v>39678.912859999997</v>
      </c>
      <c r="S687" s="39"/>
      <c r="U687" s="48">
        <v>-5.9158000003662892E-2</v>
      </c>
    </row>
    <row r="688" spans="1:35" ht="12.95" customHeight="1">
      <c r="A688" s="65" t="s">
        <v>1205</v>
      </c>
      <c r="B688" s="66" t="s">
        <v>1367</v>
      </c>
      <c r="C688" s="65">
        <v>54706.368900000001</v>
      </c>
      <c r="D688" s="65" t="s">
        <v>1664</v>
      </c>
      <c r="E688" s="37">
        <f t="shared" si="90"/>
        <v>24212.096504584559</v>
      </c>
      <c r="F688" s="37">
        <f t="shared" si="91"/>
        <v>24212</v>
      </c>
      <c r="G688" s="37">
        <f>+C688-(C$7+F688*C$8)</f>
        <v>6.090799999947194E-2</v>
      </c>
      <c r="K688" s="37">
        <f>G688</f>
        <v>6.090799999947194E-2</v>
      </c>
      <c r="N688" s="37">
        <f t="shared" ca="1" si="93"/>
        <v>5.9861029320489562E-2</v>
      </c>
      <c r="P688" s="63">
        <f t="shared" si="92"/>
        <v>39687.868900000001</v>
      </c>
      <c r="S688" s="39"/>
    </row>
    <row r="689" spans="1:21" ht="12.95" customHeight="1">
      <c r="A689" s="8" t="s">
        <v>1671</v>
      </c>
      <c r="B689" s="9" t="s">
        <v>1367</v>
      </c>
      <c r="C689" s="8">
        <v>54709.524299999997</v>
      </c>
      <c r="D689" s="8">
        <v>1E-4</v>
      </c>
      <c r="E689" s="37">
        <f t="shared" si="90"/>
        <v>24217.096021332789</v>
      </c>
      <c r="F689" s="37">
        <f t="shared" si="91"/>
        <v>24217</v>
      </c>
      <c r="G689" s="37">
        <f>+C689-(C$7+F689*C$8)</f>
        <v>6.0602999998081941E-2</v>
      </c>
      <c r="H689" s="62"/>
      <c r="I689" s="62"/>
      <c r="J689" s="37">
        <f>G689</f>
        <v>6.0602999998081941E-2</v>
      </c>
      <c r="N689" s="37">
        <f t="shared" ca="1" si="93"/>
        <v>5.9877115898226793E-2</v>
      </c>
      <c r="P689" s="63">
        <f t="shared" si="92"/>
        <v>39691.024299999997</v>
      </c>
      <c r="S689" s="39"/>
    </row>
    <row r="690" spans="1:21" ht="12.95" customHeight="1">
      <c r="A690" s="8" t="s">
        <v>1666</v>
      </c>
      <c r="B690" s="9" t="s">
        <v>1367</v>
      </c>
      <c r="C690" s="8">
        <v>54710.438090000003</v>
      </c>
      <c r="D690" s="8">
        <v>2.9999999999999997E-4</v>
      </c>
      <c r="E690" s="37">
        <f t="shared" si="90"/>
        <v>24218.543859454549</v>
      </c>
      <c r="F690" s="37">
        <f t="shared" si="91"/>
        <v>24218.5</v>
      </c>
      <c r="H690" s="62"/>
      <c r="I690" s="62"/>
      <c r="N690" s="37">
        <f t="shared" ca="1" si="93"/>
        <v>5.9881941871547953E-2</v>
      </c>
      <c r="P690" s="63">
        <f t="shared" si="92"/>
        <v>39691.938090000003</v>
      </c>
      <c r="S690" s="39"/>
      <c r="U690" s="48">
        <v>0</v>
      </c>
    </row>
    <row r="691" spans="1:21" ht="12.95" customHeight="1">
      <c r="A691" s="8" t="s">
        <v>1666</v>
      </c>
      <c r="B691" s="9" t="s">
        <v>1367</v>
      </c>
      <c r="C691" s="8">
        <v>54710.438889999998</v>
      </c>
      <c r="D691" s="8">
        <v>2.9999999999999997E-4</v>
      </c>
      <c r="E691" s="37">
        <f t="shared" si="90"/>
        <v>24218.545127000143</v>
      </c>
      <c r="F691" s="37">
        <f t="shared" si="91"/>
        <v>24218.5</v>
      </c>
      <c r="H691" s="62"/>
      <c r="I691" s="62"/>
      <c r="N691" s="37">
        <f t="shared" ca="1" si="93"/>
        <v>5.9881941871547953E-2</v>
      </c>
      <c r="P691" s="63">
        <f t="shared" si="92"/>
        <v>39691.938889999998</v>
      </c>
      <c r="S691" s="39"/>
      <c r="U691" s="48">
        <v>2.8481499997724313E-2</v>
      </c>
    </row>
    <row r="692" spans="1:21" ht="12.95" customHeight="1">
      <c r="A692" s="65" t="s">
        <v>1205</v>
      </c>
      <c r="B692" s="66" t="s">
        <v>1367</v>
      </c>
      <c r="C692" s="65">
        <v>54737.294199999997</v>
      </c>
      <c r="D692" s="65" t="s">
        <v>1664</v>
      </c>
      <c r="E692" s="37">
        <f t="shared" si="90"/>
        <v>24261.095539665457</v>
      </c>
      <c r="F692" s="37">
        <f t="shared" si="91"/>
        <v>24261</v>
      </c>
      <c r="G692" s="37">
        <f>+C692-(C$7+F692*C$8)</f>
        <v>6.0298999997030478E-2</v>
      </c>
      <c r="K692" s="37">
        <f t="shared" ref="K692:K694" si="95">G692</f>
        <v>6.0298999997030478E-2</v>
      </c>
      <c r="N692" s="37">
        <f t="shared" ca="1" si="93"/>
        <v>6.0018677782314428E-2</v>
      </c>
      <c r="P692" s="63">
        <f t="shared" si="92"/>
        <v>39718.794199999997</v>
      </c>
      <c r="S692" s="39"/>
    </row>
    <row r="693" spans="1:21" ht="12.95" customHeight="1">
      <c r="A693" s="60" t="s">
        <v>1673</v>
      </c>
      <c r="B693" s="67" t="s">
        <v>1367</v>
      </c>
      <c r="C693" s="5">
        <v>54989.752500000002</v>
      </c>
      <c r="D693" s="5">
        <v>1E-4</v>
      </c>
      <c r="E693" s="37">
        <f t="shared" si="90"/>
        <v>24661.098550086277</v>
      </c>
      <c r="F693" s="37">
        <f t="shared" si="91"/>
        <v>24661</v>
      </c>
      <c r="G693" s="37">
        <f>+C693-(C$7+F693*C$8)</f>
        <v>6.2199000007240102E-2</v>
      </c>
      <c r="H693" s="62"/>
      <c r="I693" s="62"/>
      <c r="K693" s="37">
        <f t="shared" si="95"/>
        <v>6.2199000007240102E-2</v>
      </c>
      <c r="N693" s="37">
        <f t="shared" ca="1" si="93"/>
        <v>6.1305604001292938E-2</v>
      </c>
      <c r="P693" s="63">
        <f t="shared" si="92"/>
        <v>39971.252500000002</v>
      </c>
      <c r="S693" s="39"/>
    </row>
    <row r="694" spans="1:21" ht="12.95" customHeight="1">
      <c r="A694" s="60" t="s">
        <v>1678</v>
      </c>
      <c r="B694" s="67" t="s">
        <v>1367</v>
      </c>
      <c r="C694" s="5">
        <v>54996.695599999999</v>
      </c>
      <c r="D694" s="5">
        <v>2.0000000000000001E-4</v>
      </c>
      <c r="E694" s="37">
        <f t="shared" si="90"/>
        <v>24672.099419939444</v>
      </c>
      <c r="F694" s="37">
        <f t="shared" si="91"/>
        <v>24672</v>
      </c>
      <c r="G694" s="37">
        <f>+C694-(C$7+F694*C$8)</f>
        <v>6.2748000003921334E-2</v>
      </c>
      <c r="H694" s="62"/>
      <c r="I694" s="62"/>
      <c r="K694" s="37">
        <f t="shared" si="95"/>
        <v>6.2748000003921334E-2</v>
      </c>
      <c r="N694" s="37">
        <f t="shared" ca="1" si="93"/>
        <v>6.134099447231485E-2</v>
      </c>
      <c r="P694" s="63">
        <f t="shared" si="92"/>
        <v>39978.195599999999</v>
      </c>
      <c r="S694" s="39"/>
    </row>
    <row r="695" spans="1:21" ht="12.95" customHeight="1">
      <c r="A695" s="75" t="s">
        <v>1680</v>
      </c>
      <c r="B695" s="76" t="s">
        <v>1436</v>
      </c>
      <c r="C695" s="77">
        <v>55030.461889999999</v>
      </c>
      <c r="D695" s="77">
        <v>2.0000000000000001E-4</v>
      </c>
      <c r="E695" s="37">
        <f t="shared" si="90"/>
        <v>24725.599810501932</v>
      </c>
      <c r="F695" s="37">
        <f t="shared" si="91"/>
        <v>24725.5</v>
      </c>
      <c r="H695" s="62"/>
      <c r="I695" s="62"/>
      <c r="N695" s="37">
        <f t="shared" ca="1" si="93"/>
        <v>6.1513120854103223E-2</v>
      </c>
      <c r="P695" s="63">
        <f t="shared" si="92"/>
        <v>40011.961889999999</v>
      </c>
      <c r="S695" s="39"/>
    </row>
    <row r="696" spans="1:21" ht="12.95" customHeight="1">
      <c r="A696" s="5" t="s">
        <v>1679</v>
      </c>
      <c r="B696" s="67" t="s">
        <v>1436</v>
      </c>
      <c r="C696" s="5">
        <v>55044.661999999997</v>
      </c>
      <c r="D696" s="5">
        <v>1E-4</v>
      </c>
      <c r="E696" s="37">
        <f t="shared" si="90"/>
        <v>24748.098919258926</v>
      </c>
      <c r="F696" s="37">
        <f t="shared" si="91"/>
        <v>24748</v>
      </c>
      <c r="G696" s="37">
        <f t="shared" ref="G696:G716" si="96">+C696-(C$7+F696*C$8)</f>
        <v>6.2431999998807441E-2</v>
      </c>
      <c r="H696" s="62"/>
      <c r="I696" s="37">
        <f>+G696</f>
        <v>6.2431999998807441E-2</v>
      </c>
      <c r="N696" s="37">
        <f t="shared" ca="1" si="93"/>
        <v>6.1585510453920772E-2</v>
      </c>
      <c r="P696" s="63">
        <f t="shared" si="92"/>
        <v>40026.161999999997</v>
      </c>
      <c r="S696" s="39"/>
    </row>
    <row r="697" spans="1:21" ht="12.95" customHeight="1">
      <c r="A697" s="65" t="s">
        <v>1245</v>
      </c>
      <c r="B697" s="66" t="s">
        <v>1436</v>
      </c>
      <c r="C697" s="65">
        <v>55068.332199999997</v>
      </c>
      <c r="D697" s="65" t="s">
        <v>1664</v>
      </c>
      <c r="E697" s="37">
        <f t="shared" si="90"/>
        <v>24785.602741701139</v>
      </c>
      <c r="F697" s="37">
        <f t="shared" si="91"/>
        <v>24785.5</v>
      </c>
      <c r="G697" s="37">
        <f t="shared" si="96"/>
        <v>6.4844499996979721E-2</v>
      </c>
      <c r="K697" s="37">
        <f>G697</f>
        <v>6.4844499996979721E-2</v>
      </c>
      <c r="N697" s="37">
        <f t="shared" ca="1" si="93"/>
        <v>6.1706159786950002E-2</v>
      </c>
      <c r="P697" s="63">
        <f t="shared" si="92"/>
        <v>40049.832199999997</v>
      </c>
      <c r="S697" s="39"/>
    </row>
    <row r="698" spans="1:21" ht="12.95" customHeight="1">
      <c r="A698" s="8" t="s">
        <v>1667</v>
      </c>
      <c r="B698" s="9" t="s">
        <v>1367</v>
      </c>
      <c r="C698" s="8">
        <v>55105.252099999998</v>
      </c>
      <c r="D698" s="8">
        <v>1E-4</v>
      </c>
      <c r="E698" s="37">
        <f t="shared" si="90"/>
        <v>24844.09981287858</v>
      </c>
      <c r="F698" s="37">
        <f t="shared" si="91"/>
        <v>24844</v>
      </c>
      <c r="G698" s="37">
        <f t="shared" si="96"/>
        <v>6.299600000056671E-2</v>
      </c>
      <c r="H698" s="62"/>
      <c r="I698" s="62"/>
      <c r="K698" s="37">
        <f>G698</f>
        <v>6.299600000056671E-2</v>
      </c>
      <c r="N698" s="37">
        <f t="shared" ca="1" si="93"/>
        <v>6.1894372746475607E-2</v>
      </c>
      <c r="P698" s="63">
        <f t="shared" si="92"/>
        <v>40086.752099999998</v>
      </c>
      <c r="S698" s="39"/>
    </row>
    <row r="699" spans="1:21" ht="12.95" customHeight="1">
      <c r="A699" s="60" t="s">
        <v>1674</v>
      </c>
      <c r="B699" s="67" t="s">
        <v>1367</v>
      </c>
      <c r="C699" s="5">
        <v>55338.775999999998</v>
      </c>
      <c r="D699" s="5">
        <v>1E-4</v>
      </c>
      <c r="E699" s="37">
        <f t="shared" si="90"/>
        <v>25214.102553945948</v>
      </c>
      <c r="F699" s="37">
        <f t="shared" si="91"/>
        <v>25214</v>
      </c>
      <c r="G699" s="37">
        <f t="shared" si="96"/>
        <v>6.4725999996881001E-2</v>
      </c>
      <c r="H699" s="62"/>
      <c r="I699" s="37">
        <f>+G699</f>
        <v>6.4725999996881001E-2</v>
      </c>
      <c r="N699" s="37">
        <f t="shared" ca="1" si="93"/>
        <v>6.3084779499030741E-2</v>
      </c>
      <c r="P699" s="63">
        <f t="shared" si="92"/>
        <v>40320.275999999998</v>
      </c>
      <c r="S699" s="39"/>
    </row>
    <row r="700" spans="1:21" ht="12.95" customHeight="1">
      <c r="A700" s="78" t="s">
        <v>1670</v>
      </c>
      <c r="B700" s="12" t="s">
        <v>1367</v>
      </c>
      <c r="C700" s="6">
        <v>55380.430500000002</v>
      </c>
      <c r="D700" s="6">
        <v>2.0000000000000001E-4</v>
      </c>
      <c r="E700" s="37">
        <f t="shared" si="90"/>
        <v>25280.101276893758</v>
      </c>
      <c r="F700" s="37">
        <f t="shared" si="91"/>
        <v>25280</v>
      </c>
      <c r="G700" s="37">
        <f t="shared" si="96"/>
        <v>6.3920000000507571E-2</v>
      </c>
      <c r="H700" s="62"/>
      <c r="I700" s="62"/>
      <c r="K700" s="37">
        <f t="shared" ref="K700:K716" si="97">G700</f>
        <v>6.3920000000507571E-2</v>
      </c>
      <c r="N700" s="37">
        <f t="shared" ca="1" si="93"/>
        <v>6.3297122325162186E-2</v>
      </c>
      <c r="P700" s="63">
        <f t="shared" si="92"/>
        <v>40361.930500000002</v>
      </c>
      <c r="S700" s="39"/>
    </row>
    <row r="701" spans="1:21" ht="12.95" customHeight="1">
      <c r="A701" s="7" t="s">
        <v>1674</v>
      </c>
      <c r="B701" s="9" t="s">
        <v>1367</v>
      </c>
      <c r="C701" s="8">
        <v>55381.692300000002</v>
      </c>
      <c r="D701" s="8">
        <v>1E-4</v>
      </c>
      <c r="E701" s="37">
        <f t="shared" si="90"/>
        <v>25282.100513197533</v>
      </c>
      <c r="F701" s="37">
        <f t="shared" si="91"/>
        <v>25282</v>
      </c>
      <c r="G701" s="37">
        <f t="shared" si="96"/>
        <v>6.3438000004680362E-2</v>
      </c>
      <c r="H701" s="62"/>
      <c r="I701" s="62"/>
      <c r="K701" s="37">
        <f t="shared" si="97"/>
        <v>6.3438000004680362E-2</v>
      </c>
      <c r="N701" s="37">
        <f t="shared" ca="1" si="93"/>
        <v>6.3303556956257084E-2</v>
      </c>
      <c r="P701" s="63">
        <f t="shared" si="92"/>
        <v>40363.192300000002</v>
      </c>
      <c r="S701" s="39"/>
    </row>
    <row r="702" spans="1:21" ht="12.95" customHeight="1">
      <c r="A702" s="65" t="s">
        <v>1270</v>
      </c>
      <c r="B702" s="66" t="s">
        <v>1367</v>
      </c>
      <c r="C702" s="65">
        <v>55415.144099999998</v>
      </c>
      <c r="D702" s="65" t="s">
        <v>1664</v>
      </c>
      <c r="E702" s="37">
        <f t="shared" si="90"/>
        <v>25335.102615738793</v>
      </c>
      <c r="F702" s="37">
        <f t="shared" si="91"/>
        <v>25335</v>
      </c>
      <c r="G702" s="37">
        <f t="shared" si="96"/>
        <v>6.476499999553198E-2</v>
      </c>
      <c r="K702" s="37">
        <f t="shared" si="97"/>
        <v>6.476499999553198E-2</v>
      </c>
      <c r="N702" s="37">
        <f t="shared" ca="1" si="93"/>
        <v>6.3474074680271733E-2</v>
      </c>
      <c r="P702" s="63">
        <f t="shared" si="92"/>
        <v>40396.644099999998</v>
      </c>
      <c r="S702" s="39"/>
    </row>
    <row r="703" spans="1:21" ht="12.95" customHeight="1">
      <c r="A703" s="78" t="s">
        <v>1670</v>
      </c>
      <c r="B703" s="12" t="s">
        <v>1436</v>
      </c>
      <c r="C703" s="6">
        <v>55420.507899999997</v>
      </c>
      <c r="D703" s="6">
        <v>2.9999999999999997E-4</v>
      </c>
      <c r="E703" s="37">
        <f t="shared" si="90"/>
        <v>25343.601192126636</v>
      </c>
      <c r="F703" s="37">
        <f t="shared" si="91"/>
        <v>25343.5</v>
      </c>
      <c r="G703" s="37">
        <f t="shared" si="96"/>
        <v>6.3866500000585802E-2</v>
      </c>
      <c r="H703" s="62"/>
      <c r="I703" s="62"/>
      <c r="K703" s="37">
        <f t="shared" si="97"/>
        <v>6.3866500000585802E-2</v>
      </c>
      <c r="N703" s="37">
        <f t="shared" ca="1" si="93"/>
        <v>6.3501421862425037E-2</v>
      </c>
      <c r="P703" s="63">
        <f t="shared" si="92"/>
        <v>40402.007899999997</v>
      </c>
      <c r="S703" s="39"/>
    </row>
    <row r="704" spans="1:21" ht="12.95" customHeight="1">
      <c r="A704" s="65" t="s">
        <v>1270</v>
      </c>
      <c r="B704" s="66" t="s">
        <v>1367</v>
      </c>
      <c r="C704" s="65">
        <v>55425.242400000003</v>
      </c>
      <c r="D704" s="65" t="s">
        <v>1664</v>
      </c>
      <c r="E704" s="37">
        <f t="shared" si="90"/>
        <v>25351.10268545381</v>
      </c>
      <c r="F704" s="37">
        <f t="shared" si="91"/>
        <v>25351</v>
      </c>
      <c r="G704" s="37">
        <f t="shared" si="96"/>
        <v>6.4809000003151596E-2</v>
      </c>
      <c r="K704" s="37">
        <f t="shared" si="97"/>
        <v>6.4809000003151596E-2</v>
      </c>
      <c r="N704" s="37">
        <f t="shared" ca="1" si="93"/>
        <v>6.3525551729030877E-2</v>
      </c>
      <c r="P704" s="63">
        <f t="shared" si="92"/>
        <v>40406.742400000003</v>
      </c>
      <c r="S704" s="39"/>
    </row>
    <row r="705" spans="1:19" ht="12.95" customHeight="1">
      <c r="A705" s="7" t="s">
        <v>1674</v>
      </c>
      <c r="B705" s="9" t="s">
        <v>1367</v>
      </c>
      <c r="C705" s="8">
        <v>55436.602899999998</v>
      </c>
      <c r="D705" s="8">
        <v>1E-4</v>
      </c>
      <c r="E705" s="37">
        <f t="shared" si="90"/>
        <v>25369.102625245388</v>
      </c>
      <c r="F705" s="37">
        <f t="shared" si="91"/>
        <v>25369</v>
      </c>
      <c r="G705" s="37">
        <f t="shared" si="96"/>
        <v>6.4770999997563194E-2</v>
      </c>
      <c r="H705" s="62"/>
      <c r="I705" s="62"/>
      <c r="K705" s="37">
        <f t="shared" si="97"/>
        <v>6.4770999997563194E-2</v>
      </c>
      <c r="N705" s="37">
        <f t="shared" ca="1" si="93"/>
        <v>6.3583463408884919E-2</v>
      </c>
      <c r="P705" s="63">
        <f t="shared" si="92"/>
        <v>40418.102899999998</v>
      </c>
      <c r="S705" s="39"/>
    </row>
    <row r="706" spans="1:19" ht="12.95" customHeight="1">
      <c r="A706" s="7" t="s">
        <v>1675</v>
      </c>
      <c r="B706" s="9" t="s">
        <v>1367</v>
      </c>
      <c r="C706" s="8">
        <v>55759.749100000001</v>
      </c>
      <c r="D706" s="8">
        <v>2.0000000000000001E-4</v>
      </c>
      <c r="E706" s="37">
        <f t="shared" si="90"/>
        <v>25881.105806784857</v>
      </c>
      <c r="F706" s="37">
        <f t="shared" si="91"/>
        <v>25881</v>
      </c>
      <c r="G706" s="37">
        <f t="shared" si="96"/>
        <v>6.6779000000678934E-2</v>
      </c>
      <c r="H706" s="62"/>
      <c r="I706" s="62"/>
      <c r="K706" s="37">
        <f t="shared" si="97"/>
        <v>6.6779000000678934E-2</v>
      </c>
      <c r="N706" s="37">
        <f t="shared" ca="1" si="93"/>
        <v>6.5230728969177407E-2</v>
      </c>
      <c r="P706" s="63">
        <f t="shared" si="92"/>
        <v>40741.249100000001</v>
      </c>
      <c r="S706" s="39"/>
    </row>
    <row r="707" spans="1:19" ht="12.95" customHeight="1">
      <c r="A707" s="7" t="s">
        <v>1682</v>
      </c>
      <c r="B707" s="9" t="s">
        <v>1367</v>
      </c>
      <c r="C707" s="8">
        <v>55759.749100000001</v>
      </c>
      <c r="D707" s="8">
        <v>2.0000000000000001E-4</v>
      </c>
      <c r="E707" s="37">
        <f t="shared" si="90"/>
        <v>25881.105806784857</v>
      </c>
      <c r="F707" s="37">
        <f t="shared" si="91"/>
        <v>25881</v>
      </c>
      <c r="G707" s="37">
        <f t="shared" si="96"/>
        <v>6.6779000000678934E-2</v>
      </c>
      <c r="H707" s="62"/>
      <c r="I707" s="62"/>
      <c r="K707" s="37">
        <f t="shared" si="97"/>
        <v>6.6779000000678934E-2</v>
      </c>
      <c r="N707" s="37">
        <f t="shared" ca="1" si="93"/>
        <v>6.5230728969177407E-2</v>
      </c>
      <c r="P707" s="63">
        <f t="shared" si="92"/>
        <v>40741.249100000001</v>
      </c>
      <c r="S707" s="39"/>
    </row>
    <row r="708" spans="1:19" ht="12.95" customHeight="1">
      <c r="A708" s="7" t="s">
        <v>1675</v>
      </c>
      <c r="B708" s="9" t="s">
        <v>1367</v>
      </c>
      <c r="C708" s="8">
        <v>55785.625500000002</v>
      </c>
      <c r="D708" s="8">
        <v>1E-4</v>
      </c>
      <c r="E708" s="37">
        <f t="shared" si="90"/>
        <v>25922.105203116265</v>
      </c>
      <c r="F708" s="37">
        <f t="shared" si="91"/>
        <v>25922</v>
      </c>
      <c r="G708" s="37">
        <f t="shared" si="96"/>
        <v>6.6398000002664048E-2</v>
      </c>
      <c r="H708" s="62"/>
      <c r="I708" s="62"/>
      <c r="K708" s="37">
        <f t="shared" si="97"/>
        <v>6.6398000002664048E-2</v>
      </c>
      <c r="N708" s="37">
        <f t="shared" ca="1" si="93"/>
        <v>6.5362638906622708E-2</v>
      </c>
      <c r="P708" s="63">
        <f t="shared" si="92"/>
        <v>40767.125500000002</v>
      </c>
      <c r="S708" s="39"/>
    </row>
    <row r="709" spans="1:19" ht="12.95" customHeight="1">
      <c r="A709" s="7" t="s">
        <v>1682</v>
      </c>
      <c r="B709" s="9" t="s">
        <v>1367</v>
      </c>
      <c r="C709" s="8">
        <v>55785.625500000002</v>
      </c>
      <c r="D709" s="8">
        <v>1E-4</v>
      </c>
      <c r="E709" s="37">
        <f t="shared" si="90"/>
        <v>25922.105203116265</v>
      </c>
      <c r="F709" s="37">
        <f t="shared" si="91"/>
        <v>25922</v>
      </c>
      <c r="G709" s="37">
        <f t="shared" si="96"/>
        <v>6.6398000002664048E-2</v>
      </c>
      <c r="H709" s="62"/>
      <c r="I709" s="62"/>
      <c r="K709" s="37">
        <f t="shared" si="97"/>
        <v>6.6398000002664048E-2</v>
      </c>
      <c r="N709" s="37">
        <f t="shared" ca="1" si="93"/>
        <v>6.5362638906622708E-2</v>
      </c>
      <c r="P709" s="63">
        <f t="shared" si="92"/>
        <v>40767.125500000002</v>
      </c>
      <c r="S709" s="39"/>
    </row>
    <row r="710" spans="1:19" ht="12.95" customHeight="1">
      <c r="A710" s="65" t="s">
        <v>1294</v>
      </c>
      <c r="B710" s="66" t="s">
        <v>1367</v>
      </c>
      <c r="C710" s="65">
        <v>55837.377399999998</v>
      </c>
      <c r="D710" s="65" t="s">
        <v>1664</v>
      </c>
      <c r="E710" s="37">
        <f t="shared" si="90"/>
        <v>26004.102569790266</v>
      </c>
      <c r="F710" s="37">
        <f t="shared" si="91"/>
        <v>26004</v>
      </c>
      <c r="G710" s="37">
        <f t="shared" si="96"/>
        <v>6.4736000000266358E-2</v>
      </c>
      <c r="K710" s="37">
        <f t="shared" si="97"/>
        <v>6.4736000000266358E-2</v>
      </c>
      <c r="N710" s="37">
        <f t="shared" ca="1" si="93"/>
        <v>6.5626458781513311E-2</v>
      </c>
      <c r="P710" s="63">
        <f t="shared" si="92"/>
        <v>40818.877399999998</v>
      </c>
      <c r="S710" s="39"/>
    </row>
    <row r="711" spans="1:19" ht="12.95" customHeight="1">
      <c r="A711" s="65" t="s">
        <v>1294</v>
      </c>
      <c r="B711" s="66" t="s">
        <v>1367</v>
      </c>
      <c r="C711" s="65">
        <v>55856.3151</v>
      </c>
      <c r="D711" s="65" t="s">
        <v>1664</v>
      </c>
      <c r="E711" s="37">
        <f t="shared" si="90"/>
        <v>26034.108067769328</v>
      </c>
      <c r="F711" s="37">
        <f t="shared" si="91"/>
        <v>26034</v>
      </c>
      <c r="G711" s="37">
        <f t="shared" si="96"/>
        <v>6.8206000003556255E-2</v>
      </c>
      <c r="K711" s="37">
        <f t="shared" si="97"/>
        <v>6.8206000003556255E-2</v>
      </c>
      <c r="N711" s="37">
        <f t="shared" ca="1" si="93"/>
        <v>6.57229782479367E-2</v>
      </c>
      <c r="P711" s="63">
        <f t="shared" si="92"/>
        <v>40837.8151</v>
      </c>
      <c r="S711" s="39"/>
    </row>
    <row r="712" spans="1:19" ht="12.95" customHeight="1">
      <c r="A712" s="8" t="s">
        <v>1685</v>
      </c>
      <c r="B712" s="9" t="s">
        <v>1436</v>
      </c>
      <c r="C712" s="8">
        <v>56101.515760000002</v>
      </c>
      <c r="D712" s="8">
        <v>2.4000000000000001E-4</v>
      </c>
      <c r="E712" s="37">
        <f t="shared" si="90"/>
        <v>26422.611841094149</v>
      </c>
      <c r="F712" s="37">
        <f t="shared" si="91"/>
        <v>26422.5</v>
      </c>
      <c r="G712" s="37">
        <f t="shared" si="96"/>
        <v>7.0587500005785841E-2</v>
      </c>
      <c r="H712" s="62"/>
      <c r="I712" s="62"/>
      <c r="K712" s="37">
        <f t="shared" si="97"/>
        <v>7.0587500005785841E-2</v>
      </c>
      <c r="N712" s="37">
        <f t="shared" ca="1" si="93"/>
        <v>6.6972905338119573E-2</v>
      </c>
      <c r="P712" s="63">
        <f t="shared" si="92"/>
        <v>41083.015760000002</v>
      </c>
      <c r="S712" s="39"/>
    </row>
    <row r="713" spans="1:19" ht="12.95" customHeight="1">
      <c r="A713" s="65" t="s">
        <v>1309</v>
      </c>
      <c r="B713" s="66" t="s">
        <v>1367</v>
      </c>
      <c r="C713" s="65">
        <v>56170.625599999999</v>
      </c>
      <c r="D713" s="65" t="s">
        <v>1664</v>
      </c>
      <c r="E713" s="37">
        <f t="shared" si="90"/>
        <v>26532.11168344316</v>
      </c>
      <c r="F713" s="37">
        <f t="shared" si="91"/>
        <v>26532</v>
      </c>
      <c r="G713" s="37">
        <f t="shared" si="96"/>
        <v>7.0487999997567385E-2</v>
      </c>
      <c r="K713" s="37">
        <f t="shared" si="97"/>
        <v>7.0487999997567385E-2</v>
      </c>
      <c r="N713" s="37">
        <f t="shared" ca="1" si="93"/>
        <v>6.7325201390564943E-2</v>
      </c>
      <c r="P713" s="63">
        <f t="shared" si="92"/>
        <v>41152.125599999999</v>
      </c>
      <c r="S713" s="39"/>
    </row>
    <row r="714" spans="1:19" ht="12.95" customHeight="1">
      <c r="A714" s="7" t="s">
        <v>1683</v>
      </c>
      <c r="B714" s="9" t="s">
        <v>1367</v>
      </c>
      <c r="C714" s="8">
        <v>56170.625699999997</v>
      </c>
      <c r="D714" s="8">
        <v>1E-4</v>
      </c>
      <c r="E714" s="37">
        <f t="shared" si="90"/>
        <v>26532.111841886359</v>
      </c>
      <c r="F714" s="37">
        <f t="shared" si="91"/>
        <v>26532</v>
      </c>
      <c r="G714" s="37">
        <f t="shared" si="96"/>
        <v>7.0587999995041173E-2</v>
      </c>
      <c r="H714" s="62"/>
      <c r="I714" s="62"/>
      <c r="K714" s="37">
        <f t="shared" si="97"/>
        <v>7.0587999995041173E-2</v>
      </c>
      <c r="N714" s="37">
        <f t="shared" ca="1" si="93"/>
        <v>6.7325201390564943E-2</v>
      </c>
      <c r="P714" s="63">
        <f t="shared" si="92"/>
        <v>41152.125699999997</v>
      </c>
      <c r="S714" s="39"/>
    </row>
    <row r="715" spans="1:19" ht="12.95" customHeight="1">
      <c r="A715" s="7" t="s">
        <v>1684</v>
      </c>
      <c r="B715" s="9" t="s">
        <v>1367</v>
      </c>
      <c r="C715" s="8">
        <v>56176.3073</v>
      </c>
      <c r="D715" s="8">
        <v>1E-4</v>
      </c>
      <c r="E715" s="37">
        <f t="shared" si="90"/>
        <v>26541.113950765361</v>
      </c>
      <c r="F715" s="37">
        <f t="shared" si="91"/>
        <v>26541</v>
      </c>
      <c r="G715" s="37">
        <f t="shared" si="96"/>
        <v>7.191900000179885E-2</v>
      </c>
      <c r="H715" s="62"/>
      <c r="I715" s="62"/>
      <c r="K715" s="37">
        <f t="shared" si="97"/>
        <v>7.191900000179885E-2</v>
      </c>
      <c r="N715" s="37">
        <f t="shared" ca="1" si="93"/>
        <v>6.7354157230491957E-2</v>
      </c>
      <c r="P715" s="63">
        <f t="shared" si="92"/>
        <v>41157.8073</v>
      </c>
      <c r="S715" s="39"/>
    </row>
    <row r="716" spans="1:19" ht="12.95" customHeight="1">
      <c r="A716" s="7" t="s">
        <v>1684</v>
      </c>
      <c r="B716" s="9" t="s">
        <v>1367</v>
      </c>
      <c r="C716" s="8">
        <v>56462.843800000002</v>
      </c>
      <c r="D716" s="8">
        <v>1E-4</v>
      </c>
      <c r="E716" s="37">
        <f t="shared" si="90"/>
        <v>26995.111551935308</v>
      </c>
      <c r="F716" s="37">
        <f t="shared" si="91"/>
        <v>26995</v>
      </c>
      <c r="G716" s="37">
        <f t="shared" si="96"/>
        <v>7.0405000005848706E-2</v>
      </c>
      <c r="H716" s="62"/>
      <c r="I716" s="62"/>
      <c r="K716" s="37">
        <f t="shared" si="97"/>
        <v>7.0405000005848706E-2</v>
      </c>
      <c r="N716" s="37">
        <f t="shared" ca="1" si="93"/>
        <v>6.8814818489032578E-2</v>
      </c>
      <c r="P716" s="63">
        <f t="shared" si="92"/>
        <v>41444.343800000002</v>
      </c>
      <c r="S716" s="39"/>
    </row>
    <row r="717" spans="1:19" ht="12.95" customHeight="1">
      <c r="A717" s="8" t="s">
        <v>1681</v>
      </c>
      <c r="B717" s="9" t="s">
        <v>1367</v>
      </c>
      <c r="C717" s="8">
        <v>56480.516100000001</v>
      </c>
      <c r="D717" s="8">
        <v>1.5E-3</v>
      </c>
      <c r="E717" s="37">
        <f t="shared" si="90"/>
        <v>27023.112109655372</v>
      </c>
      <c r="F717" s="37">
        <f t="shared" si="91"/>
        <v>27023</v>
      </c>
      <c r="H717" s="62"/>
      <c r="I717" s="62"/>
      <c r="N717" s="37">
        <f t="shared" ca="1" si="93"/>
        <v>6.8904903324361069E-2</v>
      </c>
      <c r="P717" s="63">
        <f t="shared" si="92"/>
        <v>41462.016100000001</v>
      </c>
      <c r="S717" s="39"/>
    </row>
    <row r="718" spans="1:19" ht="12.95" customHeight="1">
      <c r="A718" s="78" t="s">
        <v>1686</v>
      </c>
      <c r="B718" s="12" t="s">
        <v>1367</v>
      </c>
      <c r="C718" s="8">
        <v>56590.335099999997</v>
      </c>
      <c r="D718" s="6">
        <v>1.1000000000000001E-3</v>
      </c>
      <c r="E718" s="37">
        <f t="shared" si="90"/>
        <v>27197.112848000681</v>
      </c>
      <c r="F718" s="37">
        <f t="shared" si="91"/>
        <v>27197</v>
      </c>
      <c r="G718" s="37">
        <f>+C718-(C$7+F718*C$8)</f>
        <v>7.1222999999008607E-2</v>
      </c>
      <c r="H718" s="62"/>
      <c r="I718" s="62"/>
      <c r="J718" s="37">
        <f>G718</f>
        <v>7.1222999999008607E-2</v>
      </c>
      <c r="N718" s="37">
        <f t="shared" ca="1" si="93"/>
        <v>6.9464716229616724E-2</v>
      </c>
      <c r="P718" s="63">
        <f t="shared" si="92"/>
        <v>41571.835099999997</v>
      </c>
      <c r="S718" s="39"/>
    </row>
    <row r="719" spans="1:19" ht="12.95" customHeight="1">
      <c r="A719" s="79" t="s">
        <v>1688</v>
      </c>
      <c r="B719" s="80" t="s">
        <v>1367</v>
      </c>
      <c r="C719" s="79">
        <v>56811.552000000003</v>
      </c>
      <c r="D719" s="81">
        <v>6.9999999999999999E-4</v>
      </c>
      <c r="E719" s="37">
        <f t="shared" si="90"/>
        <v>27547.615984383843</v>
      </c>
      <c r="F719" s="37">
        <f t="shared" si="91"/>
        <v>27547.5</v>
      </c>
      <c r="H719" s="62"/>
      <c r="N719" s="37">
        <f t="shared" ca="1" si="93"/>
        <v>7.0592385328996657E-2</v>
      </c>
      <c r="P719" s="63">
        <f t="shared" si="92"/>
        <v>41793.052000000003</v>
      </c>
      <c r="S719" s="39"/>
    </row>
    <row r="720" spans="1:19" ht="12.95" customHeight="1">
      <c r="A720" s="79" t="s">
        <v>1688</v>
      </c>
      <c r="B720" s="80" t="s">
        <v>1367</v>
      </c>
      <c r="C720" s="79">
        <v>56841.531199999998</v>
      </c>
      <c r="D720" s="81">
        <v>1.2999999999999999E-3</v>
      </c>
      <c r="E720" s="37">
        <f t="shared" si="90"/>
        <v>27595.115988344915</v>
      </c>
      <c r="F720" s="37">
        <f t="shared" si="91"/>
        <v>27595</v>
      </c>
      <c r="H720" s="62"/>
      <c r="I720" s="62"/>
      <c r="N720" s="37">
        <f t="shared" ca="1" si="93"/>
        <v>7.074520781750035E-2</v>
      </c>
      <c r="P720" s="63">
        <f t="shared" si="92"/>
        <v>41823.031199999998</v>
      </c>
      <c r="S720" s="39"/>
    </row>
    <row r="721" spans="1:19" ht="12.95" customHeight="1">
      <c r="A721" s="82" t="s">
        <v>1687</v>
      </c>
      <c r="B721" s="83" t="s">
        <v>1367</v>
      </c>
      <c r="C721" s="84">
        <v>56842.793700000002</v>
      </c>
      <c r="D721" s="8">
        <v>1E-4</v>
      </c>
      <c r="E721" s="37">
        <f t="shared" si="90"/>
        <v>27597.116333751099</v>
      </c>
      <c r="F721" s="37">
        <f t="shared" si="91"/>
        <v>27597</v>
      </c>
      <c r="G721" s="37">
        <f t="shared" ref="G721:G767" si="98">+C721-(C$7+F721*C$8)</f>
        <v>7.3423000001639593E-2</v>
      </c>
      <c r="H721" s="62"/>
      <c r="I721" s="62"/>
      <c r="K721" s="37">
        <f>G721</f>
        <v>7.3423000001639593E-2</v>
      </c>
      <c r="N721" s="37">
        <f t="shared" ca="1" si="93"/>
        <v>7.0751642448595248E-2</v>
      </c>
      <c r="P721" s="63">
        <f t="shared" si="92"/>
        <v>41824.293700000002</v>
      </c>
      <c r="S721" s="39"/>
    </row>
    <row r="722" spans="1:19" ht="12.95" customHeight="1">
      <c r="A722" s="84" t="s">
        <v>1701</v>
      </c>
      <c r="B722" s="83"/>
      <c r="C722" s="84">
        <v>57179.506600000001</v>
      </c>
      <c r="D722" s="10">
        <v>1E-3</v>
      </c>
      <c r="E722" s="37">
        <f t="shared" si="90"/>
        <v>28130.615028971341</v>
      </c>
      <c r="F722" s="37">
        <f t="shared" si="91"/>
        <v>28130.5</v>
      </c>
      <c r="G722" s="37">
        <f t="shared" si="98"/>
        <v>7.2599500002979767E-2</v>
      </c>
      <c r="J722" s="37">
        <f>G722</f>
        <v>7.2599500002979767E-2</v>
      </c>
      <c r="N722" s="37">
        <f t="shared" ca="1" si="93"/>
        <v>7.2468080293157836E-2</v>
      </c>
      <c r="P722" s="63">
        <f t="shared" si="92"/>
        <v>42161.006600000001</v>
      </c>
      <c r="S722" s="39"/>
    </row>
    <row r="723" spans="1:19" ht="12.95" customHeight="1">
      <c r="A723" s="26" t="s">
        <v>2097</v>
      </c>
      <c r="B723" s="27" t="s">
        <v>1367</v>
      </c>
      <c r="C723" s="26">
        <v>57227.790300000001</v>
      </c>
      <c r="D723" s="26">
        <v>1E-4</v>
      </c>
      <c r="E723" s="37">
        <f t="shared" si="90"/>
        <v>28207.11726856598</v>
      </c>
      <c r="F723" s="37">
        <f t="shared" si="91"/>
        <v>28207</v>
      </c>
      <c r="G723" s="37">
        <f t="shared" si="98"/>
        <v>7.4012999997648876E-2</v>
      </c>
      <c r="K723" s="37">
        <f>G723</f>
        <v>7.4012999997648876E-2</v>
      </c>
      <c r="N723" s="37">
        <f t="shared" ca="1" si="93"/>
        <v>7.2714204932537482E-2</v>
      </c>
      <c r="P723" s="63">
        <f t="shared" si="92"/>
        <v>42209.290300000001</v>
      </c>
      <c r="S723" s="39"/>
    </row>
    <row r="724" spans="1:19" ht="12.95" customHeight="1">
      <c r="A724" s="26" t="s">
        <v>2097</v>
      </c>
      <c r="B724" s="27" t="s">
        <v>1367</v>
      </c>
      <c r="C724" s="26">
        <v>57236.625699999997</v>
      </c>
      <c r="D724" s="26">
        <v>1E-4</v>
      </c>
      <c r="E724" s="37">
        <f t="shared" si="90"/>
        <v>28221.116359102005</v>
      </c>
      <c r="F724" s="37">
        <f t="shared" si="91"/>
        <v>28221</v>
      </c>
      <c r="G724" s="37">
        <f t="shared" si="98"/>
        <v>7.343899999250425E-2</v>
      </c>
      <c r="K724" s="37">
        <f>G724</f>
        <v>7.343899999250425E-2</v>
      </c>
      <c r="N724" s="37">
        <f t="shared" ca="1" si="93"/>
        <v>7.2759247350201728E-2</v>
      </c>
      <c r="P724" s="63">
        <f t="shared" si="92"/>
        <v>42218.125699999997</v>
      </c>
      <c r="S724" s="39"/>
    </row>
    <row r="725" spans="1:19" ht="12.95" customHeight="1">
      <c r="A725" s="85" t="s">
        <v>2102</v>
      </c>
      <c r="B725" s="86" t="s">
        <v>1367</v>
      </c>
      <c r="C725" s="87">
        <v>57240.411800000002</v>
      </c>
      <c r="D725" s="88">
        <v>1.1999999999999999E-3</v>
      </c>
      <c r="E725" s="37">
        <f t="shared" ref="E725:E767" si="99">+(C725-C$7)/C$8</f>
        <v>28227.115177115735</v>
      </c>
      <c r="F725" s="37">
        <f t="shared" ref="F725:F772" si="100">ROUND(2*E725,0)/2</f>
        <v>28227</v>
      </c>
      <c r="G725" s="37">
        <f t="shared" si="98"/>
        <v>7.269300000189105E-2</v>
      </c>
      <c r="K725" s="37">
        <f>G725</f>
        <v>7.269300000189105E-2</v>
      </c>
      <c r="N725" s="37">
        <f t="shared" ca="1" si="93"/>
        <v>7.2778551243486408E-2</v>
      </c>
      <c r="P725" s="63">
        <f t="shared" ref="P725:P767" si="101">C725-15018.5</f>
        <v>42221.911800000002</v>
      </c>
      <c r="S725" s="39"/>
    </row>
    <row r="726" spans="1:19" ht="12.95" customHeight="1">
      <c r="A726" s="89" t="s">
        <v>287</v>
      </c>
      <c r="B726" s="90" t="s">
        <v>1436</v>
      </c>
      <c r="C726" s="91">
        <v>57249.563529999999</v>
      </c>
      <c r="D726" s="92">
        <v>2.0000000000000001E-4</v>
      </c>
      <c r="E726" s="37">
        <f t="shared" si="99"/>
        <v>28241.615471027868</v>
      </c>
      <c r="F726" s="37">
        <f t="shared" si="100"/>
        <v>28241.5</v>
      </c>
      <c r="G726" s="37">
        <f t="shared" si="98"/>
        <v>7.2878499995567836E-2</v>
      </c>
      <c r="K726" s="37">
        <f>G726</f>
        <v>7.2878499995567836E-2</v>
      </c>
      <c r="N726" s="37">
        <f t="shared" ca="1" si="93"/>
        <v>7.2825202318924379E-2</v>
      </c>
      <c r="P726" s="63">
        <f t="shared" si="101"/>
        <v>42231.063529999999</v>
      </c>
      <c r="S726" s="39"/>
    </row>
    <row r="727" spans="1:19" ht="12.95" customHeight="1">
      <c r="A727" s="85" t="s">
        <v>2102</v>
      </c>
      <c r="B727" s="86" t="s">
        <v>1367</v>
      </c>
      <c r="C727" s="87">
        <v>57305.420899999997</v>
      </c>
      <c r="D727" s="88">
        <v>1E-3</v>
      </c>
      <c r="E727" s="37">
        <f t="shared" si="99"/>
        <v>28330.117675764999</v>
      </c>
      <c r="F727" s="37">
        <f t="shared" si="100"/>
        <v>28330</v>
      </c>
      <c r="G727" s="37">
        <f t="shared" si="98"/>
        <v>7.4269999997341074E-2</v>
      </c>
      <c r="K727" s="37">
        <f>G727</f>
        <v>7.4269999997341074E-2</v>
      </c>
      <c r="N727" s="37">
        <f t="shared" ca="1" si="93"/>
        <v>7.3109934744873373E-2</v>
      </c>
      <c r="P727" s="63">
        <f t="shared" si="101"/>
        <v>42286.920899999997</v>
      </c>
      <c r="S727" s="39"/>
    </row>
    <row r="728" spans="1:19" ht="12.95" customHeight="1">
      <c r="A728" s="93" t="s">
        <v>2103</v>
      </c>
      <c r="B728" s="94" t="s">
        <v>1436</v>
      </c>
      <c r="C728" s="95">
        <v>57560.718999999997</v>
      </c>
      <c r="D728" s="96">
        <v>5.0000000000000001E-3</v>
      </c>
      <c r="E728" s="37">
        <f t="shared" si="99"/>
        <v>28734.620156193305</v>
      </c>
      <c r="F728" s="37">
        <f t="shared" si="100"/>
        <v>28734.5</v>
      </c>
      <c r="G728" s="37">
        <f t="shared" si="98"/>
        <v>7.5835499999811873E-2</v>
      </c>
      <c r="I728" s="37">
        <f>G728</f>
        <v>7.5835499999811873E-2</v>
      </c>
      <c r="N728" s="37">
        <f t="shared" ca="1" si="93"/>
        <v>7.4411338883815403E-2</v>
      </c>
      <c r="P728" s="63">
        <f t="shared" si="101"/>
        <v>42542.218999999997</v>
      </c>
      <c r="S728" s="39"/>
    </row>
    <row r="729" spans="1:19" ht="12.95" customHeight="1">
      <c r="A729" s="26" t="s">
        <v>2098</v>
      </c>
      <c r="B729" s="27" t="s">
        <v>1367</v>
      </c>
      <c r="C729" s="26">
        <v>57564.820500000002</v>
      </c>
      <c r="D729" s="26">
        <v>1E-4</v>
      </c>
      <c r="E729" s="37">
        <f t="shared" si="99"/>
        <v>28741.118704061377</v>
      </c>
      <c r="F729" s="37">
        <f t="shared" si="100"/>
        <v>28741</v>
      </c>
      <c r="G729" s="37">
        <f t="shared" si="98"/>
        <v>7.4919000006048009E-2</v>
      </c>
      <c r="K729" s="37">
        <f t="shared" ref="K729:K767" si="102">G729</f>
        <v>7.4919000006048009E-2</v>
      </c>
      <c r="N729" s="37">
        <f t="shared" ca="1" si="93"/>
        <v>7.4432251434873795E-2</v>
      </c>
      <c r="P729" s="63">
        <f t="shared" si="101"/>
        <v>42546.320500000002</v>
      </c>
      <c r="S729" s="39"/>
    </row>
    <row r="730" spans="1:19" ht="12.95" customHeight="1">
      <c r="A730" s="26" t="s">
        <v>2098</v>
      </c>
      <c r="B730" s="27" t="s">
        <v>1367</v>
      </c>
      <c r="C730" s="26">
        <v>57573.655599999998</v>
      </c>
      <c r="D730" s="26">
        <v>1E-4</v>
      </c>
      <c r="E730" s="37">
        <f t="shared" si="99"/>
        <v>28755.1173192678</v>
      </c>
      <c r="F730" s="37">
        <f t="shared" si="100"/>
        <v>28755</v>
      </c>
      <c r="G730" s="37">
        <f t="shared" si="98"/>
        <v>7.4045000001206063E-2</v>
      </c>
      <c r="K730" s="37">
        <f t="shared" si="102"/>
        <v>7.4045000001206063E-2</v>
      </c>
      <c r="N730" s="37">
        <f t="shared" ca="1" si="93"/>
        <v>7.447729385253804E-2</v>
      </c>
      <c r="P730" s="63">
        <f t="shared" si="101"/>
        <v>42555.155599999998</v>
      </c>
      <c r="S730" s="39"/>
    </row>
    <row r="731" spans="1:19" ht="12.95" customHeight="1">
      <c r="A731" s="85" t="s">
        <v>2102</v>
      </c>
      <c r="B731" s="86" t="s">
        <v>1367</v>
      </c>
      <c r="C731" s="87">
        <v>57577.442999999999</v>
      </c>
      <c r="D731" s="88">
        <v>1.1999999999999999E-3</v>
      </c>
      <c r="E731" s="37">
        <f t="shared" si="99"/>
        <v>28761.118197043132</v>
      </c>
      <c r="F731" s="37">
        <f t="shared" si="100"/>
        <v>28761</v>
      </c>
      <c r="G731" s="37">
        <f t="shared" si="98"/>
        <v>7.4598999999579974E-2</v>
      </c>
      <c r="K731" s="37">
        <f t="shared" si="102"/>
        <v>7.4598999999579974E-2</v>
      </c>
      <c r="N731" s="37">
        <f t="shared" ca="1" si="93"/>
        <v>7.4496597745822721E-2</v>
      </c>
      <c r="P731" s="63">
        <f t="shared" si="101"/>
        <v>42558.942999999999</v>
      </c>
      <c r="S731" s="39"/>
    </row>
    <row r="732" spans="1:19" ht="12.95" customHeight="1">
      <c r="A732" s="26" t="s">
        <v>2099</v>
      </c>
      <c r="B732" s="27" t="s">
        <v>1367</v>
      </c>
      <c r="C732" s="26">
        <v>57583.753900000003</v>
      </c>
      <c r="D732" s="26">
        <v>2.0000000000000001E-4</v>
      </c>
      <c r="E732" s="37">
        <f t="shared" si="99"/>
        <v>28771.117388982817</v>
      </c>
      <c r="F732" s="37">
        <f t="shared" si="100"/>
        <v>28771</v>
      </c>
      <c r="G732" s="37">
        <f t="shared" si="98"/>
        <v>7.4089000008825678E-2</v>
      </c>
      <c r="K732" s="37">
        <f t="shared" si="102"/>
        <v>7.4089000008825678E-2</v>
      </c>
      <c r="N732" s="37">
        <f t="shared" ref="N732:N767" ca="1" si="103">+C$11+C$12*F732</f>
        <v>7.4528770901297184E-2</v>
      </c>
      <c r="P732" s="63">
        <f t="shared" si="101"/>
        <v>42565.253900000003</v>
      </c>
      <c r="S732" s="39"/>
    </row>
    <row r="733" spans="1:19" ht="12.95" customHeight="1">
      <c r="A733" s="85" t="s">
        <v>286</v>
      </c>
      <c r="B733" s="86" t="s">
        <v>1436</v>
      </c>
      <c r="C733" s="87">
        <v>57600.480629999998</v>
      </c>
      <c r="D733" s="88">
        <v>1E-4</v>
      </c>
      <c r="E733" s="37">
        <f t="shared" si="99"/>
        <v>28797.619755332009</v>
      </c>
      <c r="F733" s="37">
        <f t="shared" si="100"/>
        <v>28797.5</v>
      </c>
      <c r="G733" s="37">
        <f t="shared" si="98"/>
        <v>7.5582500001473818E-2</v>
      </c>
      <c r="K733" s="37">
        <f t="shared" si="102"/>
        <v>7.5582500001473818E-2</v>
      </c>
      <c r="N733" s="37">
        <f t="shared" ca="1" si="103"/>
        <v>7.4614029763304515E-2</v>
      </c>
      <c r="P733" s="63">
        <f t="shared" si="101"/>
        <v>42581.980629999998</v>
      </c>
      <c r="S733" s="39"/>
    </row>
    <row r="734" spans="1:19" ht="12.95" customHeight="1">
      <c r="A734" s="26" t="s">
        <v>2099</v>
      </c>
      <c r="B734" s="27" t="s">
        <v>1367</v>
      </c>
      <c r="C734" s="26">
        <v>57607.737999999998</v>
      </c>
      <c r="D734" s="26">
        <v>1E-4</v>
      </c>
      <c r="E734" s="37">
        <f t="shared" si="99"/>
        <v>28809.118564631357</v>
      </c>
      <c r="F734" s="37">
        <f t="shared" si="100"/>
        <v>28809</v>
      </c>
      <c r="G734" s="37">
        <f t="shared" si="98"/>
        <v>7.4830999998084735E-2</v>
      </c>
      <c r="K734" s="37">
        <f t="shared" si="102"/>
        <v>7.4830999998084735E-2</v>
      </c>
      <c r="N734" s="37">
        <f t="shared" ca="1" si="103"/>
        <v>7.4651028892100152E-2</v>
      </c>
      <c r="P734" s="63">
        <f t="shared" si="101"/>
        <v>42589.237999999998</v>
      </c>
      <c r="S734" s="39"/>
    </row>
    <row r="735" spans="1:19" ht="12.95" customHeight="1">
      <c r="A735" s="97" t="s">
        <v>1583</v>
      </c>
      <c r="B735" s="98" t="s">
        <v>1367</v>
      </c>
      <c r="C735" s="98">
        <v>57909.426200000002</v>
      </c>
      <c r="D735" s="98">
        <v>1.2999999999999999E-3</v>
      </c>
      <c r="E735" s="37">
        <f t="shared" si="99"/>
        <v>29287.12300420984</v>
      </c>
      <c r="F735" s="37">
        <f t="shared" si="100"/>
        <v>29287</v>
      </c>
      <c r="G735" s="37">
        <f t="shared" si="98"/>
        <v>7.7633000000787433E-2</v>
      </c>
      <c r="K735" s="37">
        <f t="shared" si="102"/>
        <v>7.7633000000787433E-2</v>
      </c>
      <c r="N735" s="37">
        <f t="shared" ca="1" si="103"/>
        <v>7.6188905723779468E-2</v>
      </c>
      <c r="P735" s="63">
        <f t="shared" si="101"/>
        <v>42890.926200000002</v>
      </c>
      <c r="S735" s="39"/>
    </row>
    <row r="736" spans="1:19" ht="12.95" customHeight="1">
      <c r="A736" s="28" t="s">
        <v>2100</v>
      </c>
      <c r="B736" s="29" t="s">
        <v>1367</v>
      </c>
      <c r="C736" s="28">
        <v>57939.7209</v>
      </c>
      <c r="D736" s="28">
        <v>1E-4</v>
      </c>
      <c r="E736" s="37">
        <f t="shared" si="99"/>
        <v>29335.12289646846</v>
      </c>
      <c r="F736" s="37">
        <f t="shared" si="100"/>
        <v>29335</v>
      </c>
      <c r="G736" s="37">
        <f t="shared" si="98"/>
        <v>7.7564999999594875E-2</v>
      </c>
      <c r="K736" s="37">
        <f t="shared" si="102"/>
        <v>7.7564999999594875E-2</v>
      </c>
      <c r="N736" s="37">
        <f t="shared" ca="1" si="103"/>
        <v>7.6343336870056899E-2</v>
      </c>
      <c r="P736" s="63">
        <f t="shared" si="101"/>
        <v>42921.2209</v>
      </c>
      <c r="S736" s="39"/>
    </row>
    <row r="737" spans="1:19" ht="12.95" customHeight="1">
      <c r="A737" s="28" t="s">
        <v>2100</v>
      </c>
      <c r="B737" s="29" t="s">
        <v>1367</v>
      </c>
      <c r="C737" s="28">
        <v>57942.876100000001</v>
      </c>
      <c r="D737" s="28">
        <v>1E-4</v>
      </c>
      <c r="E737" s="37">
        <f t="shared" si="99"/>
        <v>29340.122096330302</v>
      </c>
      <c r="F737" s="37">
        <f t="shared" si="100"/>
        <v>29340</v>
      </c>
      <c r="G737" s="37">
        <f t="shared" si="98"/>
        <v>7.7060000003257301E-2</v>
      </c>
      <c r="K737" s="37">
        <f t="shared" si="102"/>
        <v>7.7060000003257301E-2</v>
      </c>
      <c r="N737" s="37">
        <f t="shared" ca="1" si="103"/>
        <v>7.6359423447794131E-2</v>
      </c>
      <c r="P737" s="63">
        <f t="shared" si="101"/>
        <v>42924.376100000001</v>
      </c>
      <c r="S737" s="39"/>
    </row>
    <row r="738" spans="1:19" ht="12.95" customHeight="1">
      <c r="A738" s="28" t="s">
        <v>2101</v>
      </c>
      <c r="B738" s="29" t="s">
        <v>1367</v>
      </c>
      <c r="C738" s="28">
        <v>58085.514199999998</v>
      </c>
      <c r="D738" s="28">
        <v>1E-4</v>
      </c>
      <c r="E738" s="37">
        <f t="shared" si="99"/>
        <v>29566.122467087385</v>
      </c>
      <c r="F738" s="37">
        <f t="shared" si="100"/>
        <v>29566</v>
      </c>
      <c r="G738" s="37">
        <f t="shared" si="98"/>
        <v>7.7293999995163176E-2</v>
      </c>
      <c r="K738" s="37">
        <f t="shared" si="102"/>
        <v>7.7293999995163176E-2</v>
      </c>
      <c r="N738" s="37">
        <f t="shared" ca="1" si="103"/>
        <v>7.7086536761516986E-2</v>
      </c>
      <c r="P738" s="63">
        <f t="shared" si="101"/>
        <v>43067.014199999998</v>
      </c>
      <c r="S738" s="39"/>
    </row>
    <row r="739" spans="1:19" ht="12.95" customHeight="1">
      <c r="A739" s="75" t="s">
        <v>1578</v>
      </c>
      <c r="B739" s="76" t="s">
        <v>1367</v>
      </c>
      <c r="C739" s="77">
        <v>58322.823600000003</v>
      </c>
      <c r="D739" s="77">
        <v>1E-4</v>
      </c>
      <c r="E739" s="37">
        <f t="shared" si="99"/>
        <v>29942.123075509284</v>
      </c>
      <c r="F739" s="37">
        <f t="shared" si="100"/>
        <v>29942</v>
      </c>
      <c r="G739" s="37">
        <f t="shared" si="98"/>
        <v>7.7678000001469627E-2</v>
      </c>
      <c r="K739" s="37">
        <f t="shared" si="102"/>
        <v>7.7678000001469627E-2</v>
      </c>
      <c r="N739" s="37">
        <f t="shared" ca="1" si="103"/>
        <v>7.8296247407356787E-2</v>
      </c>
      <c r="P739" s="63">
        <f t="shared" si="101"/>
        <v>43304.323600000003</v>
      </c>
      <c r="S739" s="39"/>
    </row>
    <row r="740" spans="1:19" ht="12.95" customHeight="1">
      <c r="A740" s="75" t="s">
        <v>1578</v>
      </c>
      <c r="B740" s="76" t="s">
        <v>1367</v>
      </c>
      <c r="C740" s="77">
        <v>58340.495699999999</v>
      </c>
      <c r="D740" s="77">
        <v>1E-4</v>
      </c>
      <c r="E740" s="37">
        <f t="shared" si="99"/>
        <v>29970.123316342942</v>
      </c>
      <c r="F740" s="37">
        <f t="shared" si="100"/>
        <v>29970</v>
      </c>
      <c r="G740" s="37">
        <f t="shared" si="98"/>
        <v>7.7830000001995359E-2</v>
      </c>
      <c r="K740" s="37">
        <f t="shared" si="102"/>
        <v>7.7830000001995359E-2</v>
      </c>
      <c r="N740" s="37">
        <f t="shared" ca="1" si="103"/>
        <v>7.8386332242685292E-2</v>
      </c>
      <c r="P740" s="63">
        <f t="shared" si="101"/>
        <v>43321.995699999999</v>
      </c>
      <c r="S740" s="39"/>
    </row>
    <row r="741" spans="1:19" ht="12.95" customHeight="1">
      <c r="A741" s="75" t="s">
        <v>1579</v>
      </c>
      <c r="B741" s="76" t="s">
        <v>1367</v>
      </c>
      <c r="C741" s="77">
        <v>58687.624900000003</v>
      </c>
      <c r="D741" s="77">
        <v>1E-4</v>
      </c>
      <c r="E741" s="37">
        <f t="shared" si="99"/>
        <v>30520.125930655755</v>
      </c>
      <c r="F741" s="37">
        <f t="shared" si="100"/>
        <v>30520</v>
      </c>
      <c r="G741" s="37">
        <f t="shared" si="98"/>
        <v>7.9480000007606577E-2</v>
      </c>
      <c r="K741" s="37">
        <f t="shared" si="102"/>
        <v>7.9480000007606577E-2</v>
      </c>
      <c r="N741" s="37">
        <f t="shared" ca="1" si="103"/>
        <v>8.0155855793780748E-2</v>
      </c>
      <c r="P741" s="63">
        <f t="shared" si="101"/>
        <v>43669.124900000003</v>
      </c>
      <c r="S741" s="39"/>
    </row>
    <row r="742" spans="1:19" ht="12.95" customHeight="1">
      <c r="A742" s="99" t="s">
        <v>1580</v>
      </c>
      <c r="B742" s="100" t="s">
        <v>1367</v>
      </c>
      <c r="C742" s="101">
        <v>58739.379099999998</v>
      </c>
      <c r="D742" s="101">
        <v>1E-4</v>
      </c>
      <c r="E742" s="37">
        <f t="shared" si="99"/>
        <v>30602.126941523366</v>
      </c>
      <c r="F742" s="37">
        <f t="shared" si="100"/>
        <v>30602</v>
      </c>
      <c r="G742" s="37">
        <f t="shared" si="98"/>
        <v>8.0117999998037703E-2</v>
      </c>
      <c r="K742" s="37">
        <f t="shared" si="102"/>
        <v>8.0117999998037703E-2</v>
      </c>
      <c r="N742" s="37">
        <f t="shared" ca="1" si="103"/>
        <v>8.0419675668671337E-2</v>
      </c>
      <c r="P742" s="63">
        <f t="shared" si="101"/>
        <v>43720.879099999998</v>
      </c>
      <c r="S742" s="39"/>
    </row>
    <row r="743" spans="1:19" ht="12.95" customHeight="1">
      <c r="A743" s="30" t="s">
        <v>2317</v>
      </c>
      <c r="B743" s="31" t="s">
        <v>1367</v>
      </c>
      <c r="C743" s="108">
        <v>58739.379099999998</v>
      </c>
      <c r="D743" s="30">
        <v>1E-4</v>
      </c>
      <c r="E743" s="37">
        <f t="shared" si="99"/>
        <v>30602.126941523366</v>
      </c>
      <c r="F743" s="37">
        <f t="shared" si="100"/>
        <v>30602</v>
      </c>
      <c r="G743" s="37">
        <f t="shared" si="98"/>
        <v>8.0117999998037703E-2</v>
      </c>
      <c r="K743" s="37">
        <f t="shared" si="102"/>
        <v>8.0117999998037703E-2</v>
      </c>
      <c r="N743" s="37">
        <f t="shared" ca="1" si="103"/>
        <v>8.0419675668671337E-2</v>
      </c>
      <c r="P743" s="63">
        <f t="shared" si="101"/>
        <v>43720.879099999998</v>
      </c>
      <c r="S743" s="39"/>
    </row>
    <row r="744" spans="1:19" ht="12.95" customHeight="1">
      <c r="A744" s="99" t="s">
        <v>1580</v>
      </c>
      <c r="B744" s="100" t="s">
        <v>1367</v>
      </c>
      <c r="C744" s="101">
        <v>58754.527000000002</v>
      </c>
      <c r="D744" s="101">
        <v>1E-4</v>
      </c>
      <c r="E744" s="37">
        <f t="shared" si="99"/>
        <v>30626.127759090286</v>
      </c>
      <c r="F744" s="37">
        <f t="shared" si="100"/>
        <v>30626</v>
      </c>
      <c r="G744" s="37">
        <f t="shared" si="98"/>
        <v>8.0633999998099171E-2</v>
      </c>
      <c r="K744" s="37">
        <f t="shared" si="102"/>
        <v>8.0633999998099171E-2</v>
      </c>
      <c r="N744" s="37">
        <f t="shared" ca="1" si="103"/>
        <v>8.0496891241810045E-2</v>
      </c>
      <c r="P744" s="63">
        <f t="shared" si="101"/>
        <v>43736.027000000002</v>
      </c>
      <c r="S744" s="39"/>
    </row>
    <row r="745" spans="1:19" ht="12.95" customHeight="1">
      <c r="A745" s="30" t="s">
        <v>2317</v>
      </c>
      <c r="B745" s="31" t="s">
        <v>1367</v>
      </c>
      <c r="C745" s="108">
        <v>58754.527000000002</v>
      </c>
      <c r="D745" s="30">
        <v>1E-4</v>
      </c>
      <c r="E745" s="37">
        <f t="shared" si="99"/>
        <v>30626.127759090286</v>
      </c>
      <c r="F745" s="37">
        <f t="shared" si="100"/>
        <v>30626</v>
      </c>
      <c r="G745" s="37">
        <f t="shared" si="98"/>
        <v>8.0633999998099171E-2</v>
      </c>
      <c r="K745" s="37">
        <f t="shared" si="102"/>
        <v>8.0633999998099171E-2</v>
      </c>
      <c r="N745" s="37">
        <f t="shared" ca="1" si="103"/>
        <v>8.0496891241810045E-2</v>
      </c>
      <c r="P745" s="63">
        <f t="shared" si="101"/>
        <v>43736.027000000002</v>
      </c>
      <c r="S745" s="39"/>
    </row>
    <row r="746" spans="1:19" ht="12.95" customHeight="1">
      <c r="A746" s="99" t="s">
        <v>1580</v>
      </c>
      <c r="B746" s="100" t="s">
        <v>1367</v>
      </c>
      <c r="C746" s="101">
        <v>58763.363100000002</v>
      </c>
      <c r="D746" s="101">
        <v>1E-4</v>
      </c>
      <c r="E746" s="37">
        <f t="shared" si="99"/>
        <v>30640.127958728721</v>
      </c>
      <c r="F746" s="37">
        <f t="shared" si="100"/>
        <v>30640</v>
      </c>
      <c r="G746" s="37">
        <f t="shared" si="98"/>
        <v>8.0760000004374888E-2</v>
      </c>
      <c r="K746" s="37">
        <f t="shared" si="102"/>
        <v>8.0760000004374888E-2</v>
      </c>
      <c r="N746" s="37">
        <f t="shared" ca="1" si="103"/>
        <v>8.0541933659474305E-2</v>
      </c>
      <c r="P746" s="63">
        <f t="shared" si="101"/>
        <v>43744.863100000002</v>
      </c>
      <c r="S746" s="39"/>
    </row>
    <row r="747" spans="1:19" ht="12.95" customHeight="1">
      <c r="A747" s="30" t="s">
        <v>2317</v>
      </c>
      <c r="B747" s="31" t="s">
        <v>1367</v>
      </c>
      <c r="C747" s="108">
        <v>58763.363100000002</v>
      </c>
      <c r="D747" s="30">
        <v>1E-4</v>
      </c>
      <c r="E747" s="37">
        <f t="shared" si="99"/>
        <v>30640.127958728721</v>
      </c>
      <c r="F747" s="37">
        <f t="shared" si="100"/>
        <v>30640</v>
      </c>
      <c r="G747" s="37">
        <f t="shared" si="98"/>
        <v>8.0760000004374888E-2</v>
      </c>
      <c r="K747" s="37">
        <f t="shared" si="102"/>
        <v>8.0760000004374888E-2</v>
      </c>
      <c r="N747" s="37">
        <f t="shared" ca="1" si="103"/>
        <v>8.0541933659474305E-2</v>
      </c>
      <c r="P747" s="63">
        <f t="shared" si="101"/>
        <v>43744.863100000002</v>
      </c>
      <c r="S747" s="39"/>
    </row>
    <row r="748" spans="1:19" ht="12.95" customHeight="1">
      <c r="A748" s="99" t="s">
        <v>1580</v>
      </c>
      <c r="B748" s="100" t="s">
        <v>1436</v>
      </c>
      <c r="C748" s="101">
        <v>58764.3102</v>
      </c>
      <c r="D748" s="101">
        <v>2.0000000000000001E-4</v>
      </c>
      <c r="E748" s="37">
        <f t="shared" si="99"/>
        <v>30641.628574280552</v>
      </c>
      <c r="F748" s="37">
        <f t="shared" si="100"/>
        <v>30641.5</v>
      </c>
      <c r="G748" s="37">
        <f t="shared" si="98"/>
        <v>8.1148500001290813E-2</v>
      </c>
      <c r="K748" s="37">
        <f t="shared" si="102"/>
        <v>8.1148500001290813E-2</v>
      </c>
      <c r="N748" s="37">
        <f t="shared" ca="1" si="103"/>
        <v>8.0546759632795464E-2</v>
      </c>
      <c r="P748" s="63">
        <f t="shared" si="101"/>
        <v>43745.8102</v>
      </c>
      <c r="S748" s="39"/>
    </row>
    <row r="749" spans="1:19" ht="12.95" customHeight="1">
      <c r="A749" s="30" t="s">
        <v>2317</v>
      </c>
      <c r="B749" s="31" t="s">
        <v>1436</v>
      </c>
      <c r="C749" s="108">
        <v>58764.3102</v>
      </c>
      <c r="D749" s="30">
        <v>2.0000000000000001E-4</v>
      </c>
      <c r="E749" s="37">
        <f t="shared" si="99"/>
        <v>30641.628574280552</v>
      </c>
      <c r="F749" s="37">
        <f t="shared" si="100"/>
        <v>30641.5</v>
      </c>
      <c r="G749" s="37">
        <f t="shared" si="98"/>
        <v>8.1148500001290813E-2</v>
      </c>
      <c r="K749" s="37">
        <f t="shared" si="102"/>
        <v>8.1148500001290813E-2</v>
      </c>
      <c r="N749" s="37">
        <f t="shared" ca="1" si="103"/>
        <v>8.0546759632795464E-2</v>
      </c>
      <c r="P749" s="63">
        <f t="shared" si="101"/>
        <v>43745.8102</v>
      </c>
      <c r="S749" s="39"/>
    </row>
    <row r="750" spans="1:19" ht="12.95" customHeight="1">
      <c r="A750" s="99" t="s">
        <v>1581</v>
      </c>
      <c r="B750" s="100" t="s">
        <v>1367</v>
      </c>
      <c r="C750" s="101">
        <v>59068.205199999997</v>
      </c>
      <c r="D750" s="101" t="s">
        <v>1698</v>
      </c>
      <c r="E750" s="37">
        <f t="shared" si="99"/>
        <v>31123.129538407422</v>
      </c>
      <c r="F750" s="37">
        <f t="shared" si="100"/>
        <v>31123</v>
      </c>
      <c r="G750" s="37">
        <f t="shared" si="98"/>
        <v>8.1756999992649071E-2</v>
      </c>
      <c r="K750" s="37">
        <f t="shared" si="102"/>
        <v>8.1756999992649071E-2</v>
      </c>
      <c r="N750" s="37">
        <f t="shared" ca="1" si="103"/>
        <v>8.2095897068890852E-2</v>
      </c>
      <c r="P750" s="63">
        <f t="shared" si="101"/>
        <v>44049.705199999997</v>
      </c>
      <c r="S750" s="39"/>
    </row>
    <row r="751" spans="1:19" ht="12.95" customHeight="1">
      <c r="A751" s="99" t="s">
        <v>1581</v>
      </c>
      <c r="B751" s="100" t="s">
        <v>1367</v>
      </c>
      <c r="C751" s="101">
        <v>59068.205499999996</v>
      </c>
      <c r="D751" s="101" t="s">
        <v>1398</v>
      </c>
      <c r="E751" s="37">
        <f t="shared" si="99"/>
        <v>31123.13001373702</v>
      </c>
      <c r="F751" s="37">
        <f t="shared" si="100"/>
        <v>31123</v>
      </c>
      <c r="G751" s="37">
        <f t="shared" si="98"/>
        <v>8.2056999992346391E-2</v>
      </c>
      <c r="K751" s="37">
        <f t="shared" si="102"/>
        <v>8.2056999992346391E-2</v>
      </c>
      <c r="N751" s="37">
        <f t="shared" ca="1" si="103"/>
        <v>8.2095897068890852E-2</v>
      </c>
      <c r="P751" s="63">
        <f t="shared" si="101"/>
        <v>44049.705499999996</v>
      </c>
      <c r="S751" s="39"/>
    </row>
    <row r="752" spans="1:19" ht="12.95" customHeight="1">
      <c r="A752" s="99" t="s">
        <v>1581</v>
      </c>
      <c r="B752" s="100" t="s">
        <v>1367</v>
      </c>
      <c r="C752" s="101">
        <v>59068.205600000001</v>
      </c>
      <c r="D752" s="101" t="s">
        <v>1582</v>
      </c>
      <c r="E752" s="37">
        <f t="shared" si="99"/>
        <v>31123.13017218023</v>
      </c>
      <c r="F752" s="37">
        <f t="shared" si="100"/>
        <v>31123</v>
      </c>
      <c r="G752" s="37">
        <f t="shared" si="98"/>
        <v>8.2156999997096136E-2</v>
      </c>
      <c r="K752" s="37">
        <f t="shared" si="102"/>
        <v>8.2156999997096136E-2</v>
      </c>
      <c r="N752" s="37">
        <f t="shared" ca="1" si="103"/>
        <v>8.2095897068890852E-2</v>
      </c>
      <c r="P752" s="63">
        <f t="shared" si="101"/>
        <v>44049.705600000001</v>
      </c>
      <c r="S752" s="39"/>
    </row>
    <row r="753" spans="1:21" ht="12.95" customHeight="1">
      <c r="A753" s="32" t="s">
        <v>2318</v>
      </c>
      <c r="B753" s="31" t="s">
        <v>1367</v>
      </c>
      <c r="C753" s="108">
        <v>59081.458400000003</v>
      </c>
      <c r="D753" s="30">
        <v>5.9999999999999995E-4</v>
      </c>
      <c r="E753" s="37">
        <f t="shared" si="99"/>
        <v>31144.128332654676</v>
      </c>
      <c r="F753" s="37">
        <f t="shared" si="100"/>
        <v>31144</v>
      </c>
      <c r="G753" s="37">
        <f t="shared" si="98"/>
        <v>8.0996000004233792E-2</v>
      </c>
      <c r="K753" s="37">
        <f t="shared" si="102"/>
        <v>8.0996000004233792E-2</v>
      </c>
      <c r="N753" s="37">
        <f t="shared" ca="1" si="103"/>
        <v>8.2163460695387228E-2</v>
      </c>
      <c r="P753" s="63">
        <f t="shared" si="101"/>
        <v>44062.958400000003</v>
      </c>
      <c r="S753" s="39"/>
    </row>
    <row r="754" spans="1:21" ht="12.95" customHeight="1">
      <c r="A754" s="75" t="s">
        <v>2316</v>
      </c>
      <c r="B754" s="76" t="s">
        <v>1367</v>
      </c>
      <c r="C754" s="77">
        <v>59081.4588</v>
      </c>
      <c r="D754" s="77">
        <v>1E-4</v>
      </c>
      <c r="E754" s="37">
        <f t="shared" si="99"/>
        <v>31144.128966427474</v>
      </c>
      <c r="F754" s="37">
        <f t="shared" si="100"/>
        <v>31144</v>
      </c>
      <c r="G754" s="37">
        <f t="shared" si="98"/>
        <v>8.13960000014049E-2</v>
      </c>
      <c r="K754" s="37">
        <f t="shared" si="102"/>
        <v>8.13960000014049E-2</v>
      </c>
      <c r="N754" s="37">
        <f t="shared" ca="1" si="103"/>
        <v>8.2163460695387228E-2</v>
      </c>
      <c r="P754" s="63">
        <f t="shared" si="101"/>
        <v>44062.9588</v>
      </c>
      <c r="S754" s="39"/>
    </row>
    <row r="755" spans="1:21" ht="12.95" customHeight="1">
      <c r="A755" s="75" t="s">
        <v>2316</v>
      </c>
      <c r="B755" s="76" t="s">
        <v>1367</v>
      </c>
      <c r="C755" s="77">
        <v>59156.564899999998</v>
      </c>
      <c r="D755" s="77">
        <v>1E-4</v>
      </c>
      <c r="E755" s="37">
        <f t="shared" si="99"/>
        <v>31263.129475030142</v>
      </c>
      <c r="F755" s="37">
        <f t="shared" si="100"/>
        <v>31263</v>
      </c>
      <c r="G755" s="37">
        <f t="shared" si="98"/>
        <v>8.1716999993659556E-2</v>
      </c>
      <c r="K755" s="37">
        <f t="shared" si="102"/>
        <v>8.1716999993659556E-2</v>
      </c>
      <c r="N755" s="37">
        <f t="shared" ca="1" si="103"/>
        <v>8.2546321245533336E-2</v>
      </c>
      <c r="P755" s="63">
        <f t="shared" si="101"/>
        <v>44138.064899999998</v>
      </c>
      <c r="S755" s="39"/>
    </row>
    <row r="756" spans="1:21" ht="12.95" customHeight="1">
      <c r="A756" s="35" t="s">
        <v>2321</v>
      </c>
      <c r="B756" s="103" t="s">
        <v>1367</v>
      </c>
      <c r="C756" s="104">
        <v>59355.875699999997</v>
      </c>
      <c r="D756" s="105">
        <v>1E-4</v>
      </c>
      <c r="E756" s="37">
        <f t="shared" si="99"/>
        <v>31578.923885470915</v>
      </c>
      <c r="F756" s="37">
        <f t="shared" si="100"/>
        <v>31579</v>
      </c>
      <c r="N756" s="37">
        <f t="shared" ca="1" si="103"/>
        <v>8.3562992958526372E-2</v>
      </c>
      <c r="P756" s="63">
        <f t="shared" si="101"/>
        <v>44337.375699999997</v>
      </c>
      <c r="S756" s="39"/>
      <c r="U756" s="37">
        <f>+C756-(C$7+F756*C$8)</f>
        <v>-4.8039000001153909E-2</v>
      </c>
    </row>
    <row r="757" spans="1:21" ht="12.95" customHeight="1">
      <c r="A757" s="75" t="s">
        <v>2315</v>
      </c>
      <c r="B757" s="76" t="s">
        <v>1367</v>
      </c>
      <c r="C757" s="77">
        <v>59376.8318</v>
      </c>
      <c r="D757" s="77">
        <v>2.9999999999999997E-4</v>
      </c>
      <c r="E757" s="37">
        <f t="shared" si="99"/>
        <v>31612.127401008653</v>
      </c>
      <c r="F757" s="37">
        <f t="shared" si="100"/>
        <v>31612</v>
      </c>
      <c r="G757" s="37">
        <f t="shared" si="98"/>
        <v>8.0408000001625624E-2</v>
      </c>
      <c r="K757" s="37">
        <f t="shared" si="102"/>
        <v>8.0408000001625624E-2</v>
      </c>
      <c r="N757" s="37">
        <f t="shared" ca="1" si="103"/>
        <v>8.3669164371592095E-2</v>
      </c>
      <c r="P757" s="63">
        <f t="shared" si="101"/>
        <v>44358.3318</v>
      </c>
      <c r="S757" s="39"/>
    </row>
    <row r="758" spans="1:21" ht="12.95" customHeight="1">
      <c r="A758" s="75" t="s">
        <v>2315</v>
      </c>
      <c r="B758" s="76" t="s">
        <v>1367</v>
      </c>
      <c r="C758" s="77">
        <v>59376.832799999996</v>
      </c>
      <c r="D758" s="77">
        <v>1E-4</v>
      </c>
      <c r="E758" s="37">
        <f t="shared" si="99"/>
        <v>31612.12898544065</v>
      </c>
      <c r="F758" s="37">
        <f t="shared" si="100"/>
        <v>31612</v>
      </c>
      <c r="G758" s="37">
        <f t="shared" si="98"/>
        <v>8.1407999998191372E-2</v>
      </c>
      <c r="K758" s="37">
        <f t="shared" si="102"/>
        <v>8.1407999998191372E-2</v>
      </c>
      <c r="N758" s="37">
        <f t="shared" ca="1" si="103"/>
        <v>8.3669164371592095E-2</v>
      </c>
      <c r="P758" s="63">
        <f t="shared" si="101"/>
        <v>44358.332799999996</v>
      </c>
      <c r="S758" s="39"/>
    </row>
    <row r="759" spans="1:21" ht="12.95" customHeight="1">
      <c r="A759" s="32" t="s">
        <v>2318</v>
      </c>
      <c r="B759" s="31" t="s">
        <v>1367</v>
      </c>
      <c r="C759" s="108">
        <v>59384.4067</v>
      </c>
      <c r="D759" s="30">
        <v>2.0999999999999999E-3</v>
      </c>
      <c r="E759" s="37">
        <f t="shared" si="99"/>
        <v>31624.129315002512</v>
      </c>
      <c r="F759" s="37">
        <f t="shared" si="100"/>
        <v>31624</v>
      </c>
      <c r="G759" s="37">
        <f t="shared" si="98"/>
        <v>8.161600000312319E-2</v>
      </c>
      <c r="K759" s="37">
        <f t="shared" si="102"/>
        <v>8.161600000312319E-2</v>
      </c>
      <c r="N759" s="37">
        <f t="shared" ca="1" si="103"/>
        <v>8.3707772158161442E-2</v>
      </c>
      <c r="P759" s="63">
        <f t="shared" si="101"/>
        <v>44365.9067</v>
      </c>
      <c r="S759" s="39"/>
    </row>
    <row r="760" spans="1:21" ht="12.95" customHeight="1">
      <c r="A760" s="102" t="s">
        <v>511</v>
      </c>
      <c r="C760" s="36">
        <v>59393.873800000001</v>
      </c>
      <c r="D760" s="36">
        <v>2.0000000000000001E-4</v>
      </c>
      <c r="E760" s="37">
        <f t="shared" si="99"/>
        <v>31639.129291236033</v>
      </c>
      <c r="F760" s="37">
        <f t="shared" si="100"/>
        <v>31639</v>
      </c>
      <c r="G760" s="37">
        <f t="shared" si="98"/>
        <v>8.1600999998045154E-2</v>
      </c>
      <c r="K760" s="37">
        <f t="shared" si="102"/>
        <v>8.1600999998045154E-2</v>
      </c>
      <c r="N760" s="37">
        <f t="shared" ca="1" si="103"/>
        <v>8.3756031891373137E-2</v>
      </c>
      <c r="P760" s="63">
        <f t="shared" si="101"/>
        <v>44375.373800000001</v>
      </c>
      <c r="S760" s="39"/>
    </row>
    <row r="761" spans="1:21" ht="12.95" customHeight="1">
      <c r="A761" s="32" t="s">
        <v>2318</v>
      </c>
      <c r="B761" s="31" t="s">
        <v>1367</v>
      </c>
      <c r="C761" s="108">
        <v>59418.488400000002</v>
      </c>
      <c r="D761" s="30">
        <v>1E-4</v>
      </c>
      <c r="E761" s="37">
        <f t="shared" si="99"/>
        <v>31678.129451263667</v>
      </c>
      <c r="F761" s="37">
        <f t="shared" si="100"/>
        <v>31678</v>
      </c>
      <c r="G761" s="37">
        <f t="shared" si="98"/>
        <v>8.1702000003133435E-2</v>
      </c>
      <c r="K761" s="37">
        <f t="shared" si="102"/>
        <v>8.1702000003133435E-2</v>
      </c>
      <c r="N761" s="37">
        <f t="shared" ca="1" si="103"/>
        <v>8.3881507197723554E-2</v>
      </c>
      <c r="P761" s="63">
        <f t="shared" si="101"/>
        <v>44399.988400000002</v>
      </c>
      <c r="S761" s="39"/>
    </row>
    <row r="762" spans="1:21" ht="12.95" customHeight="1">
      <c r="A762" s="30" t="s">
        <v>2319</v>
      </c>
      <c r="B762" s="31" t="s">
        <v>1367</v>
      </c>
      <c r="C762" s="108">
        <v>59457.620300000002</v>
      </c>
      <c r="D762" s="30">
        <v>1E-4</v>
      </c>
      <c r="E762" s="37">
        <f t="shared" si="99"/>
        <v>31740.131286035932</v>
      </c>
      <c r="F762" s="37">
        <f t="shared" si="100"/>
        <v>31740</v>
      </c>
      <c r="G762" s="37">
        <f t="shared" si="98"/>
        <v>8.2860000002256129E-2</v>
      </c>
      <c r="K762" s="37">
        <f t="shared" si="102"/>
        <v>8.2860000002256129E-2</v>
      </c>
      <c r="N762" s="37">
        <f t="shared" ca="1" si="103"/>
        <v>8.4080980761665217E-2</v>
      </c>
      <c r="P762" s="63">
        <f t="shared" si="101"/>
        <v>44439.120300000002</v>
      </c>
      <c r="S762" s="39"/>
    </row>
    <row r="763" spans="1:21" ht="12.95" customHeight="1">
      <c r="A763" s="30" t="s">
        <v>2319</v>
      </c>
      <c r="B763" s="31" t="s">
        <v>1367</v>
      </c>
      <c r="C763" s="108">
        <v>59474.661699999997</v>
      </c>
      <c r="D763" s="30">
        <v>1E-4</v>
      </c>
      <c r="E763" s="37">
        <f t="shared" si="99"/>
        <v>31767.132225604102</v>
      </c>
      <c r="F763" s="37">
        <f t="shared" si="100"/>
        <v>31767</v>
      </c>
      <c r="G763" s="37">
        <f t="shared" si="98"/>
        <v>8.3452999999281019E-2</v>
      </c>
      <c r="K763" s="37">
        <f t="shared" si="102"/>
        <v>8.3452999999281019E-2</v>
      </c>
      <c r="N763" s="37">
        <f t="shared" ca="1" si="103"/>
        <v>8.4167848281446273E-2</v>
      </c>
      <c r="P763" s="63">
        <f t="shared" si="101"/>
        <v>44456.161699999997</v>
      </c>
      <c r="S763" s="39"/>
    </row>
    <row r="764" spans="1:21" ht="12.95" customHeight="1">
      <c r="A764" s="34" t="s">
        <v>2320</v>
      </c>
      <c r="B764" s="33" t="s">
        <v>1367</v>
      </c>
      <c r="C764" s="108">
        <v>59804.748399999997</v>
      </c>
      <c r="D764" s="30">
        <v>2.9999999999999997E-4</v>
      </c>
      <c r="E764" s="37">
        <f t="shared" si="99"/>
        <v>32290.132157473523</v>
      </c>
      <c r="F764" s="37">
        <f t="shared" si="100"/>
        <v>32290</v>
      </c>
      <c r="G764" s="37">
        <f t="shared" si="98"/>
        <v>8.3409999999275897E-2</v>
      </c>
      <c r="K764" s="37">
        <f t="shared" si="102"/>
        <v>8.3409999999275897E-2</v>
      </c>
      <c r="N764" s="37">
        <f t="shared" ca="1" si="103"/>
        <v>8.5850504312760673E-2</v>
      </c>
      <c r="P764" s="63">
        <f t="shared" si="101"/>
        <v>44786.248399999997</v>
      </c>
      <c r="S764" s="39"/>
    </row>
    <row r="765" spans="1:21" ht="12.95" customHeight="1">
      <c r="A765" s="34" t="s">
        <v>2320</v>
      </c>
      <c r="B765" s="33" t="s">
        <v>1367</v>
      </c>
      <c r="C765" s="108">
        <v>59830.6247</v>
      </c>
      <c r="D765" s="30">
        <v>1E-4</v>
      </c>
      <c r="E765" s="37">
        <f t="shared" si="99"/>
        <v>32331.131395361735</v>
      </c>
      <c r="F765" s="37">
        <f t="shared" si="100"/>
        <v>32331</v>
      </c>
      <c r="G765" s="37">
        <f t="shared" si="98"/>
        <v>8.2928999996511266E-2</v>
      </c>
      <c r="K765" s="37">
        <f t="shared" si="102"/>
        <v>8.2928999996511266E-2</v>
      </c>
      <c r="N765" s="37">
        <f t="shared" ca="1" si="103"/>
        <v>8.5982414250205974E-2</v>
      </c>
      <c r="P765" s="63">
        <f t="shared" si="101"/>
        <v>44812.1247</v>
      </c>
      <c r="S765" s="39"/>
    </row>
    <row r="766" spans="1:21" ht="12.95" customHeight="1">
      <c r="A766" s="34" t="s">
        <v>2320</v>
      </c>
      <c r="B766" s="33" t="s">
        <v>1367</v>
      </c>
      <c r="C766" s="108">
        <v>59834.411599999999</v>
      </c>
      <c r="D766" s="30">
        <v>1E-4</v>
      </c>
      <c r="E766" s="37">
        <f t="shared" si="99"/>
        <v>32337.131480921063</v>
      </c>
      <c r="F766" s="37">
        <f t="shared" si="100"/>
        <v>32337</v>
      </c>
      <c r="G766" s="37">
        <f t="shared" si="98"/>
        <v>8.2983000000240281E-2</v>
      </c>
      <c r="K766" s="37">
        <f t="shared" si="102"/>
        <v>8.2983000000240281E-2</v>
      </c>
      <c r="N766" s="37">
        <f t="shared" ca="1" si="103"/>
        <v>8.6001718143490655E-2</v>
      </c>
      <c r="P766" s="63">
        <f t="shared" si="101"/>
        <v>44815.911599999999</v>
      </c>
      <c r="S766" s="39"/>
    </row>
    <row r="767" spans="1:21" ht="12.95" customHeight="1">
      <c r="A767" s="34" t="s">
        <v>2320</v>
      </c>
      <c r="B767" s="33" t="s">
        <v>1367</v>
      </c>
      <c r="C767" s="108">
        <v>59852.716200000003</v>
      </c>
      <c r="D767" s="30">
        <v>5.9999999999999995E-4</v>
      </c>
      <c r="E767" s="37">
        <f t="shared" si="99"/>
        <v>32366.133874997828</v>
      </c>
      <c r="F767" s="37">
        <f t="shared" si="100"/>
        <v>32366</v>
      </c>
      <c r="G767" s="37">
        <f t="shared" si="98"/>
        <v>8.4494000002450775E-2</v>
      </c>
      <c r="K767" s="37">
        <f t="shared" si="102"/>
        <v>8.4494000002450775E-2</v>
      </c>
      <c r="N767" s="37">
        <f t="shared" ca="1" si="103"/>
        <v>8.6095020294366595E-2</v>
      </c>
      <c r="P767" s="63">
        <f t="shared" si="101"/>
        <v>44834.216200000003</v>
      </c>
      <c r="S767" s="39"/>
    </row>
    <row r="768" spans="1:21" ht="12.95" customHeight="1">
      <c r="A768" s="106" t="s">
        <v>2322</v>
      </c>
      <c r="B768" s="107" t="s">
        <v>1367</v>
      </c>
      <c r="C768" s="30">
        <v>60076.772599999997</v>
      </c>
      <c r="D768" s="30">
        <v>2.9999999999999997E-4</v>
      </c>
      <c r="E768" s="37">
        <f t="shared" ref="E768" si="104">+(C768-C$7)/C$8</f>
        <v>32721.136006058863</v>
      </c>
      <c r="F768" s="37">
        <f t="shared" si="100"/>
        <v>32721</v>
      </c>
      <c r="G768" s="37">
        <f t="shared" ref="G768" si="105">+C768-(C$7+F768*C$8)</f>
        <v>8.5838999999396037E-2</v>
      </c>
      <c r="K768" s="37">
        <f t="shared" ref="K768" si="106">G768</f>
        <v>8.5838999999396037E-2</v>
      </c>
      <c r="N768" s="37">
        <f t="shared" ref="N768" ca="1" si="107">+C$11+C$12*F768</f>
        <v>8.7237167313710021E-2</v>
      </c>
      <c r="P768" s="63">
        <f t="shared" ref="P768" si="108">C768-15018.5</f>
        <v>45058.272599999997</v>
      </c>
      <c r="S768" s="39"/>
    </row>
    <row r="769" spans="1:19" ht="12.95" customHeight="1">
      <c r="A769" s="34" t="s">
        <v>2324</v>
      </c>
      <c r="B769" s="120" t="s">
        <v>1367</v>
      </c>
      <c r="C769" s="121">
        <v>60181.541499999999</v>
      </c>
      <c r="D769" s="121">
        <v>1E-4</v>
      </c>
      <c r="E769" s="37">
        <f t="shared" ref="E769:E772" si="109">+(C769-C$7)/C$8</f>
        <v>32887.135204336271</v>
      </c>
      <c r="F769" s="37">
        <f t="shared" si="100"/>
        <v>32887</v>
      </c>
      <c r="G769" s="37">
        <f t="shared" ref="G769:G772" si="110">+C769-(C$7+F769*C$8)</f>
        <v>8.5333000002719928E-2</v>
      </c>
      <c r="K769" s="37">
        <f t="shared" ref="K769:K772" si="111">G769</f>
        <v>8.5333000002719928E-2</v>
      </c>
      <c r="N769" s="37">
        <f t="shared" ref="N769:N772" ca="1" si="112">+C$11+C$12*F769</f>
        <v>8.7771241694586111E-2</v>
      </c>
      <c r="P769" s="63">
        <f t="shared" ref="P769:P772" si="113">C769-15018.5</f>
        <v>45163.041499999999</v>
      </c>
      <c r="S769" s="39"/>
    </row>
    <row r="770" spans="1:19" ht="12.95" customHeight="1">
      <c r="A770" s="34" t="s">
        <v>2324</v>
      </c>
      <c r="B770" s="120" t="s">
        <v>1367</v>
      </c>
      <c r="C770" s="121">
        <v>60184.697399999997</v>
      </c>
      <c r="D770" s="121">
        <v>2.9999999999999997E-4</v>
      </c>
      <c r="E770" s="37">
        <f t="shared" si="109"/>
        <v>32892.135513300513</v>
      </c>
      <c r="F770" s="37">
        <f t="shared" si="100"/>
        <v>32892</v>
      </c>
      <c r="G770" s="37">
        <f t="shared" si="110"/>
        <v>8.5528000003250781E-2</v>
      </c>
      <c r="K770" s="37">
        <f t="shared" si="111"/>
        <v>8.5528000003250781E-2</v>
      </c>
      <c r="N770" s="37">
        <f t="shared" ca="1" si="112"/>
        <v>8.7787328272323342E-2</v>
      </c>
      <c r="P770" s="63">
        <f t="shared" si="113"/>
        <v>45166.197399999997</v>
      </c>
      <c r="S770" s="39"/>
    </row>
    <row r="771" spans="1:19" ht="12.95" customHeight="1">
      <c r="A771" s="34" t="s">
        <v>2324</v>
      </c>
      <c r="B771" s="120" t="s">
        <v>1367</v>
      </c>
      <c r="C771" s="121">
        <v>60191.640800000001</v>
      </c>
      <c r="D771" s="121">
        <v>1E-4</v>
      </c>
      <c r="E771" s="37">
        <f t="shared" si="109"/>
        <v>32903.136858483289</v>
      </c>
      <c r="F771" s="37">
        <f t="shared" si="100"/>
        <v>32903</v>
      </c>
      <c r="G771" s="37">
        <f t="shared" si="110"/>
        <v>8.6377000006905291E-2</v>
      </c>
      <c r="K771" s="37">
        <f t="shared" si="111"/>
        <v>8.6377000006905291E-2</v>
      </c>
      <c r="N771" s="37">
        <f t="shared" ca="1" si="112"/>
        <v>8.7822718743345254E-2</v>
      </c>
      <c r="P771" s="63">
        <f t="shared" si="113"/>
        <v>45173.140800000001</v>
      </c>
      <c r="S771" s="39"/>
    </row>
    <row r="772" spans="1:19" ht="12.95" customHeight="1">
      <c r="A772" s="34" t="s">
        <v>2324</v>
      </c>
      <c r="B772" s="120" t="s">
        <v>1367</v>
      </c>
      <c r="C772" s="121">
        <v>60214.362699999998</v>
      </c>
      <c r="D772" s="121">
        <v>2.0000000000000001E-4</v>
      </c>
      <c r="E772" s="37">
        <f t="shared" si="109"/>
        <v>32939.138164055257</v>
      </c>
      <c r="F772" s="37">
        <f t="shared" si="100"/>
        <v>32939</v>
      </c>
      <c r="G772" s="37">
        <f t="shared" si="110"/>
        <v>8.7201000002096407E-2</v>
      </c>
      <c r="K772" s="37">
        <f t="shared" si="111"/>
        <v>8.7201000002096407E-2</v>
      </c>
      <c r="N772" s="37">
        <f t="shared" ca="1" si="112"/>
        <v>8.7938542103053324E-2</v>
      </c>
      <c r="P772" s="63">
        <f t="shared" si="113"/>
        <v>45195.862699999998</v>
      </c>
      <c r="S772" s="39"/>
    </row>
    <row r="773" spans="1:19" ht="12.95" customHeight="1">
      <c r="C773" s="36"/>
      <c r="D773" s="36"/>
      <c r="S773" s="39"/>
    </row>
    <row r="774" spans="1:19" ht="12.95" customHeight="1">
      <c r="C774" s="36"/>
      <c r="D774" s="36"/>
      <c r="S774" s="39"/>
    </row>
    <row r="775" spans="1:19" ht="12.95" customHeight="1">
      <c r="C775" s="36"/>
      <c r="D775" s="36"/>
      <c r="S775" s="39"/>
    </row>
    <row r="776" spans="1:19" ht="12.95" customHeight="1">
      <c r="C776" s="36"/>
      <c r="D776" s="36"/>
      <c r="S776" s="39"/>
    </row>
    <row r="777" spans="1:19" ht="12.95" customHeight="1">
      <c r="C777" s="36"/>
      <c r="D777" s="36"/>
      <c r="S777" s="39"/>
    </row>
    <row r="778" spans="1:19" ht="12.95" customHeight="1">
      <c r="C778" s="36"/>
      <c r="D778" s="36"/>
      <c r="S778" s="39"/>
    </row>
    <row r="779" spans="1:19" ht="12.95" customHeight="1">
      <c r="C779" s="36"/>
      <c r="D779" s="36"/>
      <c r="S779" s="39"/>
    </row>
    <row r="780" spans="1:19" ht="12.95" customHeight="1">
      <c r="C780" s="36"/>
      <c r="D780" s="36"/>
      <c r="S780" s="39"/>
    </row>
    <row r="781" spans="1:19" ht="12.95" customHeight="1">
      <c r="C781" s="36"/>
      <c r="D781" s="36"/>
      <c r="S781" s="39"/>
    </row>
    <row r="782" spans="1:19" ht="12.95" customHeight="1">
      <c r="C782" s="36"/>
      <c r="D782" s="36"/>
      <c r="S782" s="39"/>
    </row>
    <row r="783" spans="1:19" ht="12.95" customHeight="1">
      <c r="C783" s="36"/>
      <c r="D783" s="36"/>
      <c r="S783" s="39"/>
    </row>
    <row r="784" spans="1:19" ht="12.95" customHeight="1">
      <c r="C784" s="36"/>
      <c r="D784" s="36"/>
      <c r="S784" s="39"/>
    </row>
    <row r="785" spans="19:19" ht="12.95" customHeight="1">
      <c r="S785" s="39"/>
    </row>
    <row r="786" spans="19:19" ht="12.95" customHeight="1">
      <c r="S786" s="39"/>
    </row>
    <row r="787" spans="19:19" ht="12.95" customHeight="1">
      <c r="S787" s="39"/>
    </row>
    <row r="788" spans="19:19" ht="12.95" customHeight="1">
      <c r="S788" s="39"/>
    </row>
    <row r="789" spans="19:19" ht="12.95" customHeight="1">
      <c r="S789" s="39"/>
    </row>
    <row r="790" spans="19:19" ht="12.95" customHeight="1">
      <c r="S790" s="39"/>
    </row>
    <row r="791" spans="19:19" ht="12.95" customHeight="1">
      <c r="S791" s="39"/>
    </row>
    <row r="792" spans="19:19" ht="12.95" customHeight="1">
      <c r="S792" s="39"/>
    </row>
    <row r="793" spans="19:19" ht="12.95" customHeight="1">
      <c r="S793" s="39"/>
    </row>
    <row r="794" spans="19:19" ht="12.95" customHeight="1">
      <c r="S794" s="39"/>
    </row>
    <row r="795" spans="19:19" ht="12.95" customHeight="1">
      <c r="S795" s="39"/>
    </row>
    <row r="796" spans="19:19" ht="12.95" customHeight="1">
      <c r="S796" s="39"/>
    </row>
    <row r="797" spans="19:19" ht="12.95" customHeight="1">
      <c r="S797" s="39"/>
    </row>
    <row r="798" spans="19:19" ht="12.95" customHeight="1">
      <c r="S798" s="39"/>
    </row>
    <row r="799" spans="19:19" ht="12.95" customHeight="1">
      <c r="S799" s="39"/>
    </row>
    <row r="800" spans="19:19" ht="12.95" customHeight="1">
      <c r="S800" s="39"/>
    </row>
    <row r="801" spans="19:19" ht="12.95" customHeight="1">
      <c r="S801" s="39"/>
    </row>
    <row r="802" spans="19:19" ht="12.95" customHeight="1">
      <c r="S802" s="39"/>
    </row>
    <row r="803" spans="19:19" ht="12.95" customHeight="1">
      <c r="S803" s="39"/>
    </row>
    <row r="804" spans="19:19" ht="12.95" customHeight="1">
      <c r="S804" s="39"/>
    </row>
    <row r="805" spans="19:19" ht="12.95" customHeight="1">
      <c r="S805" s="39"/>
    </row>
    <row r="806" spans="19:19" ht="12.95" customHeight="1">
      <c r="S806" s="39"/>
    </row>
    <row r="807" spans="19:19" ht="12.95" customHeight="1">
      <c r="S807" s="39"/>
    </row>
    <row r="808" spans="19:19" ht="12.95" customHeight="1">
      <c r="S808" s="39"/>
    </row>
    <row r="809" spans="19:19" ht="12.95" customHeight="1">
      <c r="S809" s="39"/>
    </row>
    <row r="810" spans="19:19" ht="12.95" customHeight="1">
      <c r="S810" s="39"/>
    </row>
    <row r="811" spans="19:19" ht="12.95" customHeight="1">
      <c r="S811" s="39"/>
    </row>
    <row r="812" spans="19:19" ht="12.95" customHeight="1">
      <c r="S812" s="39"/>
    </row>
    <row r="813" spans="19:19" ht="12.95" customHeight="1">
      <c r="S813" s="39"/>
    </row>
    <row r="814" spans="19:19" ht="12.95" customHeight="1">
      <c r="S814" s="39"/>
    </row>
    <row r="815" spans="19:19" ht="12.95" customHeight="1">
      <c r="S815" s="39"/>
    </row>
    <row r="816" spans="19:19" ht="12.95" customHeight="1">
      <c r="S816" s="39"/>
    </row>
    <row r="817" spans="19:19" ht="12.95" customHeight="1">
      <c r="S817" s="39"/>
    </row>
    <row r="818" spans="19:19" ht="12.95" customHeight="1">
      <c r="S818" s="39"/>
    </row>
    <row r="819" spans="19:19" ht="12.95" customHeight="1">
      <c r="S819" s="39"/>
    </row>
    <row r="820" spans="19:19" ht="12.95" customHeight="1">
      <c r="S820" s="39"/>
    </row>
    <row r="821" spans="19:19" ht="12.95" customHeight="1">
      <c r="S821" s="39"/>
    </row>
    <row r="822" spans="19:19" ht="12.95" customHeight="1">
      <c r="S822" s="39"/>
    </row>
    <row r="823" spans="19:19" ht="12.95" customHeight="1">
      <c r="S823" s="39"/>
    </row>
    <row r="824" spans="19:19" ht="12.95" customHeight="1">
      <c r="S824" s="39"/>
    </row>
    <row r="825" spans="19:19" ht="12.95" customHeight="1">
      <c r="S825" s="39"/>
    </row>
    <row r="826" spans="19:19" ht="12.95" customHeight="1">
      <c r="S826" s="39"/>
    </row>
    <row r="827" spans="19:19" ht="12.95" customHeight="1">
      <c r="S827" s="39"/>
    </row>
    <row r="828" spans="19:19" ht="12.95" customHeight="1">
      <c r="S828" s="39"/>
    </row>
    <row r="829" spans="19:19" ht="12.95" customHeight="1">
      <c r="S829" s="39"/>
    </row>
    <row r="830" spans="19:19" ht="12.95" customHeight="1">
      <c r="S830" s="39"/>
    </row>
    <row r="831" spans="19:19" ht="12.95" customHeight="1">
      <c r="S831" s="39"/>
    </row>
    <row r="832" spans="19:19" ht="12.95" customHeight="1">
      <c r="S832" s="39"/>
    </row>
    <row r="833" spans="19:19" ht="12.95" customHeight="1">
      <c r="S833" s="39"/>
    </row>
    <row r="834" spans="19:19" ht="12.95" customHeight="1">
      <c r="S834" s="39"/>
    </row>
    <row r="835" spans="19:19" ht="12.95" customHeight="1">
      <c r="S835" s="39"/>
    </row>
    <row r="836" spans="19:19" ht="12.95" customHeight="1">
      <c r="S836" s="39"/>
    </row>
    <row r="837" spans="19:19" ht="12.95" customHeight="1">
      <c r="S837" s="39"/>
    </row>
    <row r="838" spans="19:19" ht="12.95" customHeight="1">
      <c r="S838" s="39"/>
    </row>
    <row r="839" spans="19:19" ht="12.95" customHeight="1">
      <c r="S839" s="39"/>
    </row>
    <row r="840" spans="19:19" ht="12.95" customHeight="1">
      <c r="S840" s="39"/>
    </row>
    <row r="841" spans="19:19" ht="12.95" customHeight="1">
      <c r="S841" s="39"/>
    </row>
    <row r="842" spans="19:19" ht="12.95" customHeight="1">
      <c r="S842" s="39"/>
    </row>
    <row r="843" spans="19:19" ht="12.95" customHeight="1">
      <c r="S843" s="39"/>
    </row>
    <row r="844" spans="19:19" ht="12.95" customHeight="1">
      <c r="S844" s="39"/>
    </row>
    <row r="845" spans="19:19" ht="12.95" customHeight="1">
      <c r="S845" s="39"/>
    </row>
    <row r="846" spans="19:19" ht="12.95" customHeight="1">
      <c r="S846" s="39"/>
    </row>
    <row r="847" spans="19:19" ht="12.95" customHeight="1">
      <c r="S847" s="39"/>
    </row>
    <row r="848" spans="19:19" ht="12.95" customHeight="1">
      <c r="S848" s="39"/>
    </row>
    <row r="849" spans="19:19" ht="12.95" customHeight="1">
      <c r="S849" s="39"/>
    </row>
    <row r="850" spans="19:19" ht="12.95" customHeight="1">
      <c r="S850" s="39"/>
    </row>
    <row r="851" spans="19:19" ht="12.95" customHeight="1">
      <c r="S851" s="39"/>
    </row>
    <row r="852" spans="19:19" ht="12.95" customHeight="1">
      <c r="S852" s="39"/>
    </row>
    <row r="853" spans="19:19" ht="12.95" customHeight="1">
      <c r="S853" s="39"/>
    </row>
    <row r="854" spans="19:19" ht="12.95" customHeight="1">
      <c r="S854" s="39"/>
    </row>
    <row r="855" spans="19:19" ht="12.95" customHeight="1">
      <c r="S855" s="39"/>
    </row>
    <row r="856" spans="19:19" ht="12.95" customHeight="1">
      <c r="S856" s="39"/>
    </row>
    <row r="857" spans="19:19" ht="12.95" customHeight="1">
      <c r="S857" s="39"/>
    </row>
    <row r="858" spans="19:19" ht="12.95" customHeight="1">
      <c r="S858" s="39"/>
    </row>
    <row r="859" spans="19:19" ht="12.95" customHeight="1">
      <c r="S859" s="39"/>
    </row>
    <row r="860" spans="19:19" ht="12.95" customHeight="1">
      <c r="S860" s="39"/>
    </row>
    <row r="861" spans="19:19" ht="12.95" customHeight="1">
      <c r="S861" s="39"/>
    </row>
    <row r="862" spans="19:19" ht="12.95" customHeight="1">
      <c r="S862" s="39"/>
    </row>
    <row r="863" spans="19:19" ht="12.95" customHeight="1">
      <c r="S863" s="39"/>
    </row>
    <row r="864" spans="19:19" ht="12.95" customHeight="1">
      <c r="S864" s="39"/>
    </row>
    <row r="865" spans="19:19" ht="12.95" customHeight="1">
      <c r="S865" s="39"/>
    </row>
    <row r="866" spans="19:19" ht="12.95" customHeight="1">
      <c r="S866" s="39"/>
    </row>
    <row r="867" spans="19:19" ht="12.95" customHeight="1">
      <c r="S867" s="39"/>
    </row>
    <row r="868" spans="19:19" ht="12.95" customHeight="1">
      <c r="S868" s="39"/>
    </row>
    <row r="869" spans="19:19" ht="12.95" customHeight="1">
      <c r="S869" s="39"/>
    </row>
    <row r="870" spans="19:19" ht="12.95" customHeight="1">
      <c r="S870" s="39"/>
    </row>
    <row r="871" spans="19:19" ht="12.95" customHeight="1">
      <c r="S871" s="39"/>
    </row>
    <row r="872" spans="19:19" ht="12.95" customHeight="1">
      <c r="S872" s="39"/>
    </row>
    <row r="873" spans="19:19" ht="12.95" customHeight="1">
      <c r="S873" s="39"/>
    </row>
    <row r="874" spans="19:19" ht="12.95" customHeight="1">
      <c r="S874" s="39"/>
    </row>
    <row r="875" spans="19:19" ht="12.95" customHeight="1">
      <c r="S875" s="39"/>
    </row>
    <row r="876" spans="19:19" ht="12.95" customHeight="1">
      <c r="S876" s="39"/>
    </row>
    <row r="877" spans="19:19" ht="12.95" customHeight="1">
      <c r="S877" s="39"/>
    </row>
    <row r="878" spans="19:19" ht="12.95" customHeight="1">
      <c r="S878" s="39"/>
    </row>
    <row r="879" spans="19:19" ht="12.95" customHeight="1">
      <c r="S879" s="39"/>
    </row>
    <row r="880" spans="19:19" ht="12.95" customHeight="1">
      <c r="S880" s="39"/>
    </row>
    <row r="881" spans="19:19" ht="12.95" customHeight="1">
      <c r="S881" s="39"/>
    </row>
    <row r="882" spans="19:19" ht="12.95" customHeight="1">
      <c r="S882" s="39"/>
    </row>
    <row r="883" spans="19:19" ht="12.95" customHeight="1">
      <c r="S883" s="39"/>
    </row>
    <row r="884" spans="19:19" ht="12.95" customHeight="1">
      <c r="S884" s="39"/>
    </row>
    <row r="885" spans="19:19" ht="12.95" customHeight="1">
      <c r="S885" s="39"/>
    </row>
    <row r="886" spans="19:19" ht="12.95" customHeight="1">
      <c r="S886" s="39"/>
    </row>
    <row r="887" spans="19:19" ht="12.95" customHeight="1">
      <c r="S887" s="39"/>
    </row>
    <row r="888" spans="19:19" ht="12.95" customHeight="1">
      <c r="S888" s="39"/>
    </row>
    <row r="889" spans="19:19" ht="12.95" customHeight="1">
      <c r="S889" s="39"/>
    </row>
    <row r="890" spans="19:19" ht="12.95" customHeight="1">
      <c r="S890" s="39"/>
    </row>
    <row r="891" spans="19:19" ht="12.95" customHeight="1">
      <c r="S891" s="39"/>
    </row>
    <row r="892" spans="19:19" ht="12.95" customHeight="1">
      <c r="S892" s="39"/>
    </row>
    <row r="893" spans="19:19" ht="12.95" customHeight="1">
      <c r="S893" s="39"/>
    </row>
    <row r="894" spans="19:19" ht="12.95" customHeight="1">
      <c r="S894" s="39"/>
    </row>
    <row r="895" spans="19:19" ht="12.95" customHeight="1">
      <c r="S895" s="39"/>
    </row>
    <row r="896" spans="19:19" ht="12.95" customHeight="1">
      <c r="S896" s="39"/>
    </row>
    <row r="897" spans="19:19" ht="12.95" customHeight="1">
      <c r="S897" s="39"/>
    </row>
    <row r="898" spans="19:19" ht="12.95" customHeight="1">
      <c r="S898" s="39"/>
    </row>
    <row r="899" spans="19:19" ht="12.95" customHeight="1">
      <c r="S899" s="39"/>
    </row>
    <row r="900" spans="19:19" ht="12.95" customHeight="1">
      <c r="S900" s="39"/>
    </row>
    <row r="901" spans="19:19" ht="12.95" customHeight="1">
      <c r="S901" s="39"/>
    </row>
    <row r="902" spans="19:19" ht="12.95" customHeight="1">
      <c r="S902" s="39"/>
    </row>
    <row r="903" spans="19:19" ht="12.95" customHeight="1">
      <c r="S903" s="39"/>
    </row>
    <row r="904" spans="19:19" ht="12.95" customHeight="1">
      <c r="S904" s="39"/>
    </row>
    <row r="905" spans="19:19" ht="12.95" customHeight="1">
      <c r="S905" s="39"/>
    </row>
    <row r="906" spans="19:19" ht="12.95" customHeight="1">
      <c r="S906" s="39"/>
    </row>
    <row r="907" spans="19:19" ht="12.95" customHeight="1">
      <c r="S907" s="39"/>
    </row>
    <row r="908" spans="19:19" ht="12.95" customHeight="1">
      <c r="S908" s="39"/>
    </row>
    <row r="909" spans="19:19" ht="12.95" customHeight="1">
      <c r="S909" s="39"/>
    </row>
    <row r="910" spans="19:19" ht="12.95" customHeight="1">
      <c r="S910" s="39"/>
    </row>
    <row r="911" spans="19:19" ht="12.95" customHeight="1">
      <c r="S911" s="39"/>
    </row>
    <row r="912" spans="19:19" ht="12.95" customHeight="1">
      <c r="S912" s="39"/>
    </row>
    <row r="913" spans="19:19" ht="12.95" customHeight="1">
      <c r="S913" s="39"/>
    </row>
    <row r="914" spans="19:19" ht="12.95" customHeight="1">
      <c r="S914" s="39"/>
    </row>
    <row r="915" spans="19:19" ht="12.95" customHeight="1">
      <c r="S915" s="39"/>
    </row>
    <row r="916" spans="19:19" ht="12.95" customHeight="1">
      <c r="S916" s="39"/>
    </row>
    <row r="917" spans="19:19" ht="12.95" customHeight="1">
      <c r="S917" s="39"/>
    </row>
    <row r="918" spans="19:19" ht="12.95" customHeight="1">
      <c r="S918" s="39"/>
    </row>
    <row r="919" spans="19:19" ht="12.95" customHeight="1">
      <c r="S919" s="39"/>
    </row>
    <row r="920" spans="19:19" ht="12.95" customHeight="1">
      <c r="S920" s="39"/>
    </row>
    <row r="921" spans="19:19" ht="12.95" customHeight="1">
      <c r="S921" s="39"/>
    </row>
    <row r="922" spans="19:19" ht="12.95" customHeight="1">
      <c r="S922" s="39"/>
    </row>
    <row r="923" spans="19:19" ht="12.95" customHeight="1">
      <c r="S923" s="39"/>
    </row>
    <row r="924" spans="19:19" ht="12.95" customHeight="1">
      <c r="S924" s="39"/>
    </row>
    <row r="925" spans="19:19" ht="12.95" customHeight="1">
      <c r="S925" s="39"/>
    </row>
    <row r="926" spans="19:19" ht="12.95" customHeight="1">
      <c r="S926" s="39"/>
    </row>
    <row r="927" spans="19:19" ht="12.95" customHeight="1">
      <c r="S927" s="39"/>
    </row>
    <row r="928" spans="19:19" ht="12.95" customHeight="1">
      <c r="S928" s="39"/>
    </row>
    <row r="929" spans="19:19" ht="12.95" customHeight="1">
      <c r="S929" s="39"/>
    </row>
    <row r="930" spans="19:19" ht="12.95" customHeight="1">
      <c r="S930" s="39"/>
    </row>
    <row r="931" spans="19:19" ht="12.95" customHeight="1">
      <c r="S931" s="39"/>
    </row>
    <row r="932" spans="19:19" ht="12.95" customHeight="1">
      <c r="S932" s="39"/>
    </row>
    <row r="933" spans="19:19" ht="12.95" customHeight="1">
      <c r="S933" s="39"/>
    </row>
    <row r="934" spans="19:19" ht="12.95" customHeight="1">
      <c r="S934" s="39"/>
    </row>
    <row r="935" spans="19:19" ht="12.95" customHeight="1">
      <c r="S935" s="39"/>
    </row>
    <row r="936" spans="19:19" ht="12.95" customHeight="1">
      <c r="S936" s="39"/>
    </row>
    <row r="937" spans="19:19" ht="12.95" customHeight="1">
      <c r="S937" s="39"/>
    </row>
    <row r="938" spans="19:19" ht="12.95" customHeight="1">
      <c r="S938" s="39"/>
    </row>
    <row r="939" spans="19:19" ht="12.95" customHeight="1">
      <c r="S939" s="39"/>
    </row>
    <row r="940" spans="19:19" ht="12.95" customHeight="1">
      <c r="S940" s="39"/>
    </row>
    <row r="941" spans="19:19" ht="12.95" customHeight="1">
      <c r="S941" s="39"/>
    </row>
    <row r="942" spans="19:19" ht="12.95" customHeight="1">
      <c r="S942" s="39"/>
    </row>
    <row r="943" spans="19:19" ht="12.95" customHeight="1">
      <c r="S943" s="39"/>
    </row>
    <row r="944" spans="19:19" ht="12.95" customHeight="1">
      <c r="S944" s="39"/>
    </row>
    <row r="945" spans="19:19" ht="12.95" customHeight="1">
      <c r="S945" s="39"/>
    </row>
    <row r="946" spans="19:19" ht="12.95" customHeight="1">
      <c r="S946" s="39"/>
    </row>
    <row r="947" spans="19:19" ht="12.95" customHeight="1">
      <c r="S947" s="39"/>
    </row>
    <row r="948" spans="19:19" ht="12.95" customHeight="1">
      <c r="S948" s="39"/>
    </row>
    <row r="949" spans="19:19" ht="12.95" customHeight="1">
      <c r="S949" s="39"/>
    </row>
    <row r="950" spans="19:19" ht="12.95" customHeight="1">
      <c r="S950" s="39"/>
    </row>
    <row r="951" spans="19:19" ht="12.95" customHeight="1">
      <c r="S951" s="39"/>
    </row>
    <row r="952" spans="19:19" ht="12.95" customHeight="1">
      <c r="S952" s="39"/>
    </row>
    <row r="953" spans="19:19" ht="12.95" customHeight="1">
      <c r="S953" s="39"/>
    </row>
    <row r="954" spans="19:19" ht="12.95" customHeight="1">
      <c r="S954" s="39"/>
    </row>
    <row r="955" spans="19:19" ht="12.95" customHeight="1">
      <c r="S955" s="39"/>
    </row>
    <row r="956" spans="19:19" ht="12.95" customHeight="1">
      <c r="S956" s="39"/>
    </row>
    <row r="957" spans="19:19" ht="12.95" customHeight="1">
      <c r="S957" s="39"/>
    </row>
    <row r="958" spans="19:19" ht="12.95" customHeight="1">
      <c r="S958" s="39"/>
    </row>
    <row r="959" spans="19:19" ht="12.95" customHeight="1">
      <c r="S959" s="39"/>
    </row>
    <row r="960" spans="19:19" ht="12.95" customHeight="1">
      <c r="S960" s="39"/>
    </row>
    <row r="961" spans="19:19" ht="12.95" customHeight="1">
      <c r="S961" s="39"/>
    </row>
    <row r="962" spans="19:19" ht="12.95" customHeight="1">
      <c r="S962" s="39"/>
    </row>
    <row r="963" spans="19:19" ht="12.95" customHeight="1">
      <c r="S963" s="39"/>
    </row>
    <row r="964" spans="19:19" ht="12.95" customHeight="1">
      <c r="S964" s="39"/>
    </row>
    <row r="965" spans="19:19" ht="12.95" customHeight="1">
      <c r="S965" s="39"/>
    </row>
    <row r="966" spans="19:19" ht="12.95" customHeight="1">
      <c r="S966" s="39"/>
    </row>
    <row r="967" spans="19:19" ht="12.95" customHeight="1">
      <c r="S967" s="39"/>
    </row>
    <row r="968" spans="19:19" ht="12.95" customHeight="1">
      <c r="S968" s="39"/>
    </row>
    <row r="969" spans="19:19" ht="12.95" customHeight="1">
      <c r="S969" s="39"/>
    </row>
    <row r="970" spans="19:19" ht="12.95" customHeight="1">
      <c r="S970" s="39"/>
    </row>
    <row r="971" spans="19:19" ht="12.95" customHeight="1">
      <c r="S971" s="39"/>
    </row>
    <row r="972" spans="19:19" ht="12.95" customHeight="1">
      <c r="S972" s="39"/>
    </row>
    <row r="973" spans="19:19" ht="12.95" customHeight="1">
      <c r="S973" s="39"/>
    </row>
    <row r="974" spans="19:19" ht="12.95" customHeight="1">
      <c r="S974" s="39"/>
    </row>
    <row r="975" spans="19:19" ht="12.95" customHeight="1">
      <c r="S975" s="39"/>
    </row>
    <row r="976" spans="19:19" ht="12.95" customHeight="1">
      <c r="S976" s="39"/>
    </row>
    <row r="977" spans="19:19" ht="12.95" customHeight="1">
      <c r="S977" s="39"/>
    </row>
    <row r="978" spans="19:19" ht="12.95" customHeight="1">
      <c r="S978" s="39"/>
    </row>
    <row r="979" spans="19:19" ht="12.95" customHeight="1">
      <c r="S979" s="39"/>
    </row>
    <row r="980" spans="19:19" ht="12.95" customHeight="1">
      <c r="S980" s="39"/>
    </row>
    <row r="981" spans="19:19" ht="12.95" customHeight="1">
      <c r="S981" s="39"/>
    </row>
    <row r="982" spans="19:19" ht="12.95" customHeight="1">
      <c r="S982" s="39"/>
    </row>
    <row r="983" spans="19:19" ht="12.95" customHeight="1">
      <c r="S983" s="39"/>
    </row>
    <row r="984" spans="19:19" ht="12.95" customHeight="1">
      <c r="S984" s="39"/>
    </row>
    <row r="985" spans="19:19" ht="12.95" customHeight="1">
      <c r="S985" s="39"/>
    </row>
    <row r="986" spans="19:19" ht="12.95" customHeight="1">
      <c r="S986" s="39"/>
    </row>
    <row r="987" spans="19:19" ht="12.95" customHeight="1">
      <c r="S987" s="39"/>
    </row>
    <row r="988" spans="19:19" ht="12.95" customHeight="1">
      <c r="S988" s="39"/>
    </row>
    <row r="989" spans="19:19" ht="12.95" customHeight="1">
      <c r="S989" s="39"/>
    </row>
  </sheetData>
  <protectedRanges>
    <protectedRange sqref="A739:D748" name="Range1"/>
  </protectedRanges>
  <sortState xmlns:xlrd2="http://schemas.microsoft.com/office/spreadsheetml/2017/richdata2" ref="A21:U767">
    <sortCondition ref="C21:C767"/>
  </sortState>
  <phoneticPr fontId="7" type="noConversion"/>
  <hyperlinks>
    <hyperlink ref="H1784" r:id="rId1" display="http://vsolj.cetus-net.org/bulletin.html" xr:uid="{00000000-0004-0000-0000-000000000000}"/>
    <hyperlink ref="H65418" r:id="rId2" display="http://vsolj.cetus-net.org/bulletin.html" xr:uid="{00000000-0004-0000-0000-000001000000}"/>
    <hyperlink ref="H65411" r:id="rId3" display="https://www.aavso.org/ejaavso" xr:uid="{00000000-0004-0000-0000-000002000000}"/>
    <hyperlink ref="AP1562" r:id="rId4" display="http://cdsbib.u-strasbg.fr/cgi-bin/cdsbib?1990RMxAA..21..381G" xr:uid="{00000000-0004-0000-0000-000003000000}"/>
    <hyperlink ref="AP1566" r:id="rId5" display="http://cdsbib.u-strasbg.fr/cgi-bin/cdsbib?1990RMxAA..21..381G" xr:uid="{00000000-0004-0000-0000-000004000000}"/>
    <hyperlink ref="AP1565" r:id="rId6" display="http://cdsbib.u-strasbg.fr/cgi-bin/cdsbib?1990RMxAA..21..381G" xr:uid="{00000000-0004-0000-0000-000005000000}"/>
    <hyperlink ref="AP1546" r:id="rId7" display="http://cdsbib.u-strasbg.fr/cgi-bin/cdsbib?1990RMxAA..21..381G" xr:uid="{00000000-0004-0000-0000-000006000000}"/>
    <hyperlink ref="I65418" r:id="rId8" display="http://vsolj.cetus-net.org/bulletin.html" xr:uid="{00000000-0004-0000-0000-000007000000}"/>
    <hyperlink ref="AQ1702" r:id="rId9" display="http://cdsbib.u-strasbg.fr/cgi-bin/cdsbib?1990RMxAA..21..381G" xr:uid="{00000000-0004-0000-0000-000008000000}"/>
    <hyperlink ref="AQ56468" r:id="rId10" display="http://cdsbib.u-strasbg.fr/cgi-bin/cdsbib?1990RMxAA..21..381G" xr:uid="{00000000-0004-0000-0000-000009000000}"/>
    <hyperlink ref="AQ1703" r:id="rId11" display="http://cdsbib.u-strasbg.fr/cgi-bin/cdsbib?1990RMxAA..21..381G" xr:uid="{00000000-0004-0000-0000-00000A000000}"/>
    <hyperlink ref="H65415" r:id="rId12" display="https://www.aavso.org/ejaavso" xr:uid="{00000000-0004-0000-0000-00000B000000}"/>
    <hyperlink ref="H2588" r:id="rId13" display="http://vsolj.cetus-net.org/bulletin.html" xr:uid="{00000000-0004-0000-0000-00000C000000}"/>
    <hyperlink ref="AP3832" r:id="rId14" display="http://cdsbib.u-strasbg.fr/cgi-bin/cdsbib?1990RMxAA..21..381G" xr:uid="{00000000-0004-0000-0000-00000D000000}"/>
    <hyperlink ref="AP3835" r:id="rId15" display="http://cdsbib.u-strasbg.fr/cgi-bin/cdsbib?1990RMxAA..21..381G" xr:uid="{00000000-0004-0000-0000-00000E000000}"/>
    <hyperlink ref="AP3833" r:id="rId16" display="http://cdsbib.u-strasbg.fr/cgi-bin/cdsbib?1990RMxAA..21..381G" xr:uid="{00000000-0004-0000-0000-00000F000000}"/>
    <hyperlink ref="AP3817" r:id="rId17" display="http://cdsbib.u-strasbg.fr/cgi-bin/cdsbib?1990RMxAA..21..381G" xr:uid="{00000000-0004-0000-0000-000010000000}"/>
    <hyperlink ref="I2588" r:id="rId18" display="http://vsolj.cetus-net.org/bulletin.html" xr:uid="{00000000-0004-0000-0000-000011000000}"/>
    <hyperlink ref="AQ4046" r:id="rId19" display="http://cdsbib.u-strasbg.fr/cgi-bin/cdsbib?1990RMxAA..21..381G" xr:uid="{00000000-0004-0000-0000-000012000000}"/>
    <hyperlink ref="AQ751" r:id="rId20" display="http://cdsbib.u-strasbg.fr/cgi-bin/cdsbib?1990RMxAA..21..381G" xr:uid="{00000000-0004-0000-0000-000013000000}"/>
    <hyperlink ref="AQ405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F591-0C36-4DD4-A773-BCEC917B58A3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59DE-7053-41DF-814F-C928BDA68F36}">
  <dimension ref="A1:AI989"/>
  <sheetViews>
    <sheetView workbookViewId="0">
      <pane xSplit="12" ySplit="22" topLeftCell="M750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RowHeight="12.95" customHeight="1"/>
  <cols>
    <col min="1" max="1" width="22.7109375" style="36" customWidth="1"/>
    <col min="2" max="2" width="4" style="39" customWidth="1"/>
    <col min="3" max="3" width="15.28515625" style="37" customWidth="1"/>
    <col min="4" max="4" width="8.42578125" style="37" customWidth="1"/>
    <col min="5" max="5" width="9.85546875" style="37" customWidth="1"/>
    <col min="6" max="6" width="16.85546875" style="37" customWidth="1"/>
    <col min="7" max="7" width="9.5703125" style="37" customWidth="1"/>
    <col min="8" max="14" width="9.140625" style="37"/>
    <col min="15" max="15" width="6.42578125" style="37" customWidth="1"/>
    <col min="16" max="16" width="10.7109375" style="37" customWidth="1"/>
    <col min="17" max="16384" width="9.140625" style="37"/>
  </cols>
  <sheetData>
    <row r="1" spans="1:6" customFormat="1" ht="20.25">
      <c r="A1" s="4" t="s">
        <v>1650</v>
      </c>
      <c r="B1" s="1"/>
    </row>
    <row r="2" spans="1:6" ht="12.95" customHeight="1">
      <c r="A2" s="36" t="s">
        <v>1368</v>
      </c>
      <c r="B2" s="36" t="s">
        <v>2331</v>
      </c>
      <c r="E2" s="50"/>
    </row>
    <row r="3" spans="1:6" ht="12.95" customHeight="1" thickBot="1">
      <c r="C3" s="37" t="s">
        <v>1451</v>
      </c>
    </row>
    <row r="4" spans="1:6" ht="12.95" customHeight="1" thickTop="1" thickBot="1">
      <c r="A4" s="102" t="s">
        <v>1369</v>
      </c>
      <c r="C4" s="41">
        <v>39425.122100000001</v>
      </c>
      <c r="D4" s="42">
        <v>0.63114099999999995</v>
      </c>
    </row>
    <row r="5" spans="1:6" ht="12.95" customHeight="1" thickTop="1">
      <c r="A5" s="43" t="s">
        <v>1655</v>
      </c>
      <c r="B5" s="37"/>
      <c r="C5" s="44">
        <v>-9.5</v>
      </c>
      <c r="D5" s="37" t="s">
        <v>1656</v>
      </c>
    </row>
    <row r="6" spans="1:6" ht="12.95" customHeight="1">
      <c r="A6" s="102" t="s">
        <v>1370</v>
      </c>
    </row>
    <row r="7" spans="1:6" ht="12.95" customHeight="1">
      <c r="A7" s="36" t="s">
        <v>1350</v>
      </c>
      <c r="C7" s="37">
        <v>39425.122100000001</v>
      </c>
    </row>
    <row r="8" spans="1:6" ht="12.95" customHeight="1">
      <c r="A8" s="36" t="s">
        <v>1351</v>
      </c>
      <c r="C8" s="37">
        <v>0.63114099999999995</v>
      </c>
    </row>
    <row r="9" spans="1:6" ht="12.95" customHeight="1">
      <c r="A9" s="52" t="s">
        <v>1661</v>
      </c>
      <c r="B9" s="46">
        <v>483</v>
      </c>
      <c r="C9" s="47" t="str">
        <f>"F"&amp;B9</f>
        <v>F483</v>
      </c>
      <c r="D9" s="48" t="str">
        <f>"G"&amp;B9</f>
        <v>G483</v>
      </c>
    </row>
    <row r="10" spans="1:6" ht="12.95" customHeight="1" thickBot="1">
      <c r="A10" s="37"/>
      <c r="B10" s="37"/>
      <c r="C10" s="49" t="s">
        <v>1375</v>
      </c>
      <c r="D10" s="49" t="s">
        <v>1376</v>
      </c>
    </row>
    <row r="11" spans="1:6" ht="12.95" customHeight="1">
      <c r="A11" s="37" t="s">
        <v>1371</v>
      </c>
      <c r="B11" s="37"/>
      <c r="C11" s="48">
        <f ca="1">INTERCEPT(INDIRECT($D$9):G968,INDIRECT($C$9):F968)</f>
        <v>-1.4473001753202701E-2</v>
      </c>
      <c r="D11" s="39"/>
    </row>
    <row r="12" spans="1:6" ht="12.95" customHeight="1">
      <c r="A12" s="37" t="s">
        <v>1372</v>
      </c>
      <c r="B12" s="37"/>
      <c r="C12" s="48">
        <f ca="1">SLOPE(INDIRECT($D$9):G968,INDIRECT($C$9):F968)</f>
        <v>3.0330486836710238E-6</v>
      </c>
      <c r="D12" s="39"/>
    </row>
    <row r="13" spans="1:6" ht="12.95" customHeight="1">
      <c r="A13" s="37" t="s">
        <v>1373</v>
      </c>
      <c r="B13" s="37"/>
      <c r="C13" s="39" t="s">
        <v>1364</v>
      </c>
    </row>
    <row r="14" spans="1:6" ht="12.95" customHeight="1">
      <c r="A14" s="37"/>
      <c r="B14" s="37"/>
    </row>
    <row r="15" spans="1:6" ht="12.95" customHeight="1">
      <c r="A15" s="50" t="s">
        <v>1374</v>
      </c>
      <c r="B15" s="37"/>
      <c r="C15" s="51">
        <f ca="1">(C7+C11)+(C8+C12)*INT(MAX(F21:F3509))</f>
        <v>60076.77153238422</v>
      </c>
      <c r="E15" s="52" t="s">
        <v>1668</v>
      </c>
      <c r="F15" s="44">
        <v>1</v>
      </c>
    </row>
    <row r="16" spans="1:6" ht="12.95" customHeight="1">
      <c r="A16" s="50" t="s">
        <v>1352</v>
      </c>
      <c r="B16" s="37"/>
      <c r="C16" s="51">
        <f ca="1">+C8+C12</f>
        <v>0.63114403304868361</v>
      </c>
      <c r="E16" s="52" t="s">
        <v>1657</v>
      </c>
      <c r="F16" s="48">
        <f ca="1">NOW()+15018.5+$C$5/24</f>
        <v>60580.594101157403</v>
      </c>
    </row>
    <row r="17" spans="1:21" ht="12.95" customHeight="1" thickBot="1">
      <c r="A17" s="52" t="s">
        <v>1654</v>
      </c>
      <c r="B17" s="37"/>
      <c r="C17" s="37">
        <f>COUNT(C21:C2167)</f>
        <v>748</v>
      </c>
      <c r="E17" s="52" t="s">
        <v>1669</v>
      </c>
      <c r="F17" s="48">
        <f ca="1">ROUND(2*(F16-$C$7)/$C$8,0)/2+F15</f>
        <v>33520.5</v>
      </c>
    </row>
    <row r="18" spans="1:21" ht="12.95" customHeight="1" thickTop="1" thickBot="1">
      <c r="A18" s="50" t="s">
        <v>1353</v>
      </c>
      <c r="B18" s="37"/>
      <c r="C18" s="54">
        <f ca="1">+C15</f>
        <v>60076.77153238422</v>
      </c>
      <c r="D18" s="123">
        <f ca="1">+C16</f>
        <v>0.63114403304868361</v>
      </c>
      <c r="E18" s="52" t="s">
        <v>1658</v>
      </c>
      <c r="F18" s="48">
        <f ca="1">ROUND(2*(F16-$C$15)/$C$16,0)/2+F15</f>
        <v>799.5</v>
      </c>
    </row>
    <row r="19" spans="1:21" ht="12.95" customHeight="1" thickTop="1">
      <c r="A19" s="37"/>
      <c r="B19" s="37"/>
      <c r="E19" s="52" t="s">
        <v>2332</v>
      </c>
      <c r="F19" s="55">
        <f ca="1">+$C$15+$C$16*F18-15018.5-$C$5/24</f>
        <v>45563.267020139981</v>
      </c>
    </row>
    <row r="20" spans="1:21" ht="12.95" customHeight="1" thickBot="1">
      <c r="A20" s="56" t="s">
        <v>1354</v>
      </c>
      <c r="B20" s="57" t="s">
        <v>1355</v>
      </c>
      <c r="C20" s="57" t="s">
        <v>1356</v>
      </c>
      <c r="D20" s="57" t="s">
        <v>1357</v>
      </c>
      <c r="E20" s="57" t="s">
        <v>1358</v>
      </c>
      <c r="F20" s="57" t="s">
        <v>1359</v>
      </c>
      <c r="G20" s="57" t="s">
        <v>1360</v>
      </c>
      <c r="H20" s="58" t="s">
        <v>1696</v>
      </c>
      <c r="I20" s="58" t="s">
        <v>1664</v>
      </c>
      <c r="J20" s="58" t="s">
        <v>1693</v>
      </c>
      <c r="K20" s="58" t="s">
        <v>1691</v>
      </c>
      <c r="L20" s="58" t="s">
        <v>2333</v>
      </c>
      <c r="M20" s="58" t="s">
        <v>1434</v>
      </c>
      <c r="N20" s="58" t="s">
        <v>1377</v>
      </c>
      <c r="O20" s="49" t="s">
        <v>1378</v>
      </c>
      <c r="P20" s="57" t="s">
        <v>1363</v>
      </c>
      <c r="U20" s="59" t="s">
        <v>1348</v>
      </c>
    </row>
    <row r="21" spans="1:21" ht="12.95" customHeight="1" thickTop="1">
      <c r="A21" s="60" t="s">
        <v>1457</v>
      </c>
      <c r="C21" s="36">
        <v>15320.525</v>
      </c>
      <c r="D21" s="61"/>
      <c r="E21" s="37">
        <f t="shared" ref="E21:E84" si="0">+(C21-C$7)/C$8</f>
        <v>-38192.09511028439</v>
      </c>
      <c r="F21" s="37">
        <f t="shared" ref="F21:F84" si="1">ROUND(2*E21,0)/2</f>
        <v>-38192</v>
      </c>
      <c r="G21" s="37">
        <f t="shared" ref="G21:G84" si="2">+C21-(C$7+F21*C$8)</f>
        <v>-6.0028000001693727E-2</v>
      </c>
      <c r="H21" s="62"/>
      <c r="I21" s="37">
        <f t="shared" ref="I21:I83" si="3">+G21</f>
        <v>-6.0028000001693727E-2</v>
      </c>
      <c r="P21" s="63">
        <f t="shared" ref="P21:P84" si="4">C21-15018.5</f>
        <v>302.02499999999964</v>
      </c>
      <c r="S21" s="39"/>
    </row>
    <row r="22" spans="1:21" ht="12.95" customHeight="1">
      <c r="A22" s="60" t="s">
        <v>1458</v>
      </c>
      <c r="C22" s="36">
        <v>22967.427</v>
      </c>
      <c r="D22" s="61"/>
      <c r="E22" s="37">
        <f t="shared" si="0"/>
        <v>-26076.098843206197</v>
      </c>
      <c r="F22" s="37">
        <f t="shared" si="1"/>
        <v>-26076</v>
      </c>
      <c r="G22" s="37">
        <f t="shared" si="2"/>
        <v>-6.2384000000747619E-2</v>
      </c>
      <c r="H22" s="62"/>
      <c r="I22" s="37">
        <f t="shared" si="3"/>
        <v>-6.2384000000747619E-2</v>
      </c>
      <c r="P22" s="63">
        <f t="shared" si="4"/>
        <v>7948.9269999999997</v>
      </c>
      <c r="S22" s="39"/>
    </row>
    <row r="23" spans="1:21" ht="12.95" customHeight="1">
      <c r="A23" s="60" t="s">
        <v>1457</v>
      </c>
      <c r="C23" s="36">
        <v>22967.434000000001</v>
      </c>
      <c r="D23" s="61"/>
      <c r="E23" s="37">
        <f t="shared" si="0"/>
        <v>-26076.08775218216</v>
      </c>
      <c r="F23" s="37">
        <f t="shared" si="1"/>
        <v>-26076</v>
      </c>
      <c r="G23" s="37">
        <f t="shared" si="2"/>
        <v>-5.5383999999321532E-2</v>
      </c>
      <c r="H23" s="62"/>
      <c r="I23" s="37">
        <f t="shared" si="3"/>
        <v>-5.5383999999321532E-2</v>
      </c>
      <c r="P23" s="63">
        <f t="shared" si="4"/>
        <v>7948.9340000000011</v>
      </c>
      <c r="S23" s="39"/>
    </row>
    <row r="24" spans="1:21" ht="12.95" customHeight="1">
      <c r="A24" s="60" t="s">
        <v>1457</v>
      </c>
      <c r="C24" s="36">
        <v>22977.53</v>
      </c>
      <c r="D24" s="61"/>
      <c r="E24" s="37">
        <f t="shared" si="0"/>
        <v>-26060.091326660768</v>
      </c>
      <c r="F24" s="37">
        <f t="shared" si="1"/>
        <v>-26060</v>
      </c>
      <c r="G24" s="37">
        <f t="shared" si="2"/>
        <v>-5.7640000002720626E-2</v>
      </c>
      <c r="H24" s="62"/>
      <c r="I24" s="37">
        <f t="shared" si="3"/>
        <v>-5.7640000002720626E-2</v>
      </c>
      <c r="P24" s="63">
        <f t="shared" si="4"/>
        <v>7959.0299999999988</v>
      </c>
      <c r="S24" s="39"/>
    </row>
    <row r="25" spans="1:21" ht="12.95" customHeight="1">
      <c r="A25" s="60" t="s">
        <v>1457</v>
      </c>
      <c r="C25" s="36">
        <v>22986.36</v>
      </c>
      <c r="D25" s="61"/>
      <c r="E25" s="37">
        <f t="shared" si="0"/>
        <v>-26046.100792057561</v>
      </c>
      <c r="F25" s="37">
        <f t="shared" si="1"/>
        <v>-26046</v>
      </c>
      <c r="G25" s="37">
        <f t="shared" si="2"/>
        <v>-6.3614000002417015E-2</v>
      </c>
      <c r="H25" s="62"/>
      <c r="I25" s="37">
        <f t="shared" si="3"/>
        <v>-6.3614000002417015E-2</v>
      </c>
      <c r="P25" s="63">
        <f t="shared" si="4"/>
        <v>7967.8600000000006</v>
      </c>
      <c r="S25" s="39"/>
    </row>
    <row r="26" spans="1:21" ht="12.95" customHeight="1">
      <c r="A26" s="60" t="s">
        <v>1457</v>
      </c>
      <c r="C26" s="36">
        <v>22991.405999999999</v>
      </c>
      <c r="D26" s="61"/>
      <c r="E26" s="37">
        <f t="shared" si="0"/>
        <v>-26038.105748160873</v>
      </c>
      <c r="F26" s="37">
        <f t="shared" si="1"/>
        <v>-26038</v>
      </c>
      <c r="G26" s="37">
        <f t="shared" si="2"/>
        <v>-6.6742000002705026E-2</v>
      </c>
      <c r="H26" s="62"/>
      <c r="I26" s="37">
        <f t="shared" si="3"/>
        <v>-6.6742000002705026E-2</v>
      </c>
      <c r="P26" s="63">
        <f t="shared" si="4"/>
        <v>7972.905999999999</v>
      </c>
      <c r="S26" s="39"/>
    </row>
    <row r="27" spans="1:21" ht="12.95" customHeight="1">
      <c r="A27" s="60" t="s">
        <v>1457</v>
      </c>
      <c r="C27" s="36">
        <v>22993.307000000001</v>
      </c>
      <c r="D27" s="61"/>
      <c r="E27" s="37">
        <f t="shared" si="0"/>
        <v>-26035.093742919573</v>
      </c>
      <c r="F27" s="37">
        <f t="shared" si="1"/>
        <v>-26035</v>
      </c>
      <c r="G27" s="37">
        <f t="shared" si="2"/>
        <v>-5.9165000002394663E-2</v>
      </c>
      <c r="H27" s="62"/>
      <c r="I27" s="37">
        <f t="shared" si="3"/>
        <v>-5.9165000002394663E-2</v>
      </c>
      <c r="P27" s="63">
        <f t="shared" si="4"/>
        <v>7974.8070000000007</v>
      </c>
      <c r="S27" s="39"/>
    </row>
    <row r="28" spans="1:21" ht="12.95" customHeight="1">
      <c r="A28" s="60" t="s">
        <v>1457</v>
      </c>
      <c r="C28" s="36">
        <v>23000.242999999999</v>
      </c>
      <c r="D28" s="61"/>
      <c r="E28" s="37">
        <f t="shared" si="0"/>
        <v>-26024.104122533638</v>
      </c>
      <c r="F28" s="37">
        <f t="shared" si="1"/>
        <v>-26024</v>
      </c>
      <c r="G28" s="37">
        <f t="shared" si="2"/>
        <v>-6.5716000004613306E-2</v>
      </c>
      <c r="H28" s="62"/>
      <c r="I28" s="37">
        <f t="shared" si="3"/>
        <v>-6.5716000004613306E-2</v>
      </c>
      <c r="P28" s="63">
        <f t="shared" si="4"/>
        <v>7981.7429999999986</v>
      </c>
      <c r="S28" s="39"/>
    </row>
    <row r="29" spans="1:21" ht="12.95" customHeight="1">
      <c r="A29" s="60" t="s">
        <v>1457</v>
      </c>
      <c r="C29" s="36">
        <v>23005.295999999998</v>
      </c>
      <c r="D29" s="61"/>
      <c r="E29" s="37">
        <f t="shared" si="0"/>
        <v>-26016.097987612917</v>
      </c>
      <c r="F29" s="37">
        <f t="shared" si="1"/>
        <v>-26016</v>
      </c>
      <c r="G29" s="37">
        <f t="shared" si="2"/>
        <v>-6.184400000347523E-2</v>
      </c>
      <c r="H29" s="62"/>
      <c r="I29" s="37">
        <f t="shared" si="3"/>
        <v>-6.184400000347523E-2</v>
      </c>
      <c r="P29" s="63">
        <f t="shared" si="4"/>
        <v>7986.7959999999985</v>
      </c>
      <c r="S29" s="39"/>
    </row>
    <row r="30" spans="1:21" ht="12.95" customHeight="1">
      <c r="A30" s="60" t="s">
        <v>1457</v>
      </c>
      <c r="C30" s="36">
        <v>23041.275000000001</v>
      </c>
      <c r="D30" s="61"/>
      <c r="E30" s="37">
        <f t="shared" si="0"/>
        <v>-25959.091708508877</v>
      </c>
      <c r="F30" s="37">
        <f t="shared" si="1"/>
        <v>-25959</v>
      </c>
      <c r="G30" s="37">
        <f t="shared" si="2"/>
        <v>-5.7881000000634231E-2</v>
      </c>
      <c r="H30" s="62"/>
      <c r="I30" s="37">
        <f t="shared" si="3"/>
        <v>-5.7881000000634231E-2</v>
      </c>
      <c r="P30" s="63">
        <f t="shared" si="4"/>
        <v>8022.7750000000015</v>
      </c>
      <c r="S30" s="39"/>
    </row>
    <row r="31" spans="1:21" ht="12.95" customHeight="1">
      <c r="A31" s="60" t="s">
        <v>1457</v>
      </c>
      <c r="C31" s="36">
        <v>23046.330999999998</v>
      </c>
      <c r="D31" s="61"/>
      <c r="E31" s="37">
        <f t="shared" si="0"/>
        <v>-25951.080820292143</v>
      </c>
      <c r="F31" s="37">
        <f t="shared" si="1"/>
        <v>-25951</v>
      </c>
      <c r="G31" s="37">
        <f t="shared" si="2"/>
        <v>-5.1009000002522953E-2</v>
      </c>
      <c r="H31" s="62"/>
      <c r="I31" s="37">
        <f t="shared" si="3"/>
        <v>-5.1009000002522953E-2</v>
      </c>
      <c r="P31" s="63">
        <f t="shared" si="4"/>
        <v>8027.8309999999983</v>
      </c>
      <c r="S31" s="39"/>
    </row>
    <row r="32" spans="1:21" ht="12.95" customHeight="1">
      <c r="A32" s="60" t="s">
        <v>1457</v>
      </c>
      <c r="C32" s="36">
        <v>23053.269</v>
      </c>
      <c r="D32" s="61"/>
      <c r="E32" s="37">
        <f t="shared" si="0"/>
        <v>-25940.088031042193</v>
      </c>
      <c r="F32" s="37">
        <f t="shared" si="1"/>
        <v>-25940</v>
      </c>
      <c r="G32" s="37">
        <f t="shared" si="2"/>
        <v>-5.5560000000696164E-2</v>
      </c>
      <c r="H32" s="62"/>
      <c r="I32" s="37">
        <f t="shared" si="3"/>
        <v>-5.5560000000696164E-2</v>
      </c>
      <c r="P32" s="63">
        <f t="shared" si="4"/>
        <v>8034.7690000000002</v>
      </c>
      <c r="S32" s="39"/>
    </row>
    <row r="33" spans="1:35" ht="12.95" customHeight="1">
      <c r="A33" s="60" t="s">
        <v>1457</v>
      </c>
      <c r="C33" s="36">
        <v>23065.258999999998</v>
      </c>
      <c r="D33" s="61"/>
      <c r="E33" s="37">
        <f t="shared" si="0"/>
        <v>-25921.090691303532</v>
      </c>
      <c r="F33" s="37">
        <f t="shared" si="1"/>
        <v>-25921</v>
      </c>
      <c r="G33" s="37">
        <f t="shared" si="2"/>
        <v>-5.7239000001573004E-2</v>
      </c>
      <c r="H33" s="62"/>
      <c r="I33" s="37">
        <f t="shared" si="3"/>
        <v>-5.7239000001573004E-2</v>
      </c>
      <c r="P33" s="63">
        <f t="shared" si="4"/>
        <v>8046.7589999999982</v>
      </c>
      <c r="S33" s="39"/>
    </row>
    <row r="34" spans="1:35" ht="12.95" customHeight="1">
      <c r="A34" s="60" t="s">
        <v>1459</v>
      </c>
      <c r="C34" s="36">
        <v>23335.383000000002</v>
      </c>
      <c r="D34" s="61"/>
      <c r="E34" s="37">
        <f t="shared" si="0"/>
        <v>-25493.097580413887</v>
      </c>
      <c r="F34" s="37">
        <f t="shared" si="1"/>
        <v>-25493</v>
      </c>
      <c r="G34" s="37">
        <f t="shared" si="2"/>
        <v>-6.1587000000145053E-2</v>
      </c>
      <c r="H34" s="62"/>
      <c r="I34" s="37">
        <f t="shared" si="3"/>
        <v>-6.1587000000145053E-2</v>
      </c>
      <c r="P34" s="63">
        <f t="shared" si="4"/>
        <v>8316.8830000000016</v>
      </c>
      <c r="S34" s="39"/>
    </row>
    <row r="35" spans="1:35" ht="12.95" customHeight="1">
      <c r="A35" s="60" t="s">
        <v>1460</v>
      </c>
      <c r="C35" s="36">
        <v>23349.897000000001</v>
      </c>
      <c r="D35" s="61"/>
      <c r="E35" s="37">
        <f t="shared" si="0"/>
        <v>-25470.101134294873</v>
      </c>
      <c r="F35" s="37">
        <f t="shared" si="1"/>
        <v>-25470</v>
      </c>
      <c r="G35" s="37">
        <f t="shared" si="2"/>
        <v>-6.3830000002781162E-2</v>
      </c>
      <c r="H35" s="62"/>
      <c r="I35" s="37">
        <f t="shared" si="3"/>
        <v>-6.3830000002781162E-2</v>
      </c>
      <c r="P35" s="63">
        <f t="shared" si="4"/>
        <v>8331.3970000000008</v>
      </c>
      <c r="S35" s="39"/>
    </row>
    <row r="36" spans="1:35" ht="12.95" customHeight="1">
      <c r="A36" s="60" t="s">
        <v>1459</v>
      </c>
      <c r="C36" s="36">
        <v>23371.359</v>
      </c>
      <c r="D36" s="61"/>
      <c r="E36" s="37">
        <f t="shared" si="0"/>
        <v>-25436.096054605867</v>
      </c>
      <c r="F36" s="37">
        <f t="shared" si="1"/>
        <v>-25436</v>
      </c>
      <c r="G36" s="37">
        <f t="shared" si="2"/>
        <v>-6.0624000001553213E-2</v>
      </c>
      <c r="H36" s="62"/>
      <c r="I36" s="37">
        <f t="shared" si="3"/>
        <v>-6.0624000001553213E-2</v>
      </c>
      <c r="P36" s="63">
        <f t="shared" si="4"/>
        <v>8352.8590000000004</v>
      </c>
      <c r="S36" s="39"/>
    </row>
    <row r="37" spans="1:35" ht="12.95" customHeight="1">
      <c r="A37" s="60" t="s">
        <v>1459</v>
      </c>
      <c r="C37" s="36">
        <v>23409.223999999998</v>
      </c>
      <c r="D37" s="61"/>
      <c r="E37" s="37">
        <f t="shared" si="0"/>
        <v>-25376.101536740607</v>
      </c>
      <c r="F37" s="37">
        <f t="shared" si="1"/>
        <v>-25376</v>
      </c>
      <c r="G37" s="37">
        <f t="shared" si="2"/>
        <v>-6.4084000001457753E-2</v>
      </c>
      <c r="H37" s="62"/>
      <c r="I37" s="37">
        <f t="shared" si="3"/>
        <v>-6.4084000001457753E-2</v>
      </c>
      <c r="P37" s="63">
        <f t="shared" si="4"/>
        <v>8390.7239999999983</v>
      </c>
      <c r="S37" s="39"/>
    </row>
    <row r="38" spans="1:35" ht="12.95" customHeight="1">
      <c r="A38" s="60" t="s">
        <v>1459</v>
      </c>
      <c r="C38" s="36">
        <v>23708.401000000002</v>
      </c>
      <c r="D38" s="61"/>
      <c r="E38" s="37">
        <f t="shared" si="0"/>
        <v>-24902.075922812812</v>
      </c>
      <c r="F38" s="37">
        <f t="shared" si="1"/>
        <v>-24902</v>
      </c>
      <c r="G38" s="37">
        <f t="shared" si="2"/>
        <v>-4.7918000000208849E-2</v>
      </c>
      <c r="H38" s="62"/>
      <c r="I38" s="37">
        <f t="shared" si="3"/>
        <v>-4.7918000000208849E-2</v>
      </c>
      <c r="P38" s="63">
        <f t="shared" si="4"/>
        <v>8689.9010000000017</v>
      </c>
      <c r="S38" s="39"/>
    </row>
    <row r="39" spans="1:35" ht="12.95" customHeight="1">
      <c r="A39" s="60" t="s">
        <v>1459</v>
      </c>
      <c r="C39" s="36">
        <v>23710.285</v>
      </c>
      <c r="D39" s="61"/>
      <c r="E39" s="37">
        <f t="shared" si="0"/>
        <v>-24899.090852915597</v>
      </c>
      <c r="F39" s="37">
        <f t="shared" si="1"/>
        <v>-24899</v>
      </c>
      <c r="G39" s="37">
        <f t="shared" si="2"/>
        <v>-5.7341000003361842E-2</v>
      </c>
      <c r="H39" s="62"/>
      <c r="I39" s="37">
        <f t="shared" si="3"/>
        <v>-5.7341000003361842E-2</v>
      </c>
      <c r="P39" s="63">
        <f t="shared" si="4"/>
        <v>8691.7849999999999</v>
      </c>
      <c r="S39" s="39"/>
    </row>
    <row r="40" spans="1:35" ht="12.95" customHeight="1">
      <c r="A40" s="60" t="s">
        <v>1459</v>
      </c>
      <c r="C40" s="36">
        <v>23715.328000000001</v>
      </c>
      <c r="D40" s="61"/>
      <c r="E40" s="37">
        <f t="shared" si="0"/>
        <v>-24891.100562314918</v>
      </c>
      <c r="F40" s="37">
        <f t="shared" si="1"/>
        <v>-24891</v>
      </c>
      <c r="G40" s="37">
        <f t="shared" si="2"/>
        <v>-6.3469000000623055E-2</v>
      </c>
      <c r="H40" s="62"/>
      <c r="I40" s="37">
        <f t="shared" si="3"/>
        <v>-6.3469000000623055E-2</v>
      </c>
      <c r="P40" s="63">
        <f t="shared" si="4"/>
        <v>8696.8280000000013</v>
      </c>
      <c r="S40" s="39"/>
    </row>
    <row r="41" spans="1:35" ht="12.95" customHeight="1">
      <c r="A41" s="60" t="s">
        <v>1459</v>
      </c>
      <c r="C41" s="36">
        <v>23734.266</v>
      </c>
      <c r="D41" s="61"/>
      <c r="E41" s="37">
        <f t="shared" si="0"/>
        <v>-24861.094589006265</v>
      </c>
      <c r="F41" s="37">
        <f t="shared" si="1"/>
        <v>-24861</v>
      </c>
      <c r="G41" s="37">
        <f t="shared" si="2"/>
        <v>-5.9699000001273816E-2</v>
      </c>
      <c r="H41" s="62"/>
      <c r="I41" s="37">
        <f t="shared" si="3"/>
        <v>-5.9699000001273816E-2</v>
      </c>
      <c r="P41" s="63">
        <f t="shared" si="4"/>
        <v>8715.7659999999996</v>
      </c>
      <c r="S41" s="39"/>
      <c r="AE41" s="37" t="s">
        <v>1399</v>
      </c>
      <c r="AI41" s="37" t="s">
        <v>1395</v>
      </c>
    </row>
    <row r="42" spans="1:35" ht="12.95" customHeight="1">
      <c r="A42" s="60" t="s">
        <v>1459</v>
      </c>
      <c r="C42" s="36">
        <v>23758.248</v>
      </c>
      <c r="D42" s="61"/>
      <c r="E42" s="37">
        <f t="shared" si="0"/>
        <v>-24823.096740664925</v>
      </c>
      <c r="F42" s="37">
        <f t="shared" si="1"/>
        <v>-24823</v>
      </c>
      <c r="G42" s="37">
        <f t="shared" si="2"/>
        <v>-6.1057000002620043E-2</v>
      </c>
      <c r="H42" s="62"/>
      <c r="I42" s="37">
        <f t="shared" si="3"/>
        <v>-6.1057000002620043E-2</v>
      </c>
      <c r="P42" s="63">
        <f t="shared" si="4"/>
        <v>8739.7479999999996</v>
      </c>
      <c r="S42" s="39"/>
      <c r="AE42" s="37" t="s">
        <v>1426</v>
      </c>
      <c r="AI42" s="37" t="s">
        <v>1395</v>
      </c>
    </row>
    <row r="43" spans="1:35" ht="12.95" customHeight="1">
      <c r="A43" s="60" t="s">
        <v>1459</v>
      </c>
      <c r="C43" s="36">
        <v>23763.295999999998</v>
      </c>
      <c r="D43" s="61"/>
      <c r="E43" s="37">
        <f t="shared" si="0"/>
        <v>-24815.098527904229</v>
      </c>
      <c r="F43" s="37">
        <f t="shared" si="1"/>
        <v>-24815</v>
      </c>
      <c r="G43" s="37">
        <f t="shared" si="2"/>
        <v>-6.2185000002500601E-2</v>
      </c>
      <c r="H43" s="62"/>
      <c r="I43" s="37">
        <f t="shared" si="3"/>
        <v>-6.2185000002500601E-2</v>
      </c>
      <c r="P43" s="63">
        <f t="shared" si="4"/>
        <v>8744.7959999999985</v>
      </c>
      <c r="S43" s="39"/>
    </row>
    <row r="44" spans="1:35" ht="12.95" customHeight="1">
      <c r="A44" s="60" t="s">
        <v>1461</v>
      </c>
      <c r="C44" s="36">
        <v>29108.448</v>
      </c>
      <c r="D44" s="61"/>
      <c r="E44" s="37">
        <f t="shared" si="0"/>
        <v>-16346.068628087862</v>
      </c>
      <c r="F44" s="37">
        <f t="shared" si="1"/>
        <v>-16346</v>
      </c>
      <c r="G44" s="37">
        <f t="shared" si="2"/>
        <v>-4.3313999998645158E-2</v>
      </c>
      <c r="H44" s="62"/>
      <c r="I44" s="37">
        <f t="shared" si="3"/>
        <v>-4.3313999998645158E-2</v>
      </c>
      <c r="P44" s="63">
        <f t="shared" si="4"/>
        <v>14089.948</v>
      </c>
      <c r="S44" s="39"/>
    </row>
    <row r="45" spans="1:35" ht="12.95" customHeight="1">
      <c r="A45" s="60" t="s">
        <v>1462</v>
      </c>
      <c r="C45" s="36">
        <v>32684.511999999999</v>
      </c>
      <c r="D45" s="61"/>
      <c r="E45" s="37">
        <f t="shared" si="0"/>
        <v>-10680.038374943162</v>
      </c>
      <c r="F45" s="37">
        <f t="shared" si="1"/>
        <v>-10680</v>
      </c>
      <c r="G45" s="37">
        <f t="shared" si="2"/>
        <v>-2.4220000002969755E-2</v>
      </c>
      <c r="H45" s="62"/>
      <c r="I45" s="37">
        <f t="shared" si="3"/>
        <v>-2.4220000002969755E-2</v>
      </c>
      <c r="P45" s="63">
        <f t="shared" si="4"/>
        <v>17666.011999999999</v>
      </c>
      <c r="S45" s="39"/>
    </row>
    <row r="46" spans="1:35" ht="12.95" customHeight="1">
      <c r="A46" s="60" t="s">
        <v>1463</v>
      </c>
      <c r="C46" s="36">
        <v>33028.487000000001</v>
      </c>
      <c r="D46" s="61"/>
      <c r="E46" s="37">
        <f t="shared" si="0"/>
        <v>-10135.033376060182</v>
      </c>
      <c r="F46" s="37">
        <f t="shared" si="1"/>
        <v>-10135</v>
      </c>
      <c r="G46" s="37">
        <f t="shared" si="2"/>
        <v>-2.1065000000817236E-2</v>
      </c>
      <c r="H46" s="62"/>
      <c r="I46" s="37">
        <f t="shared" si="3"/>
        <v>-2.1065000000817236E-2</v>
      </c>
      <c r="P46" s="63">
        <f t="shared" si="4"/>
        <v>18009.987000000001</v>
      </c>
      <c r="S46" s="39"/>
    </row>
    <row r="47" spans="1:35" ht="12.95" customHeight="1">
      <c r="A47" s="60" t="s">
        <v>1464</v>
      </c>
      <c r="C47" s="36">
        <v>33069.510999999999</v>
      </c>
      <c r="D47" s="61"/>
      <c r="E47" s="37">
        <f t="shared" si="0"/>
        <v>-10070.033637491468</v>
      </c>
      <c r="F47" s="37">
        <f t="shared" si="1"/>
        <v>-10070</v>
      </c>
      <c r="G47" s="37">
        <f t="shared" si="2"/>
        <v>-2.1229999998467974E-2</v>
      </c>
      <c r="H47" s="62"/>
      <c r="I47" s="37">
        <f t="shared" si="3"/>
        <v>-2.1229999998467974E-2</v>
      </c>
      <c r="P47" s="63">
        <f t="shared" si="4"/>
        <v>18051.010999999999</v>
      </c>
      <c r="S47" s="39"/>
    </row>
    <row r="48" spans="1:35" ht="12.95" customHeight="1">
      <c r="A48" s="60" t="s">
        <v>1464</v>
      </c>
      <c r="C48" s="36">
        <v>33208.362000000001</v>
      </c>
      <c r="D48" s="61"/>
      <c r="E48" s="37">
        <f t="shared" si="0"/>
        <v>-9850.033669180104</v>
      </c>
      <c r="F48" s="37">
        <f t="shared" si="1"/>
        <v>-9850</v>
      </c>
      <c r="G48" s="37">
        <f t="shared" si="2"/>
        <v>-2.1249999997962732E-2</v>
      </c>
      <c r="H48" s="62"/>
      <c r="I48" s="37">
        <f t="shared" si="3"/>
        <v>-2.1249999997962732E-2</v>
      </c>
      <c r="P48" s="63">
        <f t="shared" si="4"/>
        <v>18189.862000000001</v>
      </c>
      <c r="S48" s="39"/>
    </row>
    <row r="49" spans="1:35" ht="12.95" customHeight="1">
      <c r="A49" s="60" t="s">
        <v>1465</v>
      </c>
      <c r="C49" s="36">
        <v>33234.248</v>
      </c>
      <c r="D49" s="61"/>
      <c r="E49" s="37">
        <f t="shared" si="0"/>
        <v>-9809.0190623014532</v>
      </c>
      <c r="F49" s="37">
        <f t="shared" si="1"/>
        <v>-9809</v>
      </c>
      <c r="G49" s="37">
        <f t="shared" si="2"/>
        <v>-1.2030999998387415E-2</v>
      </c>
      <c r="H49" s="62"/>
      <c r="I49" s="37">
        <f t="shared" si="3"/>
        <v>-1.2030999998387415E-2</v>
      </c>
      <c r="P49" s="63">
        <f t="shared" si="4"/>
        <v>18215.748</v>
      </c>
      <c r="S49" s="39"/>
    </row>
    <row r="50" spans="1:35" ht="12.95" customHeight="1">
      <c r="A50" s="60" t="s">
        <v>1465</v>
      </c>
      <c r="C50" s="36">
        <v>33437.474999999999</v>
      </c>
      <c r="D50" s="61"/>
      <c r="E50" s="37">
        <f t="shared" si="0"/>
        <v>-9487.0196992431211</v>
      </c>
      <c r="F50" s="37">
        <f t="shared" si="1"/>
        <v>-9487</v>
      </c>
      <c r="G50" s="37">
        <f t="shared" si="2"/>
        <v>-1.2433000003511552E-2</v>
      </c>
      <c r="H50" s="62"/>
      <c r="I50" s="37">
        <f t="shared" si="3"/>
        <v>-1.2433000003511552E-2</v>
      </c>
      <c r="P50" s="63">
        <f t="shared" si="4"/>
        <v>18418.974999999999</v>
      </c>
      <c r="S50" s="39"/>
    </row>
    <row r="51" spans="1:35" ht="12.95" customHeight="1">
      <c r="A51" s="60" t="s">
        <v>1465</v>
      </c>
      <c r="C51" s="36">
        <v>33538.445</v>
      </c>
      <c r="D51" s="61"/>
      <c r="E51" s="37">
        <f t="shared" si="0"/>
        <v>-9327.0395997091</v>
      </c>
      <c r="F51" s="37">
        <f t="shared" si="1"/>
        <v>-9327</v>
      </c>
      <c r="G51" s="37">
        <f t="shared" si="2"/>
        <v>-2.4992999999085441E-2</v>
      </c>
      <c r="H51" s="62"/>
      <c r="I51" s="37">
        <f t="shared" si="3"/>
        <v>-2.4992999999085441E-2</v>
      </c>
      <c r="P51" s="63">
        <f t="shared" si="4"/>
        <v>18519.945</v>
      </c>
      <c r="S51" s="39"/>
    </row>
    <row r="52" spans="1:35" ht="12.95" customHeight="1">
      <c r="A52" s="60" t="s">
        <v>1466</v>
      </c>
      <c r="C52" s="36">
        <v>33539.078000000001</v>
      </c>
      <c r="D52" s="61"/>
      <c r="E52" s="37">
        <f t="shared" si="0"/>
        <v>-9326.0366542500014</v>
      </c>
      <c r="F52" s="37">
        <f t="shared" si="1"/>
        <v>-9326</v>
      </c>
      <c r="G52" s="37">
        <f t="shared" si="2"/>
        <v>-2.3134000002755783E-2</v>
      </c>
      <c r="H52" s="62"/>
      <c r="I52" s="37">
        <f t="shared" si="3"/>
        <v>-2.3134000002755783E-2</v>
      </c>
      <c r="P52" s="63">
        <f t="shared" si="4"/>
        <v>18520.578000000001</v>
      </c>
      <c r="S52" s="39"/>
    </row>
    <row r="53" spans="1:35" ht="12.95" customHeight="1">
      <c r="A53" s="60" t="s">
        <v>1467</v>
      </c>
      <c r="C53" s="36">
        <v>33574.43</v>
      </c>
      <c r="D53" s="61"/>
      <c r="E53" s="37">
        <f t="shared" si="0"/>
        <v>-9270.023814013035</v>
      </c>
      <c r="F53" s="37">
        <f t="shared" si="1"/>
        <v>-9270</v>
      </c>
      <c r="G53" s="37">
        <f t="shared" si="2"/>
        <v>-1.5030000002298038E-2</v>
      </c>
      <c r="H53" s="62"/>
      <c r="I53" s="37">
        <f t="shared" si="3"/>
        <v>-1.5030000002298038E-2</v>
      </c>
      <c r="P53" s="63">
        <f t="shared" si="4"/>
        <v>18555.93</v>
      </c>
      <c r="S53" s="39"/>
    </row>
    <row r="54" spans="1:35" ht="12.95" customHeight="1">
      <c r="A54" s="60" t="s">
        <v>1467</v>
      </c>
      <c r="C54" s="36">
        <v>33762.517</v>
      </c>
      <c r="D54" s="61"/>
      <c r="E54" s="37">
        <f t="shared" si="0"/>
        <v>-8972.012751508777</v>
      </c>
      <c r="F54" s="37">
        <f t="shared" si="1"/>
        <v>-8972</v>
      </c>
      <c r="G54" s="37">
        <f t="shared" si="2"/>
        <v>-8.0480000033276156E-3</v>
      </c>
      <c r="H54" s="62"/>
      <c r="I54" s="37">
        <f t="shared" si="3"/>
        <v>-8.0480000033276156E-3</v>
      </c>
      <c r="P54" s="63">
        <f t="shared" si="4"/>
        <v>18744.017</v>
      </c>
      <c r="S54" s="39"/>
    </row>
    <row r="55" spans="1:35" ht="12.95" customHeight="1">
      <c r="A55" s="60" t="s">
        <v>1467</v>
      </c>
      <c r="C55" s="36">
        <v>33798.480000000003</v>
      </c>
      <c r="D55" s="61"/>
      <c r="E55" s="37">
        <f t="shared" si="0"/>
        <v>-8915.0318233168146</v>
      </c>
      <c r="F55" s="37">
        <f t="shared" si="1"/>
        <v>-8915</v>
      </c>
      <c r="G55" s="37">
        <f t="shared" si="2"/>
        <v>-2.0084999996470287E-2</v>
      </c>
      <c r="H55" s="62"/>
      <c r="I55" s="37">
        <f t="shared" si="3"/>
        <v>-2.0084999996470287E-2</v>
      </c>
      <c r="P55" s="63">
        <f t="shared" si="4"/>
        <v>18779.980000000003</v>
      </c>
      <c r="S55" s="39"/>
    </row>
    <row r="56" spans="1:35" ht="12.95" customHeight="1">
      <c r="A56" s="60" t="s">
        <v>1467</v>
      </c>
      <c r="C56" s="36">
        <v>33949.326000000001</v>
      </c>
      <c r="D56" s="61"/>
      <c r="E56" s="37">
        <f t="shared" si="0"/>
        <v>-8676.0265931067697</v>
      </c>
      <c r="F56" s="37">
        <f t="shared" si="1"/>
        <v>-8676</v>
      </c>
      <c r="G56" s="37">
        <f t="shared" si="2"/>
        <v>-1.678399999946123E-2</v>
      </c>
      <c r="H56" s="62"/>
      <c r="I56" s="37">
        <f t="shared" si="3"/>
        <v>-1.678399999946123E-2</v>
      </c>
      <c r="P56" s="63">
        <f t="shared" si="4"/>
        <v>18930.826000000001</v>
      </c>
      <c r="S56" s="39"/>
      <c r="AE56" s="37" t="s">
        <v>1393</v>
      </c>
      <c r="AI56" s="37" t="s">
        <v>1395</v>
      </c>
    </row>
    <row r="57" spans="1:35" ht="12.95" customHeight="1">
      <c r="A57" s="60" t="s">
        <v>1468</v>
      </c>
      <c r="C57" s="36">
        <v>34195.474000000002</v>
      </c>
      <c r="D57" s="61"/>
      <c r="E57" s="37">
        <f t="shared" si="0"/>
        <v>-8286.0218239664337</v>
      </c>
      <c r="F57" s="37">
        <f t="shared" si="1"/>
        <v>-8286</v>
      </c>
      <c r="G57" s="37">
        <f t="shared" si="2"/>
        <v>-1.3773999999102671E-2</v>
      </c>
      <c r="H57" s="62"/>
      <c r="I57" s="37">
        <f t="shared" si="3"/>
        <v>-1.3773999999102671E-2</v>
      </c>
      <c r="P57" s="63">
        <f t="shared" si="4"/>
        <v>19176.974000000002</v>
      </c>
      <c r="S57" s="39"/>
      <c r="AE57" s="37" t="s">
        <v>1393</v>
      </c>
      <c r="AI57" s="37" t="s">
        <v>1395</v>
      </c>
    </row>
    <row r="58" spans="1:35" ht="12.95" customHeight="1">
      <c r="A58" s="60" t="s">
        <v>1468</v>
      </c>
      <c r="C58" s="36">
        <v>34248.49</v>
      </c>
      <c r="D58" s="61"/>
      <c r="E58" s="37">
        <f t="shared" si="0"/>
        <v>-8202.0215767950467</v>
      </c>
      <c r="F58" s="37">
        <f t="shared" si="1"/>
        <v>-8202</v>
      </c>
      <c r="G58" s="37">
        <f t="shared" si="2"/>
        <v>-1.3618000004498754E-2</v>
      </c>
      <c r="H58" s="62"/>
      <c r="I58" s="37">
        <f t="shared" si="3"/>
        <v>-1.3618000004498754E-2</v>
      </c>
      <c r="P58" s="63">
        <f t="shared" si="4"/>
        <v>19229.989999999998</v>
      </c>
      <c r="S58" s="39"/>
    </row>
    <row r="59" spans="1:35" ht="12.95" customHeight="1">
      <c r="A59" s="60" t="s">
        <v>1469</v>
      </c>
      <c r="C59" s="36">
        <v>34479.493999999999</v>
      </c>
      <c r="D59" s="61"/>
      <c r="E59" s="37">
        <f t="shared" si="0"/>
        <v>-7836.0114459368069</v>
      </c>
      <c r="F59" s="37">
        <f t="shared" si="1"/>
        <v>-7836</v>
      </c>
      <c r="G59" s="37">
        <f t="shared" si="2"/>
        <v>-7.2240000008605421E-3</v>
      </c>
      <c r="H59" s="62"/>
      <c r="I59" s="37">
        <f t="shared" si="3"/>
        <v>-7.2240000008605421E-3</v>
      </c>
      <c r="P59" s="63">
        <f t="shared" si="4"/>
        <v>19460.993999999999</v>
      </c>
      <c r="S59" s="39"/>
      <c r="AF59" s="37">
        <v>7</v>
      </c>
      <c r="AG59" s="37" t="s">
        <v>1396</v>
      </c>
      <c r="AI59" s="37" t="s">
        <v>1398</v>
      </c>
    </row>
    <row r="60" spans="1:35" ht="12.95" customHeight="1">
      <c r="A60" s="60" t="s">
        <v>1469</v>
      </c>
      <c r="C60" s="36">
        <v>34604.464</v>
      </c>
      <c r="D60" s="61"/>
      <c r="E60" s="37">
        <f t="shared" si="0"/>
        <v>-7638.0049782853612</v>
      </c>
      <c r="F60" s="37">
        <f t="shared" si="1"/>
        <v>-7638</v>
      </c>
      <c r="G60" s="37">
        <f t="shared" si="2"/>
        <v>-3.1420000013895333E-3</v>
      </c>
      <c r="H60" s="62"/>
      <c r="I60" s="37">
        <f t="shared" si="3"/>
        <v>-3.1420000013895333E-3</v>
      </c>
      <c r="P60" s="63">
        <f t="shared" si="4"/>
        <v>19585.964</v>
      </c>
      <c r="S60" s="39"/>
      <c r="AE60" s="37" t="s">
        <v>1393</v>
      </c>
      <c r="AF60" s="37">
        <v>7</v>
      </c>
      <c r="AG60" s="37" t="s">
        <v>1396</v>
      </c>
      <c r="AI60" s="37" t="s">
        <v>1398</v>
      </c>
    </row>
    <row r="61" spans="1:35" ht="12.95" customHeight="1">
      <c r="A61" s="60" t="s">
        <v>1470</v>
      </c>
      <c r="C61" s="36">
        <v>34623.389000000003</v>
      </c>
      <c r="D61" s="61"/>
      <c r="E61" s="37">
        <f t="shared" si="0"/>
        <v>-7608.0196025927617</v>
      </c>
      <c r="F61" s="37">
        <f t="shared" si="1"/>
        <v>-7608</v>
      </c>
      <c r="G61" s="37">
        <f t="shared" si="2"/>
        <v>-1.2371999997412786E-2</v>
      </c>
      <c r="H61" s="62"/>
      <c r="I61" s="37">
        <f t="shared" si="3"/>
        <v>-1.2371999997412786E-2</v>
      </c>
      <c r="P61" s="63">
        <f t="shared" si="4"/>
        <v>19604.889000000003</v>
      </c>
      <c r="S61" s="39"/>
      <c r="AE61" s="37" t="s">
        <v>1393</v>
      </c>
      <c r="AF61" s="37">
        <v>7</v>
      </c>
      <c r="AG61" s="37" t="s">
        <v>1396</v>
      </c>
      <c r="AI61" s="37" t="s">
        <v>1398</v>
      </c>
    </row>
    <row r="62" spans="1:35" ht="12.95" customHeight="1">
      <c r="A62" s="60" t="s">
        <v>1469</v>
      </c>
      <c r="C62" s="36">
        <v>34664.415000000001</v>
      </c>
      <c r="D62" s="61"/>
      <c r="E62" s="37">
        <f t="shared" si="0"/>
        <v>-7543.0166951600359</v>
      </c>
      <c r="F62" s="37">
        <f t="shared" si="1"/>
        <v>-7543</v>
      </c>
      <c r="G62" s="37">
        <f t="shared" si="2"/>
        <v>-1.0537000001932029E-2</v>
      </c>
      <c r="H62" s="62"/>
      <c r="I62" s="37">
        <f t="shared" si="3"/>
        <v>-1.0537000001932029E-2</v>
      </c>
      <c r="P62" s="63">
        <f t="shared" si="4"/>
        <v>19645.915000000001</v>
      </c>
      <c r="S62" s="39"/>
      <c r="AE62" s="37" t="s">
        <v>1393</v>
      </c>
      <c r="AF62" s="37">
        <v>8</v>
      </c>
      <c r="AG62" s="37" t="s">
        <v>1406</v>
      </c>
      <c r="AI62" s="37" t="s">
        <v>1398</v>
      </c>
    </row>
    <row r="63" spans="1:35" ht="12.95" customHeight="1">
      <c r="A63" s="60" t="s">
        <v>1471</v>
      </c>
      <c r="C63" s="36">
        <v>34989.453000000001</v>
      </c>
      <c r="D63" s="61"/>
      <c r="E63" s="37">
        <f t="shared" si="0"/>
        <v>-7028.016085153713</v>
      </c>
      <c r="F63" s="37">
        <f t="shared" si="1"/>
        <v>-7028</v>
      </c>
      <c r="G63" s="37">
        <f t="shared" si="2"/>
        <v>-1.0152000002563E-2</v>
      </c>
      <c r="H63" s="62"/>
      <c r="I63" s="37">
        <f t="shared" si="3"/>
        <v>-1.0152000002563E-2</v>
      </c>
      <c r="P63" s="63">
        <f t="shared" si="4"/>
        <v>19970.953000000001</v>
      </c>
      <c r="S63" s="39"/>
      <c r="AE63" s="37" t="s">
        <v>1393</v>
      </c>
      <c r="AF63" s="37">
        <v>7</v>
      </c>
      <c r="AG63" s="37" t="s">
        <v>1406</v>
      </c>
      <c r="AI63" s="37" t="s">
        <v>1398</v>
      </c>
    </row>
    <row r="64" spans="1:35" ht="12.95" customHeight="1">
      <c r="A64" s="60" t="s">
        <v>1472</v>
      </c>
      <c r="C64" s="36">
        <v>35244.43</v>
      </c>
      <c r="D64" s="61"/>
      <c r="E64" s="37">
        <f t="shared" si="0"/>
        <v>-6624.0223658421819</v>
      </c>
      <c r="F64" s="37">
        <f t="shared" si="1"/>
        <v>-6624</v>
      </c>
      <c r="G64" s="37">
        <f t="shared" si="2"/>
        <v>-1.4115999998466577E-2</v>
      </c>
      <c r="H64" s="62"/>
      <c r="I64" s="37">
        <f t="shared" si="3"/>
        <v>-1.4115999998466577E-2</v>
      </c>
      <c r="P64" s="63">
        <f t="shared" si="4"/>
        <v>20225.93</v>
      </c>
      <c r="S64" s="39"/>
    </row>
    <row r="65" spans="1:35" ht="12.95" customHeight="1">
      <c r="A65" s="60" t="s">
        <v>1472</v>
      </c>
      <c r="C65" s="36">
        <v>35268.421999999999</v>
      </c>
      <c r="D65" s="61"/>
      <c r="E65" s="37">
        <f t="shared" si="0"/>
        <v>-6586.0086731807978</v>
      </c>
      <c r="F65" s="37">
        <f t="shared" si="1"/>
        <v>-6586</v>
      </c>
      <c r="G65" s="37">
        <f t="shared" si="2"/>
        <v>-5.4740000050514936E-3</v>
      </c>
      <c r="H65" s="62"/>
      <c r="I65" s="37">
        <f t="shared" si="3"/>
        <v>-5.4740000050514936E-3</v>
      </c>
      <c r="P65" s="63">
        <f t="shared" si="4"/>
        <v>20249.921999999999</v>
      </c>
      <c r="S65" s="39"/>
      <c r="AE65" s="37" t="s">
        <v>1393</v>
      </c>
      <c r="AF65" s="37">
        <v>8</v>
      </c>
      <c r="AG65" s="37" t="s">
        <v>1406</v>
      </c>
      <c r="AI65" s="37" t="s">
        <v>1398</v>
      </c>
    </row>
    <row r="66" spans="1:35" ht="12.95" customHeight="1">
      <c r="A66" s="60" t="s">
        <v>1472</v>
      </c>
      <c r="C66" s="36">
        <v>35393.381999999998</v>
      </c>
      <c r="D66" s="61"/>
      <c r="E66" s="37">
        <f t="shared" si="0"/>
        <v>-6388.0180498494046</v>
      </c>
      <c r="F66" s="37">
        <f t="shared" si="1"/>
        <v>-6388</v>
      </c>
      <c r="G66" s="37">
        <f t="shared" si="2"/>
        <v>-1.1392000000341795E-2</v>
      </c>
      <c r="H66" s="62"/>
      <c r="I66" s="37">
        <f t="shared" si="3"/>
        <v>-1.1392000000341795E-2</v>
      </c>
      <c r="P66" s="63">
        <f t="shared" si="4"/>
        <v>20374.881999999998</v>
      </c>
      <c r="S66" s="39"/>
      <c r="AE66" s="37" t="s">
        <v>1393</v>
      </c>
      <c r="AF66" s="37">
        <v>11</v>
      </c>
      <c r="AG66" s="37" t="s">
        <v>1406</v>
      </c>
      <c r="AI66" s="37" t="s">
        <v>1398</v>
      </c>
    </row>
    <row r="67" spans="1:35" ht="12.95" customHeight="1">
      <c r="A67" s="60" t="s">
        <v>1473</v>
      </c>
      <c r="C67" s="36">
        <v>35699.493999999999</v>
      </c>
      <c r="D67" s="61"/>
      <c r="E67" s="37">
        <f t="shared" si="0"/>
        <v>-5903.0043999676809</v>
      </c>
      <c r="F67" s="37">
        <f t="shared" si="1"/>
        <v>-5903</v>
      </c>
      <c r="G67" s="37">
        <f t="shared" si="2"/>
        <v>-2.7770000015152618E-3</v>
      </c>
      <c r="H67" s="62"/>
      <c r="I67" s="37">
        <f t="shared" si="3"/>
        <v>-2.7770000015152618E-3</v>
      </c>
      <c r="P67" s="63">
        <f t="shared" si="4"/>
        <v>20680.993999999999</v>
      </c>
      <c r="S67" s="39"/>
      <c r="AE67" s="37" t="s">
        <v>1393</v>
      </c>
      <c r="AF67" s="37">
        <v>10</v>
      </c>
      <c r="AG67" s="37" t="s">
        <v>1408</v>
      </c>
      <c r="AI67" s="37" t="s">
        <v>1398</v>
      </c>
    </row>
    <row r="68" spans="1:35" ht="12.95" customHeight="1">
      <c r="A68" s="60" t="s">
        <v>1473</v>
      </c>
      <c r="C68" s="36">
        <v>35723.472000000002</v>
      </c>
      <c r="D68" s="61"/>
      <c r="E68" s="37">
        <f t="shared" si="0"/>
        <v>-5865.0128893543588</v>
      </c>
      <c r="F68" s="37">
        <f t="shared" si="1"/>
        <v>-5865</v>
      </c>
      <c r="G68" s="37">
        <f t="shared" si="2"/>
        <v>-8.1349999964004382E-3</v>
      </c>
      <c r="H68" s="62"/>
      <c r="I68" s="37">
        <f t="shared" si="3"/>
        <v>-8.1349999964004382E-3</v>
      </c>
      <c r="P68" s="63">
        <f t="shared" si="4"/>
        <v>20704.972000000002</v>
      </c>
      <c r="S68" s="39"/>
      <c r="AE68" s="37" t="s">
        <v>1393</v>
      </c>
      <c r="AF68" s="37">
        <v>6</v>
      </c>
      <c r="AG68" s="37" t="s">
        <v>1408</v>
      </c>
      <c r="AI68" s="37" t="s">
        <v>1398</v>
      </c>
    </row>
    <row r="69" spans="1:35" ht="12.95" customHeight="1">
      <c r="A69" s="60" t="s">
        <v>1473</v>
      </c>
      <c r="C69" s="36">
        <v>35742.392999999996</v>
      </c>
      <c r="D69" s="61"/>
      <c r="E69" s="37">
        <f t="shared" si="0"/>
        <v>-5835.0338513897914</v>
      </c>
      <c r="F69" s="37">
        <f t="shared" si="1"/>
        <v>-5835</v>
      </c>
      <c r="G69" s="37">
        <f t="shared" si="2"/>
        <v>-2.1365000007790513E-2</v>
      </c>
      <c r="H69" s="62"/>
      <c r="I69" s="37">
        <f t="shared" si="3"/>
        <v>-2.1365000007790513E-2</v>
      </c>
      <c r="P69" s="63">
        <f t="shared" si="4"/>
        <v>20723.892999999996</v>
      </c>
      <c r="S69" s="39"/>
      <c r="AE69" s="37" t="s">
        <v>1393</v>
      </c>
      <c r="AF69" s="37">
        <v>7</v>
      </c>
      <c r="AG69" s="37" t="s">
        <v>1406</v>
      </c>
      <c r="AI69" s="37" t="s">
        <v>1398</v>
      </c>
    </row>
    <row r="70" spans="1:35" ht="12.95" customHeight="1">
      <c r="A70" s="60" t="s">
        <v>1474</v>
      </c>
      <c r="C70" s="36">
        <v>36074.385000000002</v>
      </c>
      <c r="D70" s="61"/>
      <c r="E70" s="37">
        <f t="shared" si="0"/>
        <v>-5309.0151012214365</v>
      </c>
      <c r="F70" s="37">
        <f t="shared" si="1"/>
        <v>-5309</v>
      </c>
      <c r="G70" s="37">
        <f t="shared" si="2"/>
        <v>-9.5309999960591085E-3</v>
      </c>
      <c r="H70" s="62"/>
      <c r="I70" s="37">
        <f t="shared" si="3"/>
        <v>-9.5309999960591085E-3</v>
      </c>
      <c r="P70" s="63">
        <f t="shared" si="4"/>
        <v>21055.885000000002</v>
      </c>
      <c r="S70" s="39"/>
      <c r="AE70" s="37" t="s">
        <v>1393</v>
      </c>
      <c r="AF70" s="37">
        <v>8</v>
      </c>
      <c r="AG70" s="37" t="s">
        <v>1406</v>
      </c>
      <c r="AI70" s="37" t="s">
        <v>1398</v>
      </c>
    </row>
    <row r="71" spans="1:35" ht="12.95" customHeight="1">
      <c r="A71" s="60" t="s">
        <v>1474</v>
      </c>
      <c r="C71" s="36">
        <v>36163.374000000003</v>
      </c>
      <c r="D71" s="61"/>
      <c r="E71" s="37">
        <f t="shared" si="0"/>
        <v>-5168.0180815380354</v>
      </c>
      <c r="F71" s="37">
        <f t="shared" si="1"/>
        <v>-5168</v>
      </c>
      <c r="G71" s="37">
        <f t="shared" si="2"/>
        <v>-1.1411999999836553E-2</v>
      </c>
      <c r="H71" s="62"/>
      <c r="I71" s="37">
        <f t="shared" si="3"/>
        <v>-1.1411999999836553E-2</v>
      </c>
      <c r="P71" s="63">
        <f t="shared" si="4"/>
        <v>21144.874000000003</v>
      </c>
      <c r="S71" s="39"/>
      <c r="AE71" s="37" t="s">
        <v>1393</v>
      </c>
      <c r="AF71" s="37">
        <v>15</v>
      </c>
      <c r="AG71" s="37" t="s">
        <v>1408</v>
      </c>
      <c r="AI71" s="37" t="s">
        <v>1398</v>
      </c>
    </row>
    <row r="72" spans="1:35" ht="12.95" customHeight="1">
      <c r="A72" s="60" t="s">
        <v>1475</v>
      </c>
      <c r="C72" s="36">
        <v>38228.474000000002</v>
      </c>
      <c r="D72" s="61"/>
      <c r="E72" s="37">
        <f t="shared" si="0"/>
        <v>-1896.0075482340692</v>
      </c>
      <c r="F72" s="37">
        <f t="shared" si="1"/>
        <v>-1896</v>
      </c>
      <c r="G72" s="37">
        <f t="shared" si="2"/>
        <v>-4.7639999975217506E-3</v>
      </c>
      <c r="H72" s="62"/>
      <c r="I72" s="37">
        <f t="shared" si="3"/>
        <v>-4.7639999975217506E-3</v>
      </c>
      <c r="P72" s="63">
        <f t="shared" si="4"/>
        <v>23209.974000000002</v>
      </c>
      <c r="S72" s="39"/>
      <c r="AE72" s="37" t="s">
        <v>1393</v>
      </c>
      <c r="AF72" s="37">
        <v>5</v>
      </c>
      <c r="AG72" s="37" t="s">
        <v>1396</v>
      </c>
      <c r="AI72" s="37" t="s">
        <v>1398</v>
      </c>
    </row>
    <row r="73" spans="1:35" ht="12.95" customHeight="1">
      <c r="A73" s="60" t="s">
        <v>1476</v>
      </c>
      <c r="C73" s="36">
        <v>38228.478999999999</v>
      </c>
      <c r="D73" s="61"/>
      <c r="E73" s="37">
        <f t="shared" si="0"/>
        <v>-1895.9996260740488</v>
      </c>
      <c r="F73" s="37">
        <f t="shared" si="1"/>
        <v>-1896</v>
      </c>
      <c r="G73" s="37">
        <f t="shared" si="2"/>
        <v>2.3599999985890463E-4</v>
      </c>
      <c r="H73" s="62"/>
      <c r="I73" s="37">
        <f t="shared" si="3"/>
        <v>2.3599999985890463E-4</v>
      </c>
      <c r="P73" s="63">
        <f t="shared" si="4"/>
        <v>23209.978999999999</v>
      </c>
      <c r="S73" s="39"/>
      <c r="AF73" s="37">
        <v>6</v>
      </c>
      <c r="AG73" s="37" t="s">
        <v>1408</v>
      </c>
      <c r="AI73" s="37" t="s">
        <v>1398</v>
      </c>
    </row>
    <row r="74" spans="1:35" ht="12.95" customHeight="1">
      <c r="A74" s="60" t="s">
        <v>1475</v>
      </c>
      <c r="C74" s="36">
        <v>38235.409</v>
      </c>
      <c r="D74" s="61"/>
      <c r="E74" s="37">
        <f t="shared" si="0"/>
        <v>-1885.0195122801417</v>
      </c>
      <c r="F74" s="37">
        <f t="shared" si="1"/>
        <v>-1885</v>
      </c>
      <c r="G74" s="37">
        <f t="shared" si="2"/>
        <v>-1.2314999999944121E-2</v>
      </c>
      <c r="H74" s="62"/>
      <c r="I74" s="37">
        <f t="shared" si="3"/>
        <v>-1.2314999999944121E-2</v>
      </c>
      <c r="P74" s="63">
        <f t="shared" si="4"/>
        <v>23216.909</v>
      </c>
      <c r="S74" s="39"/>
      <c r="AE74" s="37" t="s">
        <v>1393</v>
      </c>
      <c r="AF74" s="37">
        <v>9</v>
      </c>
      <c r="AG74" s="37" t="s">
        <v>1406</v>
      </c>
      <c r="AI74" s="37" t="s">
        <v>1398</v>
      </c>
    </row>
    <row r="75" spans="1:35" ht="12.95" customHeight="1">
      <c r="A75" s="60" t="s">
        <v>1477</v>
      </c>
      <c r="C75" s="36">
        <v>38235.411</v>
      </c>
      <c r="D75" s="61"/>
      <c r="E75" s="37">
        <f t="shared" si="0"/>
        <v>-1885.0163434161313</v>
      </c>
      <c r="F75" s="37">
        <f t="shared" si="1"/>
        <v>-1885</v>
      </c>
      <c r="G75" s="37">
        <f t="shared" si="2"/>
        <v>-1.0314999999536667E-2</v>
      </c>
      <c r="H75" s="62"/>
      <c r="I75" s="37">
        <f t="shared" si="3"/>
        <v>-1.0314999999536667E-2</v>
      </c>
      <c r="P75" s="63">
        <f t="shared" si="4"/>
        <v>23216.911</v>
      </c>
      <c r="S75" s="39"/>
      <c r="AE75" s="37" t="s">
        <v>1393</v>
      </c>
      <c r="AF75" s="37">
        <v>8</v>
      </c>
      <c r="AG75" s="37" t="s">
        <v>1406</v>
      </c>
      <c r="AI75" s="37" t="s">
        <v>1398</v>
      </c>
    </row>
    <row r="76" spans="1:35" ht="12.95" customHeight="1">
      <c r="A76" s="60" t="s">
        <v>1478</v>
      </c>
      <c r="C76" s="36">
        <v>38348.400000000001</v>
      </c>
      <c r="D76" s="61"/>
      <c r="E76" s="37">
        <f t="shared" si="0"/>
        <v>-1705.9929556153049</v>
      </c>
      <c r="F76" s="37">
        <f t="shared" si="1"/>
        <v>-1706</v>
      </c>
      <c r="G76" s="37">
        <f t="shared" si="2"/>
        <v>4.4459999990067445E-3</v>
      </c>
      <c r="H76" s="62"/>
      <c r="I76" s="37">
        <f t="shared" si="3"/>
        <v>4.4459999990067445E-3</v>
      </c>
      <c r="P76" s="63">
        <f t="shared" si="4"/>
        <v>23329.9</v>
      </c>
      <c r="S76" s="39"/>
    </row>
    <row r="77" spans="1:35" ht="12.95" customHeight="1">
      <c r="A77" s="60" t="s">
        <v>1479</v>
      </c>
      <c r="C77" s="36">
        <v>38560.449000000001</v>
      </c>
      <c r="D77" s="61"/>
      <c r="E77" s="37">
        <f t="shared" si="0"/>
        <v>-1370.0157334098087</v>
      </c>
      <c r="F77" s="37">
        <f t="shared" si="1"/>
        <v>-1370</v>
      </c>
      <c r="G77" s="37">
        <f t="shared" si="2"/>
        <v>-9.9300000001676381E-3</v>
      </c>
      <c r="H77" s="62"/>
      <c r="I77" s="37">
        <f t="shared" si="3"/>
        <v>-9.9300000001676381E-3</v>
      </c>
      <c r="P77" s="63">
        <f t="shared" si="4"/>
        <v>23541.949000000001</v>
      </c>
      <c r="S77" s="39"/>
      <c r="AE77" s="37" t="s">
        <v>1393</v>
      </c>
      <c r="AF77" s="37">
        <v>8</v>
      </c>
      <c r="AG77" s="37" t="s">
        <v>1406</v>
      </c>
      <c r="AI77" s="37" t="s">
        <v>1398</v>
      </c>
    </row>
    <row r="78" spans="1:35" ht="12.95" customHeight="1">
      <c r="A78" s="60" t="s">
        <v>1480</v>
      </c>
      <c r="C78" s="36">
        <v>38596.434000000001</v>
      </c>
      <c r="D78" s="61"/>
      <c r="E78" s="37">
        <f t="shared" si="0"/>
        <v>-1312.999947713743</v>
      </c>
      <c r="F78" s="37">
        <f t="shared" si="1"/>
        <v>-1313</v>
      </c>
      <c r="G78" s="37">
        <f t="shared" si="2"/>
        <v>3.300000389572233E-5</v>
      </c>
      <c r="H78" s="62"/>
      <c r="I78" s="37">
        <f t="shared" si="3"/>
        <v>3.300000389572233E-5</v>
      </c>
      <c r="P78" s="63">
        <f t="shared" si="4"/>
        <v>23577.934000000001</v>
      </c>
      <c r="S78" s="39"/>
      <c r="AE78" s="37" t="s">
        <v>1393</v>
      </c>
      <c r="AF78" s="37">
        <v>7</v>
      </c>
      <c r="AG78" s="37" t="s">
        <v>1408</v>
      </c>
      <c r="AI78" s="37" t="s">
        <v>1398</v>
      </c>
    </row>
    <row r="79" spans="1:35" ht="12.95" customHeight="1">
      <c r="A79" s="60" t="s">
        <v>1481</v>
      </c>
      <c r="C79" s="36">
        <v>38675.336000000003</v>
      </c>
      <c r="D79" s="61"/>
      <c r="E79" s="37">
        <f t="shared" si="0"/>
        <v>-1187.9850936636942</v>
      </c>
      <c r="F79" s="37">
        <f t="shared" si="1"/>
        <v>-1188</v>
      </c>
      <c r="G79" s="37">
        <f t="shared" si="2"/>
        <v>9.4080000053509139E-3</v>
      </c>
      <c r="H79" s="62"/>
      <c r="I79" s="37">
        <f t="shared" si="3"/>
        <v>9.4080000053509139E-3</v>
      </c>
      <c r="P79" s="63">
        <f t="shared" si="4"/>
        <v>23656.836000000003</v>
      </c>
      <c r="S79" s="39"/>
      <c r="AE79" s="37" t="s">
        <v>1393</v>
      </c>
      <c r="AF79" s="37">
        <v>10</v>
      </c>
      <c r="AG79" s="37" t="s">
        <v>1408</v>
      </c>
      <c r="AI79" s="37" t="s">
        <v>1398</v>
      </c>
    </row>
    <row r="80" spans="1:35" ht="12.95" customHeight="1">
      <c r="A80" s="60" t="s">
        <v>1479</v>
      </c>
      <c r="C80" s="36">
        <v>38993.415000000001</v>
      </c>
      <c r="D80" s="61"/>
      <c r="E80" s="37">
        <f t="shared" si="0"/>
        <v>-684.01054597942402</v>
      </c>
      <c r="F80" s="37">
        <f t="shared" si="1"/>
        <v>-684</v>
      </c>
      <c r="G80" s="37">
        <f t="shared" si="2"/>
        <v>-6.6559999977471307E-3</v>
      </c>
      <c r="H80" s="62"/>
      <c r="I80" s="37">
        <f t="shared" si="3"/>
        <v>-6.6559999977471307E-3</v>
      </c>
      <c r="P80" s="63">
        <f t="shared" si="4"/>
        <v>23974.915000000001</v>
      </c>
      <c r="S80" s="39"/>
      <c r="AE80" s="37" t="s">
        <v>1393</v>
      </c>
      <c r="AF80" s="37">
        <v>13</v>
      </c>
      <c r="AG80" s="37" t="s">
        <v>1406</v>
      </c>
      <c r="AI80" s="37" t="s">
        <v>1398</v>
      </c>
    </row>
    <row r="81" spans="1:35" ht="12.95" customHeight="1">
      <c r="A81" s="60" t="s">
        <v>1479</v>
      </c>
      <c r="C81" s="36">
        <v>39012.351999999999</v>
      </c>
      <c r="D81" s="61"/>
      <c r="E81" s="37">
        <f t="shared" si="0"/>
        <v>-654.0061571027735</v>
      </c>
      <c r="F81" s="37">
        <f t="shared" si="1"/>
        <v>-654</v>
      </c>
      <c r="G81" s="37">
        <f t="shared" si="2"/>
        <v>-3.8859999986016192E-3</v>
      </c>
      <c r="H81" s="62"/>
      <c r="I81" s="37">
        <f t="shared" si="3"/>
        <v>-3.8859999986016192E-3</v>
      </c>
      <c r="P81" s="63">
        <f t="shared" si="4"/>
        <v>23993.851999999999</v>
      </c>
      <c r="S81" s="39"/>
      <c r="AE81" s="37" t="s">
        <v>1393</v>
      </c>
      <c r="AF81" s="37">
        <v>9</v>
      </c>
      <c r="AG81" s="37" t="s">
        <v>1396</v>
      </c>
      <c r="AI81" s="37" t="s">
        <v>1398</v>
      </c>
    </row>
    <row r="82" spans="1:35" ht="12.95" customHeight="1">
      <c r="A82" s="60" t="s">
        <v>1479</v>
      </c>
      <c r="C82" s="36">
        <v>39024.341</v>
      </c>
      <c r="D82" s="61"/>
      <c r="E82" s="37">
        <f t="shared" si="0"/>
        <v>-635.01040179611243</v>
      </c>
      <c r="F82" s="37">
        <f t="shared" si="1"/>
        <v>-635</v>
      </c>
      <c r="G82" s="37">
        <f t="shared" si="2"/>
        <v>-6.565000003320165E-3</v>
      </c>
      <c r="H82" s="62"/>
      <c r="I82" s="37">
        <f t="shared" si="3"/>
        <v>-6.565000003320165E-3</v>
      </c>
      <c r="P82" s="63">
        <f t="shared" si="4"/>
        <v>24005.841</v>
      </c>
      <c r="S82" s="39"/>
      <c r="AE82" s="37" t="s">
        <v>1393</v>
      </c>
      <c r="AF82" s="37">
        <v>10</v>
      </c>
      <c r="AG82" s="37" t="s">
        <v>1406</v>
      </c>
      <c r="AI82" s="37" t="s">
        <v>1398</v>
      </c>
    </row>
    <row r="83" spans="1:35" ht="12.95" customHeight="1">
      <c r="A83" s="60" t="s">
        <v>1433</v>
      </c>
      <c r="C83" s="36">
        <v>39036.339999999997</v>
      </c>
      <c r="D83" s="61"/>
      <c r="E83" s="37">
        <f t="shared" si="0"/>
        <v>-615.99880216941062</v>
      </c>
      <c r="F83" s="37">
        <f t="shared" si="1"/>
        <v>-616</v>
      </c>
      <c r="G83" s="37">
        <f t="shared" si="2"/>
        <v>7.5599999399855733E-4</v>
      </c>
      <c r="H83" s="62"/>
      <c r="I83" s="37">
        <f t="shared" si="3"/>
        <v>7.5599999399855733E-4</v>
      </c>
      <c r="P83" s="63">
        <f t="shared" si="4"/>
        <v>24017.839999999997</v>
      </c>
      <c r="S83" s="39"/>
    </row>
    <row r="84" spans="1:35" ht="12.95" customHeight="1">
      <c r="A84" s="60" t="s">
        <v>1482</v>
      </c>
      <c r="C84" s="36">
        <v>39052.116300000002</v>
      </c>
      <c r="D84" s="61"/>
      <c r="E84" s="37">
        <f t="shared" si="0"/>
        <v>-591.00232753061368</v>
      </c>
      <c r="F84" s="37">
        <f t="shared" si="1"/>
        <v>-591</v>
      </c>
      <c r="G84" s="37">
        <f t="shared" si="2"/>
        <v>-1.4690000025439076E-3</v>
      </c>
      <c r="H84" s="62"/>
      <c r="I84" s="62"/>
      <c r="J84" s="37">
        <f>+G84</f>
        <v>-1.4690000025439076E-3</v>
      </c>
      <c r="P84" s="63">
        <f t="shared" si="4"/>
        <v>24033.616300000002</v>
      </c>
      <c r="S84" s="39"/>
    </row>
    <row r="85" spans="1:35" ht="12.95" customHeight="1">
      <c r="A85" s="5" t="s">
        <v>1361</v>
      </c>
      <c r="C85" s="36">
        <v>39425.122100000001</v>
      </c>
      <c r="D85" s="36" t="s">
        <v>1364</v>
      </c>
      <c r="E85" s="37">
        <f t="shared" ref="E85:E148" si="5">+(C85-C$7)/C$8</f>
        <v>0</v>
      </c>
      <c r="F85" s="124">
        <f>INT(2*E85+C$5)/2-4</f>
        <v>-9</v>
      </c>
      <c r="G85" s="37">
        <f t="shared" ref="G85:G91" si="6">+C85-(C$7+F85*C$8)</f>
        <v>5.6802689999967697</v>
      </c>
      <c r="H85" s="37">
        <f>G85</f>
        <v>5.6802689999967697</v>
      </c>
      <c r="J85" s="37">
        <f>+G85</f>
        <v>5.6802689999967697</v>
      </c>
      <c r="P85" s="63">
        <f t="shared" ref="P85:P148" si="7">C85-15018.5</f>
        <v>24406.622100000001</v>
      </c>
      <c r="S85" s="39"/>
    </row>
    <row r="86" spans="1:35" ht="12.95" customHeight="1">
      <c r="A86" s="60" t="s">
        <v>1482</v>
      </c>
      <c r="C86" s="36">
        <v>39649.177199999998</v>
      </c>
      <c r="D86" s="61"/>
      <c r="E86" s="37">
        <f t="shared" si="5"/>
        <v>355.00007129943668</v>
      </c>
      <c r="F86" s="37">
        <f>ROUND(2*E86,0)/2</f>
        <v>355</v>
      </c>
      <c r="G86" s="37">
        <f t="shared" si="6"/>
        <v>4.5000000682193786E-5</v>
      </c>
      <c r="H86" s="62"/>
      <c r="I86" s="62"/>
      <c r="J86" s="37">
        <f>+G86</f>
        <v>4.5000000682193786E-5</v>
      </c>
      <c r="P86" s="63">
        <f t="shared" si="7"/>
        <v>24630.677199999998</v>
      </c>
      <c r="S86" s="39"/>
    </row>
    <row r="87" spans="1:35" ht="12.95" customHeight="1">
      <c r="A87" s="60" t="s">
        <v>1482</v>
      </c>
      <c r="C87" s="36">
        <v>40383.194100000001</v>
      </c>
      <c r="D87" s="61"/>
      <c r="E87" s="37">
        <f t="shared" si="5"/>
        <v>1517.9999397915842</v>
      </c>
      <c r="F87" s="37">
        <f>ROUND(2*E87,0)/2</f>
        <v>1518</v>
      </c>
      <c r="G87" s="37">
        <f t="shared" si="6"/>
        <v>-3.7999998312443495E-5</v>
      </c>
      <c r="H87" s="62"/>
      <c r="I87" s="62"/>
      <c r="J87" s="37">
        <f>+G87</f>
        <v>-3.7999998312443495E-5</v>
      </c>
      <c r="P87" s="63">
        <f t="shared" si="7"/>
        <v>25364.694100000001</v>
      </c>
      <c r="S87" s="39"/>
    </row>
    <row r="88" spans="1:35" ht="12.95" customHeight="1">
      <c r="A88" s="5" t="s">
        <v>1433</v>
      </c>
      <c r="C88" s="36">
        <v>40726.540999999997</v>
      </c>
      <c r="D88" s="36"/>
      <c r="E88" s="37">
        <f t="shared" si="5"/>
        <v>2062.0097569322816</v>
      </c>
      <c r="F88" s="37">
        <f>ROUND(2*E88,0)/2</f>
        <v>2062</v>
      </c>
      <c r="G88" s="37">
        <f t="shared" si="6"/>
        <v>6.1579999965033494E-3</v>
      </c>
      <c r="I88" s="37">
        <f>+G88</f>
        <v>6.1579999965033494E-3</v>
      </c>
      <c r="M88" s="60"/>
      <c r="P88" s="63">
        <f t="shared" si="7"/>
        <v>25708.040999999997</v>
      </c>
      <c r="Q88" s="64"/>
      <c r="R88" s="64"/>
      <c r="S88" s="39"/>
      <c r="T88" s="64"/>
      <c r="AE88" s="37" t="s">
        <v>1393</v>
      </c>
      <c r="AF88" s="37">
        <v>7</v>
      </c>
      <c r="AG88" s="37" t="s">
        <v>1406</v>
      </c>
      <c r="AI88" s="37" t="s">
        <v>1398</v>
      </c>
    </row>
    <row r="89" spans="1:35" ht="12.95" customHeight="1">
      <c r="A89" s="5" t="s">
        <v>1366</v>
      </c>
      <c r="B89" s="39" t="s">
        <v>1367</v>
      </c>
      <c r="C89" s="5">
        <v>40726.542000000001</v>
      </c>
      <c r="D89" s="36">
        <v>5.0000000000000001E-4</v>
      </c>
      <c r="E89" s="37">
        <f t="shared" si="5"/>
        <v>2062.0113413642925</v>
      </c>
      <c r="F89" s="124">
        <f>INT(2*E89+C$5)/2-4</f>
        <v>2053</v>
      </c>
      <c r="G89" s="37">
        <f t="shared" si="6"/>
        <v>5.6874270000043907</v>
      </c>
      <c r="K89" s="37">
        <f>+G89</f>
        <v>5.6874270000043907</v>
      </c>
      <c r="M89" s="48"/>
      <c r="P89" s="63">
        <f t="shared" si="7"/>
        <v>25708.042000000001</v>
      </c>
      <c r="Q89" s="64"/>
      <c r="S89" s="39"/>
      <c r="T89" s="64"/>
      <c r="AE89" s="37" t="s">
        <v>1393</v>
      </c>
      <c r="AF89" s="37">
        <v>5</v>
      </c>
      <c r="AG89" s="37" t="s">
        <v>1408</v>
      </c>
      <c r="AI89" s="37" t="s">
        <v>1398</v>
      </c>
    </row>
    <row r="90" spans="1:35" ht="12.95" customHeight="1">
      <c r="A90" s="60" t="s">
        <v>1483</v>
      </c>
      <c r="C90" s="36">
        <v>40745.478000000003</v>
      </c>
      <c r="D90" s="61"/>
      <c r="E90" s="37">
        <f t="shared" si="5"/>
        <v>2092.0141458089433</v>
      </c>
      <c r="F90" s="37">
        <f>ROUND(2*E90,0)/2</f>
        <v>2092</v>
      </c>
      <c r="G90" s="37">
        <f t="shared" si="6"/>
        <v>8.9280000029248185E-3</v>
      </c>
      <c r="H90" s="62"/>
      <c r="I90" s="37">
        <f>+G90</f>
        <v>8.9280000029248185E-3</v>
      </c>
      <c r="P90" s="63">
        <f t="shared" si="7"/>
        <v>25726.978000000003</v>
      </c>
      <c r="S90" s="39"/>
      <c r="AE90" s="37" t="s">
        <v>1393</v>
      </c>
      <c r="AF90" s="37">
        <v>8</v>
      </c>
      <c r="AG90" s="37" t="s">
        <v>1406</v>
      </c>
      <c r="AI90" s="37" t="s">
        <v>1398</v>
      </c>
    </row>
    <row r="91" spans="1:35" ht="12.95" customHeight="1">
      <c r="A91" s="5" t="s">
        <v>1394</v>
      </c>
      <c r="C91" s="36">
        <v>40750.519999999997</v>
      </c>
      <c r="D91" s="36"/>
      <c r="E91" s="37">
        <f t="shared" si="5"/>
        <v>2100.0028519776033</v>
      </c>
      <c r="F91" s="124">
        <f>INT(2*E91+C$5)/2-4</f>
        <v>2091</v>
      </c>
      <c r="G91" s="37">
        <f t="shared" si="6"/>
        <v>5.6820689999949536</v>
      </c>
      <c r="I91" s="37">
        <f>+G91</f>
        <v>5.6820689999949536</v>
      </c>
      <c r="P91" s="63">
        <f t="shared" si="7"/>
        <v>25732.019999999997</v>
      </c>
      <c r="S91" s="39"/>
    </row>
    <row r="92" spans="1:35" ht="12.95" customHeight="1">
      <c r="A92" s="5" t="s">
        <v>1397</v>
      </c>
      <c r="C92" s="36">
        <v>40803.525999999998</v>
      </c>
      <c r="D92" s="36"/>
      <c r="E92" s="37">
        <f t="shared" si="5"/>
        <v>2183.9872548289491</v>
      </c>
      <c r="F92" s="124">
        <f>INT(2*E92+C$5)/2-4</f>
        <v>2175</v>
      </c>
      <c r="I92" s="37">
        <f>+G92</f>
        <v>0</v>
      </c>
      <c r="L92" s="48"/>
      <c r="M92" s="48"/>
      <c r="N92" s="48"/>
      <c r="P92" s="63">
        <f t="shared" si="7"/>
        <v>25785.025999999998</v>
      </c>
      <c r="S92" s="39"/>
      <c r="U92" s="37">
        <f>+C92-(C$7+F92*C$8)</f>
        <v>5.6722249999947962</v>
      </c>
      <c r="AE92" s="37" t="s">
        <v>1393</v>
      </c>
      <c r="AF92" s="37">
        <v>9</v>
      </c>
      <c r="AG92" s="37" t="s">
        <v>1406</v>
      </c>
      <c r="AI92" s="37" t="s">
        <v>1398</v>
      </c>
    </row>
    <row r="93" spans="1:35" ht="12.95" customHeight="1">
      <c r="A93" s="60" t="s">
        <v>1482</v>
      </c>
      <c r="C93" s="36">
        <v>41483.904799999997</v>
      </c>
      <c r="D93" s="61"/>
      <c r="E93" s="37">
        <f t="shared" si="5"/>
        <v>3262.0012009994539</v>
      </c>
      <c r="F93" s="37">
        <f>ROUND(2*E93,0)/2</f>
        <v>3262</v>
      </c>
      <c r="G93" s="37">
        <f t="shared" ref="G93:G103" si="8">+C93-(C$7+F93*C$8)</f>
        <v>7.5799999467562884E-4</v>
      </c>
      <c r="H93" s="62"/>
      <c r="I93" s="62"/>
      <c r="J93" s="37">
        <f>+G93</f>
        <v>7.5799999467562884E-4</v>
      </c>
      <c r="P93" s="63">
        <f t="shared" si="7"/>
        <v>26465.404799999997</v>
      </c>
      <c r="S93" s="39"/>
    </row>
    <row r="94" spans="1:35" ht="12.95" customHeight="1">
      <c r="A94" s="5" t="s">
        <v>1400</v>
      </c>
      <c r="C94" s="36">
        <v>41581.731599999999</v>
      </c>
      <c r="D94" s="36"/>
      <c r="E94" s="37">
        <f t="shared" si="5"/>
        <v>3417.0011138556974</v>
      </c>
      <c r="F94" s="124">
        <f>INT(2*E94+C$5)/2-4</f>
        <v>3408</v>
      </c>
      <c r="G94" s="37">
        <f t="shared" si="8"/>
        <v>5.6809720000019297</v>
      </c>
      <c r="J94" s="37">
        <f>+G94</f>
        <v>5.6809720000019297</v>
      </c>
      <c r="P94" s="63">
        <f t="shared" si="7"/>
        <v>26563.231599999999</v>
      </c>
      <c r="S94" s="39"/>
    </row>
    <row r="95" spans="1:35" ht="12.95" customHeight="1">
      <c r="A95" s="60" t="s">
        <v>1482</v>
      </c>
      <c r="C95" s="36">
        <v>41584.256300000001</v>
      </c>
      <c r="D95" s="61"/>
      <c r="E95" s="37">
        <f t="shared" si="5"/>
        <v>3421.0013293384532</v>
      </c>
      <c r="F95" s="37">
        <f>ROUND(2*E95,0)/2</f>
        <v>3421</v>
      </c>
      <c r="G95" s="37">
        <f t="shared" si="8"/>
        <v>8.3900000026915222E-4</v>
      </c>
      <c r="H95" s="62"/>
      <c r="I95" s="62"/>
      <c r="J95" s="37">
        <f>+G95</f>
        <v>8.3900000026915222E-4</v>
      </c>
      <c r="P95" s="63">
        <f t="shared" si="7"/>
        <v>26565.756300000001</v>
      </c>
      <c r="S95" s="39"/>
    </row>
    <row r="96" spans="1:35" ht="12.95" customHeight="1">
      <c r="A96" s="5" t="s">
        <v>1401</v>
      </c>
      <c r="C96" s="36">
        <v>41960.427000000003</v>
      </c>
      <c r="D96" s="36"/>
      <c r="E96" s="37">
        <f t="shared" si="5"/>
        <v>4017.0182257213569</v>
      </c>
      <c r="F96" s="124">
        <f t="shared" ref="F96:F101" si="9">INT(2*E96+C$5)/2-4</f>
        <v>4008</v>
      </c>
      <c r="G96" s="37">
        <f t="shared" si="8"/>
        <v>5.6917720000055851</v>
      </c>
      <c r="I96" s="37">
        <f t="shared" ref="I96:I119" si="10">+G96</f>
        <v>5.6917720000055851</v>
      </c>
      <c r="P96" s="63">
        <f t="shared" si="7"/>
        <v>26941.927000000003</v>
      </c>
      <c r="S96" s="39"/>
      <c r="AE96" s="37" t="s">
        <v>1393</v>
      </c>
      <c r="AF96" s="37">
        <v>7</v>
      </c>
      <c r="AG96" s="37" t="s">
        <v>1406</v>
      </c>
      <c r="AI96" s="37" t="s">
        <v>1398</v>
      </c>
    </row>
    <row r="97" spans="1:35" ht="12.95" customHeight="1">
      <c r="A97" s="5" t="s">
        <v>1401</v>
      </c>
      <c r="C97" s="36">
        <v>41960.432000000001</v>
      </c>
      <c r="D97" s="36"/>
      <c r="E97" s="37">
        <f t="shared" si="5"/>
        <v>4017.0261478813773</v>
      </c>
      <c r="F97" s="124">
        <f t="shared" si="9"/>
        <v>4008</v>
      </c>
      <c r="G97" s="37">
        <f t="shared" si="8"/>
        <v>5.6967720000029658</v>
      </c>
      <c r="I97" s="37">
        <f t="shared" si="10"/>
        <v>5.6967720000029658</v>
      </c>
      <c r="P97" s="63">
        <f t="shared" si="7"/>
        <v>26941.932000000001</v>
      </c>
      <c r="S97" s="39"/>
      <c r="AE97" s="37" t="s">
        <v>1393</v>
      </c>
      <c r="AF97" s="37">
        <v>10</v>
      </c>
      <c r="AG97" s="37" t="s">
        <v>1406</v>
      </c>
      <c r="AI97" s="37" t="s">
        <v>1398</v>
      </c>
    </row>
    <row r="98" spans="1:35" ht="12.95" customHeight="1">
      <c r="A98" s="5" t="s">
        <v>1401</v>
      </c>
      <c r="C98" s="36">
        <v>41984.415999999997</v>
      </c>
      <c r="D98" s="36"/>
      <c r="E98" s="37">
        <f t="shared" si="5"/>
        <v>4055.0271650867194</v>
      </c>
      <c r="F98" s="124">
        <f t="shared" si="9"/>
        <v>4046</v>
      </c>
      <c r="G98" s="37">
        <f t="shared" si="8"/>
        <v>5.6974139999947511</v>
      </c>
      <c r="I98" s="37">
        <f t="shared" si="10"/>
        <v>5.6974139999947511</v>
      </c>
      <c r="P98" s="63">
        <f t="shared" si="7"/>
        <v>26965.915999999997</v>
      </c>
      <c r="S98" s="39"/>
      <c r="AE98" s="37" t="s">
        <v>1393</v>
      </c>
      <c r="AF98" s="37">
        <v>9</v>
      </c>
      <c r="AG98" s="37" t="s">
        <v>1408</v>
      </c>
      <c r="AI98" s="37" t="s">
        <v>1398</v>
      </c>
    </row>
    <row r="99" spans="1:35" ht="12.95" customHeight="1">
      <c r="A99" s="5" t="s">
        <v>1401</v>
      </c>
      <c r="C99" s="36">
        <v>41984.417000000001</v>
      </c>
      <c r="D99" s="36"/>
      <c r="E99" s="37">
        <f t="shared" si="5"/>
        <v>4055.0287495187304</v>
      </c>
      <c r="F99" s="124">
        <f t="shared" si="9"/>
        <v>4046</v>
      </c>
      <c r="G99" s="37">
        <f t="shared" si="8"/>
        <v>5.6984139999985928</v>
      </c>
      <c r="I99" s="37">
        <f t="shared" si="10"/>
        <v>5.6984139999985928</v>
      </c>
      <c r="P99" s="63">
        <f t="shared" si="7"/>
        <v>26965.917000000001</v>
      </c>
      <c r="S99" s="39"/>
      <c r="AE99" s="37" t="s">
        <v>1393</v>
      </c>
      <c r="AF99" s="37">
        <v>8</v>
      </c>
      <c r="AG99" s="37" t="s">
        <v>1406</v>
      </c>
      <c r="AI99" s="37" t="s">
        <v>1398</v>
      </c>
    </row>
    <row r="100" spans="1:35" ht="12.95" customHeight="1">
      <c r="A100" s="5" t="s">
        <v>1401</v>
      </c>
      <c r="C100" s="36">
        <v>41984.417999999998</v>
      </c>
      <c r="D100" s="36"/>
      <c r="E100" s="37">
        <f t="shared" si="5"/>
        <v>4055.03033395073</v>
      </c>
      <c r="F100" s="124">
        <f t="shared" si="9"/>
        <v>4046</v>
      </c>
      <c r="G100" s="37">
        <f t="shared" si="8"/>
        <v>5.6994139999951585</v>
      </c>
      <c r="I100" s="37">
        <f t="shared" si="10"/>
        <v>5.6994139999951585</v>
      </c>
      <c r="P100" s="63">
        <f t="shared" si="7"/>
        <v>26965.917999999998</v>
      </c>
      <c r="S100" s="39"/>
      <c r="AF100" s="37">
        <v>9</v>
      </c>
      <c r="AG100" s="37" t="s">
        <v>1408</v>
      </c>
      <c r="AI100" s="37" t="s">
        <v>1398</v>
      </c>
    </row>
    <row r="101" spans="1:35" ht="12.95" customHeight="1">
      <c r="A101" s="5" t="s">
        <v>1402</v>
      </c>
      <c r="C101" s="36">
        <v>42304.389000000003</v>
      </c>
      <c r="D101" s="36"/>
      <c r="E101" s="37">
        <f t="shared" si="5"/>
        <v>4562.0026269882683</v>
      </c>
      <c r="F101" s="124">
        <f t="shared" si="9"/>
        <v>4553</v>
      </c>
      <c r="G101" s="37">
        <f t="shared" si="8"/>
        <v>5.6819270000050892</v>
      </c>
      <c r="I101" s="37">
        <f t="shared" si="10"/>
        <v>5.6819270000050892</v>
      </c>
      <c r="P101" s="63">
        <f t="shared" si="7"/>
        <v>27285.889000000003</v>
      </c>
      <c r="S101" s="39"/>
      <c r="AE101" s="37" t="s">
        <v>1393</v>
      </c>
      <c r="AF101" s="37">
        <v>6</v>
      </c>
      <c r="AG101" s="37" t="s">
        <v>1408</v>
      </c>
      <c r="AI101" s="37" t="s">
        <v>1398</v>
      </c>
    </row>
    <row r="102" spans="1:35" ht="12.95" customHeight="1">
      <c r="A102" s="60" t="s">
        <v>1482</v>
      </c>
      <c r="C102" s="36">
        <v>42580.826999999997</v>
      </c>
      <c r="D102" s="61"/>
      <c r="E102" s="37">
        <f t="shared" si="5"/>
        <v>4999.9998415567952</v>
      </c>
      <c r="F102" s="37">
        <f>ROUND(2*E102,0)/2</f>
        <v>5000</v>
      </c>
      <c r="G102" s="37">
        <f t="shared" si="8"/>
        <v>-1.0000000474974513E-4</v>
      </c>
      <c r="H102" s="62"/>
      <c r="I102" s="37">
        <f t="shared" si="10"/>
        <v>-1.0000000474974513E-4</v>
      </c>
      <c r="P102" s="63">
        <f t="shared" si="7"/>
        <v>27562.326999999997</v>
      </c>
      <c r="S102" s="39"/>
      <c r="AE102" s="37" t="s">
        <v>1393</v>
      </c>
      <c r="AF102" s="37">
        <v>7</v>
      </c>
      <c r="AG102" s="37" t="s">
        <v>1408</v>
      </c>
      <c r="AI102" s="37" t="s">
        <v>1398</v>
      </c>
    </row>
    <row r="103" spans="1:35" ht="12.95" customHeight="1">
      <c r="A103" s="5" t="s">
        <v>1403</v>
      </c>
      <c r="C103" s="36">
        <v>42937.428999999996</v>
      </c>
      <c r="D103" s="36"/>
      <c r="E103" s="37">
        <f t="shared" si="5"/>
        <v>5565.0114633655494</v>
      </c>
      <c r="F103" s="124">
        <f t="shared" ref="F103:F115" si="11">INT(2*E103+C$5)/2-4</f>
        <v>5556</v>
      </c>
      <c r="G103" s="37">
        <f t="shared" si="8"/>
        <v>5.6875039999940782</v>
      </c>
      <c r="I103" s="37">
        <f t="shared" si="10"/>
        <v>5.6875039999940782</v>
      </c>
      <c r="P103" s="63">
        <f t="shared" si="7"/>
        <v>27918.928999999996</v>
      </c>
      <c r="S103" s="39"/>
      <c r="AE103" s="37" t="s">
        <v>1393</v>
      </c>
      <c r="AF103" s="37">
        <v>9</v>
      </c>
      <c r="AG103" s="37" t="s">
        <v>1422</v>
      </c>
      <c r="AI103" s="37" t="s">
        <v>1398</v>
      </c>
    </row>
    <row r="104" spans="1:35" ht="12.95" customHeight="1">
      <c r="A104" s="5" t="s">
        <v>1404</v>
      </c>
      <c r="C104" s="36">
        <v>42961.400999999998</v>
      </c>
      <c r="D104" s="36"/>
      <c r="E104" s="37">
        <f t="shared" si="5"/>
        <v>5602.9934673868402</v>
      </c>
      <c r="F104" s="124">
        <f t="shared" si="11"/>
        <v>5594</v>
      </c>
      <c r="I104" s="37">
        <f t="shared" si="10"/>
        <v>0</v>
      </c>
      <c r="L104" s="48"/>
      <c r="M104" s="48"/>
      <c r="N104" s="48"/>
      <c r="P104" s="63">
        <f t="shared" si="7"/>
        <v>27942.900999999998</v>
      </c>
      <c r="S104" s="39"/>
      <c r="U104" s="37">
        <f>+C104-(C$7+F104*C$8)</f>
        <v>5.6761459999979706</v>
      </c>
      <c r="AE104" s="37" t="s">
        <v>1393</v>
      </c>
      <c r="AF104" s="37">
        <v>7</v>
      </c>
      <c r="AG104" s="37" t="s">
        <v>1406</v>
      </c>
      <c r="AI104" s="37" t="s">
        <v>1398</v>
      </c>
    </row>
    <row r="105" spans="1:35" ht="12.95" customHeight="1">
      <c r="A105" s="5" t="s">
        <v>1362</v>
      </c>
      <c r="C105" s="36">
        <v>42977.824999999997</v>
      </c>
      <c r="D105" s="36" t="s">
        <v>1364</v>
      </c>
      <c r="E105" s="37">
        <f t="shared" si="5"/>
        <v>5629.0161786351973</v>
      </c>
      <c r="F105" s="124">
        <f t="shared" si="11"/>
        <v>5620</v>
      </c>
      <c r="G105" s="37">
        <f t="shared" ref="G105:G122" si="12">+C105-(C$7+F105*C$8)</f>
        <v>5.6904799999974784</v>
      </c>
      <c r="I105" s="37">
        <f t="shared" si="10"/>
        <v>5.6904799999974784</v>
      </c>
      <c r="P105" s="63">
        <f t="shared" si="7"/>
        <v>27959.324999999997</v>
      </c>
      <c r="S105" s="39"/>
      <c r="AE105" s="37" t="s">
        <v>1393</v>
      </c>
      <c r="AF105" s="37">
        <v>6</v>
      </c>
      <c r="AG105" s="37" t="s">
        <v>1408</v>
      </c>
      <c r="AI105" s="37" t="s">
        <v>1398</v>
      </c>
    </row>
    <row r="106" spans="1:35" ht="12.95" customHeight="1">
      <c r="A106" s="5" t="s">
        <v>1362</v>
      </c>
      <c r="C106" s="36">
        <v>42984.760999999999</v>
      </c>
      <c r="D106" s="36" t="s">
        <v>1364</v>
      </c>
      <c r="E106" s="37">
        <f t="shared" si="5"/>
        <v>5640.0057990211353</v>
      </c>
      <c r="F106" s="124">
        <f t="shared" si="11"/>
        <v>5631</v>
      </c>
      <c r="G106" s="37">
        <f t="shared" si="12"/>
        <v>5.6839289999988978</v>
      </c>
      <c r="I106" s="37">
        <f t="shared" si="10"/>
        <v>5.6839289999988978</v>
      </c>
      <c r="P106" s="63">
        <f t="shared" si="7"/>
        <v>27966.260999999999</v>
      </c>
      <c r="S106" s="39"/>
      <c r="AE106" s="37" t="s">
        <v>1399</v>
      </c>
      <c r="AF106" s="37">
        <v>34</v>
      </c>
      <c r="AG106" s="37" t="s">
        <v>1424</v>
      </c>
      <c r="AI106" s="37" t="s">
        <v>1398</v>
      </c>
    </row>
    <row r="107" spans="1:35" ht="12.95" customHeight="1">
      <c r="A107" s="5" t="s">
        <v>1362</v>
      </c>
      <c r="C107" s="36">
        <v>42984.762000000002</v>
      </c>
      <c r="D107" s="36" t="s">
        <v>1364</v>
      </c>
      <c r="E107" s="37">
        <f t="shared" si="5"/>
        <v>5640.0073834531468</v>
      </c>
      <c r="F107" s="124">
        <f t="shared" si="11"/>
        <v>5631</v>
      </c>
      <c r="G107" s="37">
        <f t="shared" si="12"/>
        <v>5.6849290000027395</v>
      </c>
      <c r="I107" s="37">
        <f t="shared" si="10"/>
        <v>5.6849290000027395</v>
      </c>
      <c r="P107" s="63">
        <f t="shared" si="7"/>
        <v>27966.262000000002</v>
      </c>
      <c r="S107" s="39"/>
      <c r="AE107" s="37" t="s">
        <v>1393</v>
      </c>
      <c r="AF107" s="37">
        <v>11</v>
      </c>
      <c r="AG107" s="37" t="s">
        <v>1406</v>
      </c>
      <c r="AI107" s="37" t="s">
        <v>1398</v>
      </c>
    </row>
    <row r="108" spans="1:35" ht="12.95" customHeight="1">
      <c r="A108" s="5" t="s">
        <v>1405</v>
      </c>
      <c r="C108" s="36">
        <v>42990.44</v>
      </c>
      <c r="D108" s="36"/>
      <c r="E108" s="37">
        <f t="shared" si="5"/>
        <v>5649.0037883769273</v>
      </c>
      <c r="F108" s="124">
        <f t="shared" si="11"/>
        <v>5640</v>
      </c>
      <c r="G108" s="37">
        <f t="shared" si="12"/>
        <v>5.6826600000058534</v>
      </c>
      <c r="I108" s="37">
        <f t="shared" si="10"/>
        <v>5.6826600000058534</v>
      </c>
      <c r="P108" s="63">
        <f t="shared" si="7"/>
        <v>27971.940000000002</v>
      </c>
      <c r="S108" s="39"/>
    </row>
    <row r="109" spans="1:35" ht="12.95" customHeight="1">
      <c r="A109" s="5" t="s">
        <v>1404</v>
      </c>
      <c r="C109" s="36">
        <v>42990.444000000003</v>
      </c>
      <c r="D109" s="36"/>
      <c r="E109" s="37">
        <f t="shared" si="5"/>
        <v>5649.0101261049476</v>
      </c>
      <c r="F109" s="124">
        <f t="shared" si="11"/>
        <v>5640</v>
      </c>
      <c r="G109" s="37">
        <f t="shared" si="12"/>
        <v>5.6866600000066683</v>
      </c>
      <c r="I109" s="37">
        <f t="shared" si="10"/>
        <v>5.6866600000066683</v>
      </c>
      <c r="P109" s="63">
        <f t="shared" si="7"/>
        <v>27971.944000000003</v>
      </c>
      <c r="S109" s="39"/>
      <c r="AE109" s="37" t="s">
        <v>1393</v>
      </c>
      <c r="AF109" s="37">
        <v>4</v>
      </c>
      <c r="AG109" s="37" t="s">
        <v>1422</v>
      </c>
      <c r="AI109" s="37" t="s">
        <v>1398</v>
      </c>
    </row>
    <row r="110" spans="1:35" ht="12.95" customHeight="1">
      <c r="A110" s="5" t="s">
        <v>1405</v>
      </c>
      <c r="C110" s="36">
        <v>42990.446000000004</v>
      </c>
      <c r="D110" s="36"/>
      <c r="E110" s="37">
        <f t="shared" si="5"/>
        <v>5649.0132949689587</v>
      </c>
      <c r="F110" s="124">
        <f t="shared" si="11"/>
        <v>5640</v>
      </c>
      <c r="G110" s="37">
        <f t="shared" si="12"/>
        <v>5.6886600000070757</v>
      </c>
      <c r="I110" s="37">
        <f t="shared" si="10"/>
        <v>5.6886600000070757</v>
      </c>
      <c r="P110" s="63">
        <f t="shared" si="7"/>
        <v>27971.946000000004</v>
      </c>
      <c r="S110" s="39"/>
      <c r="AE110" s="37" t="s">
        <v>1393</v>
      </c>
      <c r="AF110" s="37">
        <v>7</v>
      </c>
      <c r="AG110" s="37" t="s">
        <v>1396</v>
      </c>
      <c r="AI110" s="37" t="s">
        <v>1398</v>
      </c>
    </row>
    <row r="111" spans="1:35" ht="12.95" customHeight="1">
      <c r="A111" s="5" t="s">
        <v>1404</v>
      </c>
      <c r="C111" s="36">
        <v>42990.451000000001</v>
      </c>
      <c r="D111" s="36"/>
      <c r="E111" s="37">
        <f t="shared" si="5"/>
        <v>5649.0212171289786</v>
      </c>
      <c r="F111" s="124">
        <f t="shared" si="11"/>
        <v>5640</v>
      </c>
      <c r="G111" s="37">
        <f t="shared" si="12"/>
        <v>5.6936600000044564</v>
      </c>
      <c r="I111" s="37">
        <f t="shared" si="10"/>
        <v>5.6936600000044564</v>
      </c>
      <c r="P111" s="63">
        <f t="shared" si="7"/>
        <v>27971.951000000001</v>
      </c>
      <c r="S111" s="39"/>
      <c r="AE111" s="37" t="s">
        <v>1393</v>
      </c>
      <c r="AF111" s="37">
        <v>8</v>
      </c>
      <c r="AG111" s="37" t="s">
        <v>1406</v>
      </c>
      <c r="AI111" s="37" t="s">
        <v>1398</v>
      </c>
    </row>
    <row r="112" spans="1:35" ht="12.95" customHeight="1">
      <c r="A112" s="5" t="s">
        <v>1405</v>
      </c>
      <c r="C112" s="36">
        <v>42997.392</v>
      </c>
      <c r="D112" s="36"/>
      <c r="E112" s="37">
        <f t="shared" si="5"/>
        <v>5660.0187596749374</v>
      </c>
      <c r="F112" s="124">
        <f t="shared" si="11"/>
        <v>5651</v>
      </c>
      <c r="G112" s="37">
        <f t="shared" si="12"/>
        <v>5.6921090000032564</v>
      </c>
      <c r="I112" s="37">
        <f t="shared" si="10"/>
        <v>5.6921090000032564</v>
      </c>
      <c r="P112" s="63">
        <f t="shared" si="7"/>
        <v>27978.892</v>
      </c>
      <c r="S112" s="39"/>
      <c r="AE112" s="37" t="s">
        <v>1393</v>
      </c>
      <c r="AF112" s="37">
        <v>9</v>
      </c>
      <c r="AG112" s="37" t="s">
        <v>1422</v>
      </c>
      <c r="AI112" s="37" t="s">
        <v>1398</v>
      </c>
    </row>
    <row r="113" spans="1:35" ht="12.95" customHeight="1">
      <c r="A113" s="5" t="s">
        <v>1404</v>
      </c>
      <c r="C113" s="36">
        <v>43009.375</v>
      </c>
      <c r="D113" s="36"/>
      <c r="E113" s="37">
        <f t="shared" si="5"/>
        <v>5679.0050083895667</v>
      </c>
      <c r="F113" s="124">
        <f t="shared" si="11"/>
        <v>5670</v>
      </c>
      <c r="G113" s="37">
        <f t="shared" si="12"/>
        <v>5.6834299999973155</v>
      </c>
      <c r="I113" s="37">
        <f t="shared" si="10"/>
        <v>5.6834299999973155</v>
      </c>
      <c r="P113" s="63">
        <f t="shared" si="7"/>
        <v>27990.875</v>
      </c>
      <c r="S113" s="39"/>
      <c r="AE113" s="37" t="s">
        <v>1393</v>
      </c>
      <c r="AF113" s="37">
        <v>7</v>
      </c>
      <c r="AG113" s="37" t="s">
        <v>1428</v>
      </c>
      <c r="AI113" s="37" t="s">
        <v>1398</v>
      </c>
    </row>
    <row r="114" spans="1:35" ht="12.95" customHeight="1">
      <c r="A114" s="5" t="s">
        <v>1404</v>
      </c>
      <c r="C114" s="36">
        <v>43009.375999999997</v>
      </c>
      <c r="D114" s="36"/>
      <c r="E114" s="37">
        <f t="shared" si="5"/>
        <v>5679.0065928215663</v>
      </c>
      <c r="F114" s="124">
        <f t="shared" si="11"/>
        <v>5670</v>
      </c>
      <c r="G114" s="37">
        <f t="shared" si="12"/>
        <v>5.6844299999938812</v>
      </c>
      <c r="I114" s="37">
        <f t="shared" si="10"/>
        <v>5.6844299999938812</v>
      </c>
      <c r="P114" s="63">
        <f t="shared" si="7"/>
        <v>27990.875999999997</v>
      </c>
      <c r="S114" s="39"/>
      <c r="AE114" s="37" t="s">
        <v>1393</v>
      </c>
      <c r="AF114" s="37">
        <v>8</v>
      </c>
      <c r="AG114" s="37" t="s">
        <v>1406</v>
      </c>
      <c r="AI114" s="37" t="s">
        <v>1398</v>
      </c>
    </row>
    <row r="115" spans="1:35" ht="12.95" customHeight="1">
      <c r="A115" s="5" t="s">
        <v>1404</v>
      </c>
      <c r="C115" s="36">
        <v>43009.377</v>
      </c>
      <c r="D115" s="36"/>
      <c r="E115" s="37">
        <f t="shared" si="5"/>
        <v>5679.0081772535777</v>
      </c>
      <c r="F115" s="124">
        <f t="shared" si="11"/>
        <v>5670</v>
      </c>
      <c r="G115" s="37">
        <f t="shared" si="12"/>
        <v>5.6854299999977229</v>
      </c>
      <c r="I115" s="37">
        <f t="shared" si="10"/>
        <v>5.6854299999977229</v>
      </c>
      <c r="P115" s="63">
        <f t="shared" si="7"/>
        <v>27990.877</v>
      </c>
      <c r="S115" s="39"/>
      <c r="AF115" s="37">
        <v>24</v>
      </c>
      <c r="AG115" s="37" t="s">
        <v>1424</v>
      </c>
      <c r="AI115" s="37" t="s">
        <v>1398</v>
      </c>
    </row>
    <row r="116" spans="1:35" ht="12.95" customHeight="1">
      <c r="A116" s="60" t="s">
        <v>1484</v>
      </c>
      <c r="C116" s="36">
        <v>43012.529000000002</v>
      </c>
      <c r="D116" s="61"/>
      <c r="E116" s="37">
        <f t="shared" si="5"/>
        <v>5684.0023069330027</v>
      </c>
      <c r="F116" s="37">
        <f>ROUND(2*E116,0)/2</f>
        <v>5684</v>
      </c>
      <c r="G116" s="37">
        <f t="shared" si="12"/>
        <v>1.4560000054189004E-3</v>
      </c>
      <c r="H116" s="62"/>
      <c r="I116" s="37">
        <f t="shared" si="10"/>
        <v>1.4560000054189004E-3</v>
      </c>
      <c r="P116" s="63">
        <f t="shared" si="7"/>
        <v>27994.029000000002</v>
      </c>
      <c r="S116" s="39"/>
      <c r="AE116" s="37" t="s">
        <v>1393</v>
      </c>
      <c r="AF116" s="37">
        <v>8</v>
      </c>
      <c r="AG116" s="37" t="s">
        <v>1422</v>
      </c>
      <c r="AI116" s="37" t="s">
        <v>1398</v>
      </c>
    </row>
    <row r="117" spans="1:35" ht="12.95" customHeight="1">
      <c r="A117" s="5" t="s">
        <v>1362</v>
      </c>
      <c r="C117" s="36">
        <v>43013.796000000002</v>
      </c>
      <c r="D117" s="36" t="s">
        <v>1364</v>
      </c>
      <c r="E117" s="37">
        <f t="shared" si="5"/>
        <v>5686.0097822832013</v>
      </c>
      <c r="F117" s="124">
        <f>INT(2*E117+C$5)/2-4</f>
        <v>5677</v>
      </c>
      <c r="G117" s="37">
        <f t="shared" si="12"/>
        <v>5.6864429999986896</v>
      </c>
      <c r="I117" s="37">
        <f t="shared" si="10"/>
        <v>5.6864429999986896</v>
      </c>
      <c r="P117" s="63">
        <f t="shared" si="7"/>
        <v>27995.296000000002</v>
      </c>
      <c r="S117" s="39"/>
      <c r="AE117" s="37" t="s">
        <v>1393</v>
      </c>
      <c r="AF117" s="37">
        <v>9</v>
      </c>
      <c r="AG117" s="37" t="s">
        <v>1430</v>
      </c>
      <c r="AI117" s="37" t="s">
        <v>1398</v>
      </c>
    </row>
    <row r="118" spans="1:35" ht="12.95" customHeight="1">
      <c r="A118" s="5" t="s">
        <v>1405</v>
      </c>
      <c r="C118" s="36">
        <v>43014.423999999999</v>
      </c>
      <c r="D118" s="36"/>
      <c r="E118" s="37">
        <f t="shared" si="5"/>
        <v>5687.004805582269</v>
      </c>
      <c r="F118" s="124">
        <f>INT(2*E118+C$5)/2-4</f>
        <v>5678</v>
      </c>
      <c r="G118" s="37">
        <f t="shared" si="12"/>
        <v>5.6833019999976386</v>
      </c>
      <c r="I118" s="37">
        <f t="shared" si="10"/>
        <v>5.6833019999976386</v>
      </c>
      <c r="P118" s="63">
        <f t="shared" si="7"/>
        <v>27995.923999999999</v>
      </c>
      <c r="S118" s="39"/>
      <c r="AE118" s="37" t="s">
        <v>1393</v>
      </c>
      <c r="AF118" s="37">
        <v>9</v>
      </c>
      <c r="AG118" s="37" t="s">
        <v>1422</v>
      </c>
      <c r="AI118" s="37" t="s">
        <v>1398</v>
      </c>
    </row>
    <row r="119" spans="1:35" ht="12.95" customHeight="1">
      <c r="A119" s="5" t="s">
        <v>1407</v>
      </c>
      <c r="C119" s="36">
        <v>43043.466</v>
      </c>
      <c r="D119" s="36"/>
      <c r="E119" s="37">
        <f t="shared" si="5"/>
        <v>5733.0198798683659</v>
      </c>
      <c r="F119" s="124">
        <f>INT(2*E119+C$5)/2-4</f>
        <v>5724</v>
      </c>
      <c r="G119" s="37">
        <f t="shared" si="12"/>
        <v>5.6928160000024945</v>
      </c>
      <c r="I119" s="37">
        <f t="shared" si="10"/>
        <v>5.6928160000024945</v>
      </c>
      <c r="P119" s="63">
        <f t="shared" si="7"/>
        <v>28024.966</v>
      </c>
      <c r="S119" s="39"/>
      <c r="AE119" s="37" t="s">
        <v>1393</v>
      </c>
      <c r="AF119" s="37">
        <v>8</v>
      </c>
      <c r="AG119" s="37" t="s">
        <v>1422</v>
      </c>
      <c r="AI119" s="37" t="s">
        <v>1398</v>
      </c>
    </row>
    <row r="120" spans="1:35" ht="12.95" customHeight="1">
      <c r="A120" s="60" t="s">
        <v>1482</v>
      </c>
      <c r="C120" s="36">
        <v>43049.137699999999</v>
      </c>
      <c r="D120" s="61"/>
      <c r="E120" s="37">
        <f t="shared" si="5"/>
        <v>5742.0063028705144</v>
      </c>
      <c r="F120" s="37">
        <f>ROUND(2*E120,0)/2</f>
        <v>5742</v>
      </c>
      <c r="G120" s="37">
        <f t="shared" si="12"/>
        <v>3.9780000006430782E-3</v>
      </c>
      <c r="H120" s="62"/>
      <c r="I120" s="62"/>
      <c r="J120" s="37">
        <f>+G120</f>
        <v>3.9780000006430782E-3</v>
      </c>
      <c r="P120" s="63">
        <f t="shared" si="7"/>
        <v>28030.637699999999</v>
      </c>
      <c r="S120" s="39"/>
    </row>
    <row r="121" spans="1:35" ht="12.95" customHeight="1">
      <c r="A121" s="5" t="s">
        <v>1362</v>
      </c>
      <c r="C121" s="36">
        <v>43054.817999999999</v>
      </c>
      <c r="D121" s="36" t="s">
        <v>1364</v>
      </c>
      <c r="E121" s="37">
        <f t="shared" si="5"/>
        <v>5751.0063519879059</v>
      </c>
      <c r="F121" s="124">
        <f t="shared" ref="F121:F126" si="13">INT(2*E121+C$5)/2-4</f>
        <v>5742</v>
      </c>
      <c r="G121" s="37">
        <f t="shared" si="12"/>
        <v>5.6842780000006314</v>
      </c>
      <c r="I121" s="37">
        <f t="shared" ref="I121:I129" si="14">+G121</f>
        <v>5.6842780000006314</v>
      </c>
      <c r="P121" s="63">
        <f t="shared" si="7"/>
        <v>28036.317999999999</v>
      </c>
      <c r="S121" s="39"/>
      <c r="AE121" s="37" t="s">
        <v>1393</v>
      </c>
      <c r="AF121" s="37">
        <v>8</v>
      </c>
      <c r="AG121" s="37" t="s">
        <v>1422</v>
      </c>
      <c r="AI121" s="37" t="s">
        <v>1398</v>
      </c>
    </row>
    <row r="122" spans="1:35" ht="12.95" customHeight="1">
      <c r="A122" s="5" t="s">
        <v>1407</v>
      </c>
      <c r="C122" s="36">
        <v>43057.345999999998</v>
      </c>
      <c r="D122" s="36"/>
      <c r="E122" s="37">
        <f t="shared" si="5"/>
        <v>5755.0117960962725</v>
      </c>
      <c r="F122" s="124">
        <f t="shared" si="13"/>
        <v>5746</v>
      </c>
      <c r="G122" s="37">
        <f t="shared" si="12"/>
        <v>5.6877139999996871</v>
      </c>
      <c r="I122" s="37">
        <f t="shared" si="14"/>
        <v>5.6877139999996871</v>
      </c>
      <c r="P122" s="63">
        <f t="shared" si="7"/>
        <v>28038.845999999998</v>
      </c>
      <c r="S122" s="39"/>
      <c r="AE122" s="37" t="s">
        <v>1393</v>
      </c>
      <c r="AF122" s="37">
        <v>7</v>
      </c>
      <c r="AG122" s="37" t="s">
        <v>1428</v>
      </c>
      <c r="AI122" s="37" t="s">
        <v>1398</v>
      </c>
    </row>
    <row r="123" spans="1:35" ht="12.95" customHeight="1">
      <c r="A123" s="5" t="s">
        <v>1404</v>
      </c>
      <c r="C123" s="36">
        <v>43076.267</v>
      </c>
      <c r="D123" s="36"/>
      <c r="E123" s="37">
        <f t="shared" si="5"/>
        <v>5784.9908340608508</v>
      </c>
      <c r="F123" s="124">
        <f t="shared" si="13"/>
        <v>5776</v>
      </c>
      <c r="I123" s="37">
        <f t="shared" si="14"/>
        <v>0</v>
      </c>
      <c r="L123" s="48"/>
      <c r="M123" s="48"/>
      <c r="N123" s="48"/>
      <c r="P123" s="63">
        <f t="shared" si="7"/>
        <v>28057.767</v>
      </c>
      <c r="S123" s="39"/>
      <c r="U123" s="37">
        <f>+C123-(C$7+F123*C$8)</f>
        <v>5.6744840000028489</v>
      </c>
      <c r="AE123" s="37" t="s">
        <v>1393</v>
      </c>
      <c r="AF123" s="37">
        <v>7</v>
      </c>
      <c r="AG123" s="37" t="s">
        <v>1406</v>
      </c>
      <c r="AI123" s="37" t="s">
        <v>1398</v>
      </c>
    </row>
    <row r="124" spans="1:35" ht="12.95" customHeight="1">
      <c r="A124" s="5" t="s">
        <v>1409</v>
      </c>
      <c r="C124" s="36">
        <v>43088.269</v>
      </c>
      <c r="D124" s="36"/>
      <c r="E124" s="37">
        <f t="shared" si="5"/>
        <v>5804.0071869835738</v>
      </c>
      <c r="F124" s="124">
        <f t="shared" si="13"/>
        <v>5795</v>
      </c>
      <c r="G124" s="37">
        <f t="shared" ref="G124:G132" si="15">+C124-(C$7+F124*C$8)</f>
        <v>5.6848049999971408</v>
      </c>
      <c r="I124" s="37">
        <f t="shared" si="14"/>
        <v>5.6848049999971408</v>
      </c>
      <c r="P124" s="63">
        <f t="shared" si="7"/>
        <v>28069.769</v>
      </c>
      <c r="S124" s="39"/>
      <c r="AE124" s="37" t="s">
        <v>1393</v>
      </c>
      <c r="AF124" s="37">
        <v>8</v>
      </c>
      <c r="AG124" s="37" t="s">
        <v>1422</v>
      </c>
      <c r="AI124" s="37" t="s">
        <v>1398</v>
      </c>
    </row>
    <row r="125" spans="1:35" ht="12.95" customHeight="1">
      <c r="A125" s="5" t="s">
        <v>1409</v>
      </c>
      <c r="C125" s="36">
        <v>43088.275000000001</v>
      </c>
      <c r="D125" s="36"/>
      <c r="E125" s="37">
        <f t="shared" si="5"/>
        <v>5804.0166935756051</v>
      </c>
      <c r="F125" s="124">
        <f t="shared" si="13"/>
        <v>5795</v>
      </c>
      <c r="G125" s="37">
        <f t="shared" si="15"/>
        <v>5.6908049999983632</v>
      </c>
      <c r="I125" s="37">
        <f t="shared" si="14"/>
        <v>5.6908049999983632</v>
      </c>
      <c r="P125" s="63">
        <f t="shared" si="7"/>
        <v>28069.775000000001</v>
      </c>
      <c r="S125" s="39"/>
      <c r="AE125" s="37" t="s">
        <v>1393</v>
      </c>
      <c r="AF125" s="37">
        <v>8</v>
      </c>
      <c r="AG125" s="37" t="s">
        <v>1422</v>
      </c>
      <c r="AI125" s="37" t="s">
        <v>1398</v>
      </c>
    </row>
    <row r="126" spans="1:35" ht="12.95" customHeight="1">
      <c r="A126" s="5" t="s">
        <v>1362</v>
      </c>
      <c r="C126" s="36">
        <v>43094.584999999999</v>
      </c>
      <c r="D126" s="36" t="s">
        <v>1364</v>
      </c>
      <c r="E126" s="37">
        <f t="shared" si="5"/>
        <v>5814.0144595264746</v>
      </c>
      <c r="F126" s="124">
        <f t="shared" si="13"/>
        <v>5805</v>
      </c>
      <c r="G126" s="37">
        <f t="shared" si="15"/>
        <v>5.689395000001241</v>
      </c>
      <c r="I126" s="37">
        <f t="shared" si="14"/>
        <v>5.689395000001241</v>
      </c>
      <c r="P126" s="63">
        <f t="shared" si="7"/>
        <v>28076.084999999999</v>
      </c>
      <c r="S126" s="39"/>
    </row>
    <row r="127" spans="1:35" ht="12.95" customHeight="1">
      <c r="A127" s="65" t="s">
        <v>1975</v>
      </c>
      <c r="B127" s="66" t="s">
        <v>1367</v>
      </c>
      <c r="C127" s="65">
        <v>43094.59</v>
      </c>
      <c r="D127" s="65" t="s">
        <v>1664</v>
      </c>
      <c r="E127" s="37">
        <f t="shared" si="5"/>
        <v>5814.0223816864955</v>
      </c>
      <c r="F127" s="37">
        <f>ROUND(2*E127,0)/2</f>
        <v>5814</v>
      </c>
      <c r="G127" s="37">
        <f t="shared" si="15"/>
        <v>1.4125999994575977E-2</v>
      </c>
      <c r="I127" s="37">
        <f t="shared" si="14"/>
        <v>1.4125999994575977E-2</v>
      </c>
      <c r="P127" s="63">
        <f t="shared" si="7"/>
        <v>28076.089999999997</v>
      </c>
      <c r="S127" s="39"/>
    </row>
    <row r="128" spans="1:35" ht="12.95" customHeight="1">
      <c r="A128" s="5" t="s">
        <v>1409</v>
      </c>
      <c r="C128" s="36">
        <v>43112.25</v>
      </c>
      <c r="D128" s="36"/>
      <c r="E128" s="37">
        <f t="shared" si="5"/>
        <v>5842.0034508929066</v>
      </c>
      <c r="F128" s="124">
        <f>INT(2*E128+C$5)/2-4</f>
        <v>5833</v>
      </c>
      <c r="G128" s="37">
        <f t="shared" si="15"/>
        <v>5.6824469999992289</v>
      </c>
      <c r="I128" s="37">
        <f t="shared" si="14"/>
        <v>5.6824469999992289</v>
      </c>
      <c r="P128" s="63">
        <f t="shared" si="7"/>
        <v>28093.75</v>
      </c>
      <c r="S128" s="39"/>
    </row>
    <row r="129" spans="1:35" ht="12.95" customHeight="1">
      <c r="A129" s="5" t="s">
        <v>1409</v>
      </c>
      <c r="C129" s="36">
        <v>43136.239000000001</v>
      </c>
      <c r="D129" s="36"/>
      <c r="E129" s="37">
        <f t="shared" si="5"/>
        <v>5880.01239025828</v>
      </c>
      <c r="F129" s="124">
        <f>INT(2*E129+C$5)/2-4</f>
        <v>5871</v>
      </c>
      <c r="G129" s="37">
        <f t="shared" si="15"/>
        <v>5.6880890000029467</v>
      </c>
      <c r="I129" s="37">
        <f t="shared" si="14"/>
        <v>5.6880890000029467</v>
      </c>
      <c r="P129" s="63">
        <f t="shared" si="7"/>
        <v>28117.739000000001</v>
      </c>
      <c r="S129" s="39"/>
    </row>
    <row r="130" spans="1:35" ht="12.95" customHeight="1">
      <c r="A130" s="60" t="s">
        <v>1482</v>
      </c>
      <c r="C130" s="36">
        <v>43297.176599999999</v>
      </c>
      <c r="D130" s="61"/>
      <c r="E130" s="37">
        <f t="shared" si="5"/>
        <v>6135.0070744888999</v>
      </c>
      <c r="F130" s="37">
        <f>ROUND(2*E130,0)/2</f>
        <v>6135</v>
      </c>
      <c r="G130" s="37">
        <f t="shared" si="15"/>
        <v>4.4649999981629662E-3</v>
      </c>
      <c r="H130" s="62"/>
      <c r="I130" s="62"/>
      <c r="J130" s="37">
        <f>+G130</f>
        <v>4.4649999981629662E-3</v>
      </c>
      <c r="P130" s="63">
        <f t="shared" si="7"/>
        <v>28278.676599999999</v>
      </c>
      <c r="S130" s="39"/>
    </row>
    <row r="131" spans="1:35" ht="12.95" customHeight="1">
      <c r="A131" s="5" t="s">
        <v>1362</v>
      </c>
      <c r="C131" s="36">
        <v>43304.750999999997</v>
      </c>
      <c r="D131" s="36" t="s">
        <v>1364</v>
      </c>
      <c r="E131" s="37">
        <f t="shared" si="5"/>
        <v>6147.0081962667555</v>
      </c>
      <c r="F131" s="124">
        <f t="shared" ref="F131:F171" si="16">INT(2*E131+C$5)/2-4</f>
        <v>6138</v>
      </c>
      <c r="G131" s="37">
        <f t="shared" si="15"/>
        <v>5.6854419999945094</v>
      </c>
      <c r="I131" s="37">
        <f t="shared" ref="I131:I136" si="17">+G131</f>
        <v>5.6854419999945094</v>
      </c>
      <c r="P131" s="63">
        <f t="shared" si="7"/>
        <v>28286.250999999997</v>
      </c>
      <c r="S131" s="39"/>
      <c r="AE131" s="37" t="s">
        <v>1393</v>
      </c>
      <c r="AI131" s="37" t="s">
        <v>1395</v>
      </c>
    </row>
    <row r="132" spans="1:35" ht="12.95" customHeight="1">
      <c r="A132" s="5" t="s">
        <v>1410</v>
      </c>
      <c r="C132" s="36">
        <v>43358.400999999998</v>
      </c>
      <c r="D132" s="36"/>
      <c r="E132" s="37">
        <f t="shared" si="5"/>
        <v>6232.0129733292524</v>
      </c>
      <c r="F132" s="124">
        <f t="shared" si="16"/>
        <v>6223</v>
      </c>
      <c r="G132" s="37">
        <f t="shared" si="15"/>
        <v>5.6884569999965606</v>
      </c>
      <c r="I132" s="37">
        <f t="shared" si="17"/>
        <v>5.6884569999965606</v>
      </c>
      <c r="P132" s="63">
        <f t="shared" si="7"/>
        <v>28339.900999999998</v>
      </c>
      <c r="S132" s="39"/>
      <c r="AE132" s="37" t="s">
        <v>1393</v>
      </c>
      <c r="AI132" s="37" t="s">
        <v>1395</v>
      </c>
    </row>
    <row r="133" spans="1:35" ht="12.95" customHeight="1">
      <c r="A133" s="5" t="s">
        <v>1411</v>
      </c>
      <c r="C133" s="36">
        <v>43360.576999999997</v>
      </c>
      <c r="D133" s="36"/>
      <c r="E133" s="37">
        <f t="shared" si="5"/>
        <v>6235.4606973718983</v>
      </c>
      <c r="F133" s="124">
        <f t="shared" si="16"/>
        <v>6226.5</v>
      </c>
      <c r="I133" s="37">
        <f t="shared" si="17"/>
        <v>0</v>
      </c>
      <c r="L133" s="48"/>
      <c r="M133" s="48"/>
      <c r="N133" s="48"/>
      <c r="P133" s="63">
        <f t="shared" si="7"/>
        <v>28342.076999999997</v>
      </c>
      <c r="S133" s="39"/>
      <c r="U133" s="37">
        <f>+C133-(C$7+F133*C$8)</f>
        <v>5.6554634999993141</v>
      </c>
      <c r="AE133" s="37" t="s">
        <v>1393</v>
      </c>
      <c r="AI133" s="37" t="s">
        <v>1395</v>
      </c>
    </row>
    <row r="134" spans="1:35" ht="12.95" customHeight="1">
      <c r="A134" s="5" t="s">
        <v>1410</v>
      </c>
      <c r="C134" s="36">
        <v>43366.595000000001</v>
      </c>
      <c r="D134" s="36"/>
      <c r="E134" s="37">
        <f t="shared" si="5"/>
        <v>6244.9958091773487</v>
      </c>
      <c r="F134" s="124">
        <f t="shared" si="16"/>
        <v>6236</v>
      </c>
      <c r="I134" s="37">
        <f t="shared" si="17"/>
        <v>0</v>
      </c>
      <c r="L134" s="48"/>
      <c r="M134" s="48"/>
      <c r="N134" s="48"/>
      <c r="P134" s="63">
        <f t="shared" si="7"/>
        <v>28348.095000000001</v>
      </c>
      <c r="S134" s="39"/>
      <c r="U134" s="37">
        <f>+C134-(C$7+F134*C$8)</f>
        <v>5.6776240000035614</v>
      </c>
      <c r="AE134" s="37" t="s">
        <v>1393</v>
      </c>
      <c r="AI134" s="37" t="s">
        <v>1395</v>
      </c>
    </row>
    <row r="135" spans="1:35" ht="12.95" customHeight="1">
      <c r="A135" s="5" t="s">
        <v>1404</v>
      </c>
      <c r="C135" s="36">
        <v>43425.300999999999</v>
      </c>
      <c r="D135" s="36"/>
      <c r="E135" s="37">
        <f t="shared" si="5"/>
        <v>6338.0114744565781</v>
      </c>
      <c r="F135" s="124">
        <f t="shared" si="16"/>
        <v>6329</v>
      </c>
      <c r="G135" s="37">
        <f t="shared" ref="G135:G156" si="18">+C135-(C$7+F135*C$8)</f>
        <v>5.6875109999964479</v>
      </c>
      <c r="I135" s="37">
        <f t="shared" si="17"/>
        <v>5.6875109999964479</v>
      </c>
      <c r="P135" s="63">
        <f t="shared" si="7"/>
        <v>28406.800999999999</v>
      </c>
      <c r="S135" s="39"/>
      <c r="AE135" s="37" t="s">
        <v>1393</v>
      </c>
      <c r="AI135" s="37" t="s">
        <v>1395</v>
      </c>
    </row>
    <row r="136" spans="1:35" ht="12.95" customHeight="1">
      <c r="A136" s="5" t="s">
        <v>1404</v>
      </c>
      <c r="C136" s="36">
        <v>43425.305</v>
      </c>
      <c r="D136" s="36"/>
      <c r="E136" s="37">
        <f t="shared" si="5"/>
        <v>6338.0178121845993</v>
      </c>
      <c r="F136" s="124">
        <f t="shared" si="16"/>
        <v>6329</v>
      </c>
      <c r="G136" s="37">
        <f t="shared" si="18"/>
        <v>5.6915109999972628</v>
      </c>
      <c r="I136" s="37">
        <f t="shared" si="17"/>
        <v>5.6915109999972628</v>
      </c>
      <c r="P136" s="63">
        <f t="shared" si="7"/>
        <v>28406.805</v>
      </c>
      <c r="S136" s="39"/>
      <c r="AE136" s="37" t="s">
        <v>1393</v>
      </c>
      <c r="AI136" s="37" t="s">
        <v>1395</v>
      </c>
    </row>
    <row r="137" spans="1:35" ht="12.95" customHeight="1">
      <c r="A137" s="5" t="s">
        <v>1362</v>
      </c>
      <c r="C137" s="36">
        <v>43429.722999999998</v>
      </c>
      <c r="D137" s="36" t="s">
        <v>1364</v>
      </c>
      <c r="E137" s="37">
        <f t="shared" si="5"/>
        <v>6345.0178327822114</v>
      </c>
      <c r="F137" s="124">
        <f t="shared" si="16"/>
        <v>6336</v>
      </c>
      <c r="G137" s="37">
        <f t="shared" si="18"/>
        <v>5.6915239999943879</v>
      </c>
      <c r="K137" s="37">
        <f>G137</f>
        <v>5.6915239999943879</v>
      </c>
      <c r="P137" s="63">
        <f t="shared" si="7"/>
        <v>28411.222999999998</v>
      </c>
      <c r="S137" s="39"/>
    </row>
    <row r="138" spans="1:35" ht="12.95" customHeight="1">
      <c r="A138" s="5" t="s">
        <v>1412</v>
      </c>
      <c r="C138" s="36">
        <v>43459.377</v>
      </c>
      <c r="D138" s="36"/>
      <c r="E138" s="37">
        <f t="shared" si="5"/>
        <v>6392.0025794553039</v>
      </c>
      <c r="F138" s="124">
        <f t="shared" si="16"/>
        <v>6383</v>
      </c>
      <c r="G138" s="37">
        <f t="shared" si="18"/>
        <v>5.6818970000022091</v>
      </c>
      <c r="I138" s="37">
        <f t="shared" ref="I138:I171" si="19">+G138</f>
        <v>5.6818970000022091</v>
      </c>
      <c r="P138" s="63">
        <f t="shared" si="7"/>
        <v>28440.877</v>
      </c>
      <c r="S138" s="39"/>
      <c r="AE138" s="37" t="s">
        <v>1393</v>
      </c>
      <c r="AI138" s="37" t="s">
        <v>1395</v>
      </c>
    </row>
    <row r="139" spans="1:35" ht="12.95" customHeight="1">
      <c r="A139" s="5" t="s">
        <v>1362</v>
      </c>
      <c r="C139" s="36">
        <v>43624.741999999998</v>
      </c>
      <c r="D139" s="36" t="s">
        <v>1364</v>
      </c>
      <c r="E139" s="37">
        <f t="shared" si="5"/>
        <v>6654.0121779443871</v>
      </c>
      <c r="F139" s="124">
        <f t="shared" si="16"/>
        <v>6645</v>
      </c>
      <c r="G139" s="37">
        <f t="shared" si="18"/>
        <v>5.6879550000012387</v>
      </c>
      <c r="I139" s="37">
        <f t="shared" si="19"/>
        <v>5.6879550000012387</v>
      </c>
      <c r="P139" s="63">
        <f t="shared" si="7"/>
        <v>28606.241999999998</v>
      </c>
      <c r="S139" s="39"/>
      <c r="AE139" s="37" t="s">
        <v>1393</v>
      </c>
      <c r="AI139" s="37" t="s">
        <v>1395</v>
      </c>
    </row>
    <row r="140" spans="1:35" ht="12.95" customHeight="1">
      <c r="A140" s="5" t="s">
        <v>1413</v>
      </c>
      <c r="C140" s="36">
        <v>43705.523000000001</v>
      </c>
      <c r="D140" s="36"/>
      <c r="E140" s="37">
        <f t="shared" si="5"/>
        <v>6782.0041797316298</v>
      </c>
      <c r="F140" s="124">
        <f t="shared" si="16"/>
        <v>6773</v>
      </c>
      <c r="G140" s="37">
        <f t="shared" si="18"/>
        <v>5.6829070000021602</v>
      </c>
      <c r="I140" s="37">
        <f t="shared" si="19"/>
        <v>5.6829070000021602</v>
      </c>
      <c r="P140" s="63">
        <f t="shared" si="7"/>
        <v>28687.023000000001</v>
      </c>
      <c r="S140" s="39"/>
      <c r="AE140" s="37" t="s">
        <v>1393</v>
      </c>
      <c r="AI140" s="37" t="s">
        <v>1395</v>
      </c>
    </row>
    <row r="141" spans="1:35" ht="12.95" customHeight="1">
      <c r="A141" s="5" t="s">
        <v>1413</v>
      </c>
      <c r="C141" s="36">
        <v>43712.468999999997</v>
      </c>
      <c r="D141" s="36"/>
      <c r="E141" s="37">
        <f t="shared" si="5"/>
        <v>6793.0096444376095</v>
      </c>
      <c r="F141" s="124">
        <f t="shared" si="16"/>
        <v>6784</v>
      </c>
      <c r="G141" s="37">
        <f t="shared" si="18"/>
        <v>5.6863559999983408</v>
      </c>
      <c r="I141" s="37">
        <f t="shared" si="19"/>
        <v>5.6863559999983408</v>
      </c>
      <c r="P141" s="63">
        <f t="shared" si="7"/>
        <v>28693.968999999997</v>
      </c>
      <c r="S141" s="39"/>
      <c r="AE141" s="37" t="s">
        <v>1393</v>
      </c>
      <c r="AI141" s="37" t="s">
        <v>1395</v>
      </c>
    </row>
    <row r="142" spans="1:35" ht="12.95" customHeight="1">
      <c r="A142" s="5" t="s">
        <v>1413</v>
      </c>
      <c r="C142" s="36">
        <v>43712.470999999998</v>
      </c>
      <c r="D142" s="36"/>
      <c r="E142" s="37">
        <f t="shared" si="5"/>
        <v>6793.0128133016196</v>
      </c>
      <c r="F142" s="124">
        <f t="shared" si="16"/>
        <v>6784</v>
      </c>
      <c r="G142" s="37">
        <f t="shared" si="18"/>
        <v>5.6883559999987483</v>
      </c>
      <c r="I142" s="37">
        <f t="shared" si="19"/>
        <v>5.6883559999987483</v>
      </c>
      <c r="P142" s="63">
        <f t="shared" si="7"/>
        <v>28693.970999999998</v>
      </c>
      <c r="S142" s="39"/>
      <c r="AE142" s="37" t="s">
        <v>1393</v>
      </c>
      <c r="AI142" s="37" t="s">
        <v>1395</v>
      </c>
    </row>
    <row r="143" spans="1:35" ht="12.95" customHeight="1">
      <c r="A143" s="5" t="s">
        <v>1362</v>
      </c>
      <c r="C143" s="36">
        <v>43713.728999999999</v>
      </c>
      <c r="D143" s="36" t="s">
        <v>1364</v>
      </c>
      <c r="E143" s="37">
        <f t="shared" si="5"/>
        <v>6795.0060287637771</v>
      </c>
      <c r="F143" s="124">
        <f t="shared" si="16"/>
        <v>6786</v>
      </c>
      <c r="G143" s="37">
        <f t="shared" si="18"/>
        <v>5.6840739999970538</v>
      </c>
      <c r="I143" s="37">
        <f t="shared" si="19"/>
        <v>5.6840739999970538</v>
      </c>
      <c r="P143" s="63">
        <f t="shared" si="7"/>
        <v>28695.228999999999</v>
      </c>
      <c r="S143" s="39"/>
      <c r="AE143" s="37" t="s">
        <v>1393</v>
      </c>
      <c r="AI143" s="37" t="s">
        <v>1395</v>
      </c>
    </row>
    <row r="144" spans="1:35" ht="12.95" customHeight="1">
      <c r="A144" s="5" t="s">
        <v>1413</v>
      </c>
      <c r="C144" s="36">
        <v>43714.366000000002</v>
      </c>
      <c r="D144" s="36"/>
      <c r="E144" s="37">
        <f t="shared" si="5"/>
        <v>6796.0153119508977</v>
      </c>
      <c r="F144" s="124">
        <f t="shared" si="16"/>
        <v>6787</v>
      </c>
      <c r="G144" s="37">
        <f t="shared" si="18"/>
        <v>5.6899330000014743</v>
      </c>
      <c r="I144" s="37">
        <f t="shared" si="19"/>
        <v>5.6899330000014743</v>
      </c>
      <c r="P144" s="63">
        <f t="shared" si="7"/>
        <v>28695.866000000002</v>
      </c>
      <c r="S144" s="39"/>
      <c r="AE144" s="37" t="s">
        <v>1393</v>
      </c>
      <c r="AI144" s="37" t="s">
        <v>1395</v>
      </c>
    </row>
    <row r="145" spans="1:35" ht="12.95" customHeight="1">
      <c r="A145" s="5" t="s">
        <v>1414</v>
      </c>
      <c r="C145" s="36">
        <v>43719.41</v>
      </c>
      <c r="D145" s="36"/>
      <c r="E145" s="37">
        <f t="shared" si="5"/>
        <v>6804.0071869835792</v>
      </c>
      <c r="F145" s="124">
        <f t="shared" si="16"/>
        <v>6795</v>
      </c>
      <c r="G145" s="37">
        <f t="shared" si="18"/>
        <v>5.6848050000044168</v>
      </c>
      <c r="I145" s="37">
        <f t="shared" si="19"/>
        <v>5.6848050000044168</v>
      </c>
      <c r="P145" s="63">
        <f t="shared" si="7"/>
        <v>28700.910000000003</v>
      </c>
      <c r="S145" s="39"/>
    </row>
    <row r="146" spans="1:35" ht="12.95" customHeight="1">
      <c r="A146" s="5" t="s">
        <v>1414</v>
      </c>
      <c r="C146" s="36">
        <v>43719.411999999997</v>
      </c>
      <c r="D146" s="36"/>
      <c r="E146" s="37">
        <f t="shared" si="5"/>
        <v>6804.0103558475785</v>
      </c>
      <c r="F146" s="124">
        <f t="shared" si="16"/>
        <v>6795</v>
      </c>
      <c r="G146" s="37">
        <f t="shared" si="18"/>
        <v>5.6868049999975483</v>
      </c>
      <c r="I146" s="37">
        <f t="shared" si="19"/>
        <v>5.6868049999975483</v>
      </c>
      <c r="P146" s="63">
        <f t="shared" si="7"/>
        <v>28700.911999999997</v>
      </c>
      <c r="S146" s="39"/>
      <c r="AE146" s="37" t="s">
        <v>1393</v>
      </c>
      <c r="AI146" s="37" t="s">
        <v>1395</v>
      </c>
    </row>
    <row r="147" spans="1:35" ht="12.95" customHeight="1">
      <c r="A147" s="5" t="s">
        <v>1414</v>
      </c>
      <c r="C147" s="36">
        <v>43724.461000000003</v>
      </c>
      <c r="D147" s="36"/>
      <c r="E147" s="37">
        <f t="shared" si="5"/>
        <v>6812.0101530402917</v>
      </c>
      <c r="F147" s="124">
        <f t="shared" si="16"/>
        <v>6803</v>
      </c>
      <c r="G147" s="37">
        <f t="shared" si="18"/>
        <v>5.6866770000051474</v>
      </c>
      <c r="I147" s="37">
        <f t="shared" si="19"/>
        <v>5.6866770000051474</v>
      </c>
      <c r="P147" s="63">
        <f t="shared" si="7"/>
        <v>28705.961000000003</v>
      </c>
      <c r="S147" s="39"/>
      <c r="AE147" s="37" t="s">
        <v>1393</v>
      </c>
      <c r="AI147" s="37" t="s">
        <v>1395</v>
      </c>
    </row>
    <row r="148" spans="1:35" ht="12.95" customHeight="1">
      <c r="A148" s="5" t="s">
        <v>1414</v>
      </c>
      <c r="C148" s="36">
        <v>43724.463000000003</v>
      </c>
      <c r="D148" s="36"/>
      <c r="E148" s="37">
        <f t="shared" si="5"/>
        <v>6812.0133219043018</v>
      </c>
      <c r="F148" s="124">
        <f t="shared" si="16"/>
        <v>6803</v>
      </c>
      <c r="G148" s="37">
        <f t="shared" si="18"/>
        <v>5.6886770000055549</v>
      </c>
      <c r="I148" s="37">
        <f t="shared" si="19"/>
        <v>5.6886770000055549</v>
      </c>
      <c r="P148" s="63">
        <f t="shared" si="7"/>
        <v>28705.963000000003</v>
      </c>
      <c r="S148" s="39"/>
      <c r="AE148" s="37" t="s">
        <v>1393</v>
      </c>
      <c r="AI148" s="37" t="s">
        <v>1395</v>
      </c>
    </row>
    <row r="149" spans="1:35" ht="12.95" customHeight="1">
      <c r="A149" s="5" t="s">
        <v>1414</v>
      </c>
      <c r="C149" s="36">
        <v>43724.464999999997</v>
      </c>
      <c r="D149" s="36"/>
      <c r="E149" s="37">
        <f t="shared" ref="E149:E212" si="20">+(C149-C$7)/C$8</f>
        <v>6812.0164907683011</v>
      </c>
      <c r="F149" s="124">
        <f t="shared" si="16"/>
        <v>6803</v>
      </c>
      <c r="G149" s="37">
        <f t="shared" si="18"/>
        <v>5.6906769999986864</v>
      </c>
      <c r="I149" s="37">
        <f t="shared" si="19"/>
        <v>5.6906769999986864</v>
      </c>
      <c r="P149" s="63">
        <f t="shared" ref="P149:P212" si="21">C149-15018.5</f>
        <v>28705.964999999997</v>
      </c>
      <c r="S149" s="39"/>
      <c r="AE149" s="37" t="s">
        <v>1393</v>
      </c>
      <c r="AI149" s="37" t="s">
        <v>1395</v>
      </c>
    </row>
    <row r="150" spans="1:35" ht="12.95" customHeight="1">
      <c r="A150" s="5" t="s">
        <v>1414</v>
      </c>
      <c r="C150" s="36">
        <v>43724.466999999997</v>
      </c>
      <c r="D150" s="36"/>
      <c r="E150" s="37">
        <f t="shared" si="20"/>
        <v>6812.0196596323112</v>
      </c>
      <c r="F150" s="124">
        <f t="shared" si="16"/>
        <v>6803</v>
      </c>
      <c r="G150" s="37">
        <f t="shared" si="18"/>
        <v>5.6926769999990938</v>
      </c>
      <c r="I150" s="37">
        <f t="shared" si="19"/>
        <v>5.6926769999990938</v>
      </c>
      <c r="P150" s="63">
        <f t="shared" si="21"/>
        <v>28705.966999999997</v>
      </c>
      <c r="S150" s="39"/>
      <c r="AE150" s="37" t="s">
        <v>1393</v>
      </c>
      <c r="AI150" s="37" t="s">
        <v>1395</v>
      </c>
    </row>
    <row r="151" spans="1:35" ht="12.95" customHeight="1">
      <c r="A151" s="5" t="s">
        <v>1414</v>
      </c>
      <c r="C151" s="36">
        <v>43724.47</v>
      </c>
      <c r="D151" s="36"/>
      <c r="E151" s="37">
        <f t="shared" si="20"/>
        <v>6812.0244129283328</v>
      </c>
      <c r="F151" s="124">
        <f t="shared" si="16"/>
        <v>6803</v>
      </c>
      <c r="G151" s="37">
        <f t="shared" si="18"/>
        <v>5.695677000003343</v>
      </c>
      <c r="I151" s="37">
        <f t="shared" si="19"/>
        <v>5.695677000003343</v>
      </c>
      <c r="P151" s="63">
        <f t="shared" si="21"/>
        <v>28705.97</v>
      </c>
      <c r="S151" s="39"/>
    </row>
    <row r="152" spans="1:35" ht="12.95" customHeight="1">
      <c r="A152" s="5" t="s">
        <v>1414</v>
      </c>
      <c r="C152" s="36">
        <v>43724.470999999998</v>
      </c>
      <c r="D152" s="36"/>
      <c r="E152" s="37">
        <f t="shared" si="20"/>
        <v>6812.0259973603324</v>
      </c>
      <c r="F152" s="124">
        <f t="shared" si="16"/>
        <v>6803</v>
      </c>
      <c r="G152" s="37">
        <f t="shared" si="18"/>
        <v>5.6966769999999087</v>
      </c>
      <c r="I152" s="37">
        <f t="shared" si="19"/>
        <v>5.6966769999999087</v>
      </c>
      <c r="P152" s="63">
        <f t="shared" si="21"/>
        <v>28705.970999999998</v>
      </c>
      <c r="S152" s="39"/>
      <c r="AE152" s="37" t="s">
        <v>1393</v>
      </c>
      <c r="AI152" s="37" t="s">
        <v>1395</v>
      </c>
    </row>
    <row r="153" spans="1:35" ht="12.95" customHeight="1">
      <c r="A153" s="5" t="s">
        <v>1414</v>
      </c>
      <c r="C153" s="36">
        <v>43724.472000000002</v>
      </c>
      <c r="D153" s="36"/>
      <c r="E153" s="37">
        <f t="shared" si="20"/>
        <v>6812.027581792343</v>
      </c>
      <c r="F153" s="124">
        <f t="shared" si="16"/>
        <v>6803</v>
      </c>
      <c r="G153" s="37">
        <f t="shared" si="18"/>
        <v>5.6976770000037504</v>
      </c>
      <c r="I153" s="37">
        <f t="shared" si="19"/>
        <v>5.6976770000037504</v>
      </c>
      <c r="P153" s="63">
        <f t="shared" si="21"/>
        <v>28705.972000000002</v>
      </c>
      <c r="S153" s="39"/>
      <c r="AE153" s="37" t="s">
        <v>1393</v>
      </c>
      <c r="AI153" s="37" t="s">
        <v>1395</v>
      </c>
    </row>
    <row r="154" spans="1:35" ht="12.95" customHeight="1">
      <c r="A154" s="5" t="s">
        <v>1414</v>
      </c>
      <c r="C154" s="36">
        <v>43724.476000000002</v>
      </c>
      <c r="D154" s="36"/>
      <c r="E154" s="37">
        <f t="shared" si="20"/>
        <v>6812.0339195203642</v>
      </c>
      <c r="F154" s="124">
        <f t="shared" si="16"/>
        <v>6803</v>
      </c>
      <c r="G154" s="37">
        <f t="shared" si="18"/>
        <v>5.7016770000045653</v>
      </c>
      <c r="I154" s="37">
        <f t="shared" si="19"/>
        <v>5.7016770000045653</v>
      </c>
      <c r="P154" s="63">
        <f t="shared" si="21"/>
        <v>28705.976000000002</v>
      </c>
      <c r="S154" s="39"/>
      <c r="AE154" s="37" t="s">
        <v>1393</v>
      </c>
      <c r="AI154" s="37" t="s">
        <v>1395</v>
      </c>
    </row>
    <row r="155" spans="1:35" ht="12.95" customHeight="1">
      <c r="A155" s="5" t="s">
        <v>1414</v>
      </c>
      <c r="C155" s="36">
        <v>43731.406999999999</v>
      </c>
      <c r="D155" s="36"/>
      <c r="E155" s="37">
        <f t="shared" si="20"/>
        <v>6823.0156177462704</v>
      </c>
      <c r="F155" s="124">
        <f t="shared" si="16"/>
        <v>6814</v>
      </c>
      <c r="G155" s="37">
        <f t="shared" si="18"/>
        <v>5.6901260000013281</v>
      </c>
      <c r="I155" s="37">
        <f t="shared" si="19"/>
        <v>5.6901260000013281</v>
      </c>
      <c r="P155" s="63">
        <f t="shared" si="21"/>
        <v>28712.906999999999</v>
      </c>
      <c r="S155" s="39"/>
      <c r="AE155" s="37" t="s">
        <v>1393</v>
      </c>
      <c r="AI155" s="37" t="s">
        <v>1395</v>
      </c>
    </row>
    <row r="156" spans="1:35" ht="12.95" customHeight="1">
      <c r="A156" s="5" t="s">
        <v>1413</v>
      </c>
      <c r="C156" s="36">
        <v>43743.396000000001</v>
      </c>
      <c r="D156" s="36"/>
      <c r="E156" s="37">
        <f t="shared" si="20"/>
        <v>6842.011373052932</v>
      </c>
      <c r="F156" s="124">
        <f t="shared" si="16"/>
        <v>6833</v>
      </c>
      <c r="G156" s="37">
        <f t="shared" si="18"/>
        <v>5.6874469999966095</v>
      </c>
      <c r="I156" s="37">
        <f t="shared" si="19"/>
        <v>5.6874469999966095</v>
      </c>
      <c r="P156" s="63">
        <f t="shared" si="21"/>
        <v>28724.896000000001</v>
      </c>
      <c r="S156" s="39"/>
      <c r="AE156" s="37" t="s">
        <v>1393</v>
      </c>
      <c r="AI156" s="37" t="s">
        <v>1395</v>
      </c>
    </row>
    <row r="157" spans="1:35" ht="12.95" customHeight="1">
      <c r="A157" s="5" t="s">
        <v>1415</v>
      </c>
      <c r="C157" s="36">
        <v>43755.37</v>
      </c>
      <c r="D157" s="36"/>
      <c r="E157" s="37">
        <f t="shared" si="20"/>
        <v>6860.9833618795201</v>
      </c>
      <c r="F157" s="124">
        <f t="shared" si="16"/>
        <v>6852</v>
      </c>
      <c r="I157" s="37">
        <f t="shared" si="19"/>
        <v>0</v>
      </c>
      <c r="L157" s="48"/>
      <c r="M157" s="48"/>
      <c r="N157" s="48"/>
      <c r="P157" s="63">
        <f t="shared" si="21"/>
        <v>28736.870000000003</v>
      </c>
      <c r="S157" s="39"/>
      <c r="U157" s="37">
        <f>+C157-(C$7+F157*C$8)</f>
        <v>5.669767999999749</v>
      </c>
    </row>
    <row r="158" spans="1:35" ht="12.95" customHeight="1">
      <c r="A158" s="5" t="s">
        <v>1415</v>
      </c>
      <c r="C158" s="36">
        <v>43755.387999999999</v>
      </c>
      <c r="D158" s="36"/>
      <c r="E158" s="37">
        <f t="shared" si="20"/>
        <v>6861.0118816556032</v>
      </c>
      <c r="F158" s="124">
        <f t="shared" si="16"/>
        <v>6852</v>
      </c>
      <c r="G158" s="37">
        <f>+C158-(C$7+F158*C$8)</f>
        <v>5.6877679999961401</v>
      </c>
      <c r="I158" s="37">
        <f t="shared" si="19"/>
        <v>5.6877679999961401</v>
      </c>
      <c r="P158" s="63">
        <f t="shared" si="21"/>
        <v>28736.887999999999</v>
      </c>
      <c r="S158" s="39"/>
      <c r="AE158" s="37" t="s">
        <v>1393</v>
      </c>
      <c r="AI158" s="37" t="s">
        <v>1395</v>
      </c>
    </row>
    <row r="159" spans="1:35" ht="12.95" customHeight="1">
      <c r="A159" s="5" t="s">
        <v>1415</v>
      </c>
      <c r="C159" s="36">
        <v>43772.428</v>
      </c>
      <c r="D159" s="36"/>
      <c r="E159" s="37">
        <f t="shared" si="20"/>
        <v>6888.0106030189763</v>
      </c>
      <c r="F159" s="124">
        <f t="shared" si="16"/>
        <v>6879</v>
      </c>
      <c r="G159" s="37">
        <f>+C159-(C$7+F159*C$8)</f>
        <v>5.6869609999994282</v>
      </c>
      <c r="I159" s="37">
        <f t="shared" si="19"/>
        <v>5.6869609999994282</v>
      </c>
      <c r="P159" s="63">
        <f t="shared" si="21"/>
        <v>28753.928</v>
      </c>
      <c r="S159" s="39"/>
      <c r="AE159" s="37" t="s">
        <v>1393</v>
      </c>
      <c r="AI159" s="37" t="s">
        <v>1395</v>
      </c>
    </row>
    <row r="160" spans="1:35" ht="12.95" customHeight="1">
      <c r="A160" s="5" t="s">
        <v>1415</v>
      </c>
      <c r="C160" s="36">
        <v>43781.273000000001</v>
      </c>
      <c r="D160" s="36"/>
      <c r="E160" s="37">
        <f t="shared" si="20"/>
        <v>6902.0249041022544</v>
      </c>
      <c r="F160" s="124">
        <f t="shared" si="16"/>
        <v>6893</v>
      </c>
      <c r="G160" s="37">
        <f>+C160-(C$7+F160*C$8)</f>
        <v>5.6959869999991497</v>
      </c>
      <c r="I160" s="37">
        <f t="shared" si="19"/>
        <v>5.6959869999991497</v>
      </c>
      <c r="P160" s="63">
        <f t="shared" si="21"/>
        <v>28762.773000000001</v>
      </c>
      <c r="S160" s="39"/>
      <c r="AE160" s="37" t="s">
        <v>1393</v>
      </c>
      <c r="AI160" s="37" t="s">
        <v>1395</v>
      </c>
    </row>
    <row r="161" spans="1:35" ht="12.95" customHeight="1">
      <c r="A161" s="5" t="s">
        <v>1415</v>
      </c>
      <c r="C161" s="36">
        <v>43791.362000000001</v>
      </c>
      <c r="D161" s="36"/>
      <c r="E161" s="37">
        <f t="shared" si="20"/>
        <v>6918.010238599617</v>
      </c>
      <c r="F161" s="124">
        <f t="shared" si="16"/>
        <v>6909</v>
      </c>
      <c r="G161" s="37">
        <f>+C161-(C$7+F161*C$8)</f>
        <v>5.6867310000016005</v>
      </c>
      <c r="I161" s="37">
        <f t="shared" si="19"/>
        <v>5.6867310000016005</v>
      </c>
      <c r="P161" s="63">
        <f t="shared" si="21"/>
        <v>28772.862000000001</v>
      </c>
      <c r="S161" s="39"/>
      <c r="AE161" s="37" t="s">
        <v>1393</v>
      </c>
      <c r="AI161" s="37" t="s">
        <v>1395</v>
      </c>
    </row>
    <row r="162" spans="1:35" ht="12.95" customHeight="1">
      <c r="A162" s="5" t="s">
        <v>1362</v>
      </c>
      <c r="C162" s="36">
        <v>44038.771000000001</v>
      </c>
      <c r="D162" s="36" t="s">
        <v>1364</v>
      </c>
      <c r="E162" s="37">
        <f t="shared" si="20"/>
        <v>7310.0129764981211</v>
      </c>
      <c r="F162" s="124">
        <f t="shared" si="16"/>
        <v>7301</v>
      </c>
      <c r="G162" s="37">
        <f>+C162-(C$7+F162*C$8)</f>
        <v>5.6884590000045137</v>
      </c>
      <c r="I162" s="37">
        <f t="shared" si="19"/>
        <v>5.6884590000045137</v>
      </c>
      <c r="P162" s="63">
        <f t="shared" si="21"/>
        <v>29020.271000000001</v>
      </c>
      <c r="S162" s="39"/>
      <c r="AE162" s="37" t="s">
        <v>1393</v>
      </c>
      <c r="AI162" s="37" t="s">
        <v>1395</v>
      </c>
    </row>
    <row r="163" spans="1:35" ht="12.95" customHeight="1">
      <c r="A163" s="5" t="s">
        <v>1414</v>
      </c>
      <c r="C163" s="36">
        <v>44090.512999999999</v>
      </c>
      <c r="D163" s="36"/>
      <c r="E163" s="37">
        <f t="shared" si="20"/>
        <v>7391.9946572952776</v>
      </c>
      <c r="F163" s="124">
        <f t="shared" si="16"/>
        <v>7383</v>
      </c>
      <c r="I163" s="37">
        <f t="shared" si="19"/>
        <v>0</v>
      </c>
      <c r="L163" s="48"/>
      <c r="N163" s="48"/>
      <c r="P163" s="63">
        <f t="shared" si="21"/>
        <v>29072.012999999999</v>
      </c>
      <c r="S163" s="39"/>
      <c r="U163" s="48">
        <v>0.3121984999961569</v>
      </c>
      <c r="AE163" s="37" t="s">
        <v>1393</v>
      </c>
      <c r="AI163" s="37" t="s">
        <v>1395</v>
      </c>
    </row>
    <row r="164" spans="1:35" ht="12.95" customHeight="1">
      <c r="A164" s="5" t="s">
        <v>1414</v>
      </c>
      <c r="C164" s="36">
        <v>44116.389000000003</v>
      </c>
      <c r="D164" s="36"/>
      <c r="E164" s="37">
        <f t="shared" si="20"/>
        <v>7432.9934198538876</v>
      </c>
      <c r="F164" s="124">
        <f t="shared" si="16"/>
        <v>7424</v>
      </c>
      <c r="I164" s="37">
        <f t="shared" si="19"/>
        <v>0</v>
      </c>
      <c r="L164" s="48"/>
      <c r="N164" s="48"/>
      <c r="P164" s="63">
        <f t="shared" si="21"/>
        <v>29097.889000000003</v>
      </c>
      <c r="S164" s="39"/>
      <c r="U164" s="48">
        <v>0.3114175000009709</v>
      </c>
      <c r="AE164" s="37" t="s">
        <v>1393</v>
      </c>
      <c r="AI164" s="37" t="s">
        <v>1395</v>
      </c>
    </row>
    <row r="165" spans="1:35" ht="12.95" customHeight="1">
      <c r="A165" s="5" t="s">
        <v>1416</v>
      </c>
      <c r="C165" s="36">
        <v>44116.394999999997</v>
      </c>
      <c r="D165" s="36"/>
      <c r="E165" s="37">
        <f t="shared" si="20"/>
        <v>7433.0029264459081</v>
      </c>
      <c r="F165" s="124">
        <f t="shared" si="16"/>
        <v>7424</v>
      </c>
      <c r="G165" s="37">
        <f t="shared" ref="G165:G171" si="22">+C165-(C$7+F165*C$8)</f>
        <v>5.6821159999963129</v>
      </c>
      <c r="I165" s="37">
        <f t="shared" si="19"/>
        <v>5.6821159999963129</v>
      </c>
      <c r="P165" s="63">
        <f t="shared" si="21"/>
        <v>29097.894999999997</v>
      </c>
      <c r="S165" s="39"/>
      <c r="AE165" s="37" t="s">
        <v>1393</v>
      </c>
      <c r="AI165" s="37" t="s">
        <v>1395</v>
      </c>
    </row>
    <row r="166" spans="1:35" ht="12.95" customHeight="1">
      <c r="A166" s="5" t="s">
        <v>1362</v>
      </c>
      <c r="C166" s="36">
        <v>44132.809000000001</v>
      </c>
      <c r="D166" s="36" t="s">
        <v>1364</v>
      </c>
      <c r="E166" s="37">
        <f t="shared" si="20"/>
        <v>7459.0097933742236</v>
      </c>
      <c r="F166" s="124">
        <f t="shared" si="16"/>
        <v>7450</v>
      </c>
      <c r="G166" s="37">
        <f t="shared" si="22"/>
        <v>5.6864500000010594</v>
      </c>
      <c r="I166" s="37">
        <f t="shared" si="19"/>
        <v>5.6864500000010594</v>
      </c>
      <c r="P166" s="63">
        <f t="shared" si="21"/>
        <v>29114.309000000001</v>
      </c>
      <c r="S166" s="39"/>
      <c r="AE166" s="37" t="s">
        <v>1393</v>
      </c>
      <c r="AI166" s="37" t="s">
        <v>1395</v>
      </c>
    </row>
    <row r="167" spans="1:35" ht="12.95" customHeight="1">
      <c r="A167" s="5" t="s">
        <v>1417</v>
      </c>
      <c r="C167" s="36">
        <v>44133.442000000003</v>
      </c>
      <c r="D167" s="36"/>
      <c r="E167" s="37">
        <f t="shared" si="20"/>
        <v>7460.0127388333231</v>
      </c>
      <c r="F167" s="124">
        <f t="shared" si="16"/>
        <v>7451</v>
      </c>
      <c r="G167" s="37">
        <f t="shared" si="22"/>
        <v>5.688309000004665</v>
      </c>
      <c r="I167" s="37">
        <f t="shared" si="19"/>
        <v>5.688309000004665</v>
      </c>
      <c r="P167" s="63">
        <f t="shared" si="21"/>
        <v>29114.942000000003</v>
      </c>
      <c r="S167" s="39"/>
      <c r="AE167" s="37" t="s">
        <v>1393</v>
      </c>
      <c r="AI167" s="37" t="s">
        <v>1395</v>
      </c>
    </row>
    <row r="168" spans="1:35" ht="12.95" customHeight="1">
      <c r="A168" s="5" t="s">
        <v>1417</v>
      </c>
      <c r="C168" s="36">
        <v>44147.332000000002</v>
      </c>
      <c r="D168" s="36"/>
      <c r="E168" s="37">
        <f t="shared" si="20"/>
        <v>7482.0204993812822</v>
      </c>
      <c r="F168" s="124">
        <f t="shared" si="16"/>
        <v>7473</v>
      </c>
      <c r="G168" s="37">
        <f t="shared" si="22"/>
        <v>5.6932070000038948</v>
      </c>
      <c r="I168" s="37">
        <f t="shared" si="19"/>
        <v>5.6932070000038948</v>
      </c>
      <c r="P168" s="63">
        <f t="shared" si="21"/>
        <v>29128.832000000002</v>
      </c>
      <c r="S168" s="39"/>
      <c r="AE168" s="37" t="s">
        <v>1393</v>
      </c>
      <c r="AI168" s="37" t="s">
        <v>1395</v>
      </c>
    </row>
    <row r="169" spans="1:35" ht="12.95" customHeight="1">
      <c r="A169" s="5" t="s">
        <v>1418</v>
      </c>
      <c r="C169" s="36">
        <v>44160.578000000001</v>
      </c>
      <c r="D169" s="36"/>
      <c r="E169" s="37">
        <f t="shared" si="20"/>
        <v>7503.0078857180906</v>
      </c>
      <c r="F169" s="124">
        <f t="shared" si="16"/>
        <v>7494</v>
      </c>
      <c r="G169" s="37">
        <f t="shared" si="22"/>
        <v>5.685246000000916</v>
      </c>
      <c r="I169" s="37">
        <f t="shared" si="19"/>
        <v>5.685246000000916</v>
      </c>
      <c r="P169" s="63">
        <f t="shared" si="21"/>
        <v>29142.078000000001</v>
      </c>
      <c r="S169" s="39"/>
      <c r="AE169" s="37" t="s">
        <v>1393</v>
      </c>
      <c r="AI169" s="37" t="s">
        <v>1395</v>
      </c>
    </row>
    <row r="170" spans="1:35" ht="12.95" customHeight="1">
      <c r="A170" s="5" t="s">
        <v>1417</v>
      </c>
      <c r="C170" s="36">
        <v>44178.250999999997</v>
      </c>
      <c r="D170" s="36"/>
      <c r="E170" s="37">
        <f t="shared" si="20"/>
        <v>7531.0095525405522</v>
      </c>
      <c r="F170" s="124">
        <f t="shared" si="16"/>
        <v>7522</v>
      </c>
      <c r="G170" s="37">
        <f t="shared" si="22"/>
        <v>5.6862979999932577</v>
      </c>
      <c r="I170" s="37">
        <f t="shared" si="19"/>
        <v>5.6862979999932577</v>
      </c>
      <c r="P170" s="63">
        <f t="shared" si="21"/>
        <v>29159.750999999997</v>
      </c>
      <c r="S170" s="39"/>
      <c r="AE170" s="37" t="s">
        <v>1393</v>
      </c>
      <c r="AI170" s="37" t="s">
        <v>1395</v>
      </c>
    </row>
    <row r="171" spans="1:35" ht="12.95" customHeight="1">
      <c r="A171" s="5" t="s">
        <v>1417</v>
      </c>
      <c r="C171" s="36">
        <v>44178.254000000001</v>
      </c>
      <c r="D171" s="36"/>
      <c r="E171" s="37">
        <f t="shared" si="20"/>
        <v>7531.0143058365729</v>
      </c>
      <c r="F171" s="124">
        <f t="shared" si="16"/>
        <v>7522</v>
      </c>
      <c r="G171" s="37">
        <f t="shared" si="22"/>
        <v>5.6892979999975068</v>
      </c>
      <c r="I171" s="37">
        <f t="shared" si="19"/>
        <v>5.6892979999975068</v>
      </c>
      <c r="P171" s="63">
        <f t="shared" si="21"/>
        <v>29159.754000000001</v>
      </c>
      <c r="S171" s="39"/>
      <c r="AE171" s="37" t="s">
        <v>1393</v>
      </c>
      <c r="AI171" s="37" t="s">
        <v>1395</v>
      </c>
    </row>
    <row r="172" spans="1:35" ht="12.95" customHeight="1">
      <c r="A172" s="10" t="s">
        <v>1446</v>
      </c>
      <c r="B172" s="11" t="s">
        <v>1436</v>
      </c>
      <c r="C172" s="10">
        <v>44185.432099999998</v>
      </c>
      <c r="D172" s="10">
        <v>1E-4</v>
      </c>
      <c r="E172" s="37">
        <f t="shared" si="20"/>
        <v>7542.3875172108892</v>
      </c>
      <c r="F172" s="37">
        <f>ROUND(2*E172,0)/2</f>
        <v>7542.5</v>
      </c>
      <c r="H172" s="62"/>
      <c r="I172" s="62"/>
      <c r="P172" s="63">
        <f t="shared" si="21"/>
        <v>29166.932099999998</v>
      </c>
      <c r="S172" s="39"/>
      <c r="U172" s="37">
        <f>+C172-(C$7+F172*C$8)</f>
        <v>-7.0992500004649628E-2</v>
      </c>
    </row>
    <row r="173" spans="1:35" ht="12.95" customHeight="1">
      <c r="A173" s="5" t="s">
        <v>1362</v>
      </c>
      <c r="C173" s="36">
        <v>44237.582000000002</v>
      </c>
      <c r="D173" s="36" t="s">
        <v>1364</v>
      </c>
      <c r="E173" s="37">
        <f t="shared" si="20"/>
        <v>7625.0154878228514</v>
      </c>
      <c r="F173" s="124">
        <f t="shared" ref="F173:F189" si="23">INT(2*E173+C$5)/2-4</f>
        <v>7616</v>
      </c>
      <c r="G173" s="37">
        <f>+C173-(C$7+F173*C$8)</f>
        <v>5.690044000002672</v>
      </c>
      <c r="I173" s="37">
        <f t="shared" ref="I173:I182" si="24">+G173</f>
        <v>5.690044000002672</v>
      </c>
      <c r="P173" s="63">
        <f t="shared" si="21"/>
        <v>29219.082000000002</v>
      </c>
      <c r="S173" s="39"/>
      <c r="AE173" s="37" t="s">
        <v>1393</v>
      </c>
      <c r="AI173" s="37" t="s">
        <v>1395</v>
      </c>
    </row>
    <row r="174" spans="1:35" ht="12.95" customHeight="1">
      <c r="A174" s="5" t="s">
        <v>1419</v>
      </c>
      <c r="C174" s="36">
        <v>44288.69</v>
      </c>
      <c r="D174" s="36"/>
      <c r="E174" s="37">
        <f t="shared" si="20"/>
        <v>7705.9926387289088</v>
      </c>
      <c r="F174" s="124">
        <f t="shared" si="23"/>
        <v>7697</v>
      </c>
      <c r="I174" s="37">
        <f t="shared" si="24"/>
        <v>0</v>
      </c>
      <c r="M174" s="48"/>
      <c r="N174" s="48"/>
      <c r="P174" s="63">
        <f t="shared" si="21"/>
        <v>29270.190000000002</v>
      </c>
      <c r="S174" s="39"/>
      <c r="U174" s="48">
        <v>0.3109245000014198</v>
      </c>
    </row>
    <row r="175" spans="1:35" ht="12.95" customHeight="1">
      <c r="A175" s="5" t="s">
        <v>1420</v>
      </c>
      <c r="C175" s="36">
        <v>44288.697999999997</v>
      </c>
      <c r="D175" s="36"/>
      <c r="E175" s="37">
        <f t="shared" si="20"/>
        <v>7706.0053141849394</v>
      </c>
      <c r="F175" s="124">
        <f t="shared" si="23"/>
        <v>7697</v>
      </c>
      <c r="G175" s="37">
        <f>+C175-(C$7+F175*C$8)</f>
        <v>5.6836229999971692</v>
      </c>
      <c r="I175" s="37">
        <f t="shared" si="24"/>
        <v>5.6836229999971692</v>
      </c>
      <c r="P175" s="63">
        <f t="shared" si="21"/>
        <v>29270.197999999997</v>
      </c>
      <c r="S175" s="39"/>
    </row>
    <row r="176" spans="1:35" ht="12.95" customHeight="1">
      <c r="A176" s="5" t="s">
        <v>1421</v>
      </c>
      <c r="C176" s="36">
        <v>44379.578000000001</v>
      </c>
      <c r="D176" s="36"/>
      <c r="E176" s="37">
        <f t="shared" si="20"/>
        <v>7849.9984947895973</v>
      </c>
      <c r="F176" s="124">
        <f t="shared" si="23"/>
        <v>7841</v>
      </c>
      <c r="I176" s="37">
        <f t="shared" si="24"/>
        <v>0</v>
      </c>
      <c r="M176" s="48"/>
      <c r="N176" s="48"/>
      <c r="P176" s="63">
        <f t="shared" si="21"/>
        <v>29361.078000000001</v>
      </c>
      <c r="S176" s="39"/>
      <c r="U176" s="48">
        <v>0.31462050000118325</v>
      </c>
    </row>
    <row r="177" spans="1:19" ht="12.95" customHeight="1">
      <c r="A177" s="5" t="s">
        <v>1421</v>
      </c>
      <c r="C177" s="36">
        <v>44388.42</v>
      </c>
      <c r="D177" s="36"/>
      <c r="E177" s="37">
        <f t="shared" si="20"/>
        <v>7864.0080425768538</v>
      </c>
      <c r="F177" s="124">
        <f t="shared" si="23"/>
        <v>7855</v>
      </c>
      <c r="G177" s="37">
        <f t="shared" ref="G177:G207" si="25">+C177-(C$7+F177*C$8)</f>
        <v>5.6853449999980512</v>
      </c>
      <c r="I177" s="37">
        <f t="shared" si="24"/>
        <v>5.6853449999980512</v>
      </c>
      <c r="P177" s="63">
        <f t="shared" si="21"/>
        <v>29369.919999999998</v>
      </c>
      <c r="S177" s="39"/>
    </row>
    <row r="178" spans="1:19" ht="12.95" customHeight="1">
      <c r="A178" s="5" t="s">
        <v>1362</v>
      </c>
      <c r="C178" s="36">
        <v>44394.737000000001</v>
      </c>
      <c r="D178" s="36" t="s">
        <v>1364</v>
      </c>
      <c r="E178" s="37">
        <f t="shared" si="20"/>
        <v>7874.0168995517652</v>
      </c>
      <c r="F178" s="124">
        <f t="shared" si="23"/>
        <v>7865</v>
      </c>
      <c r="G178" s="37">
        <f t="shared" si="25"/>
        <v>5.6909349999987171</v>
      </c>
      <c r="I178" s="37">
        <f t="shared" si="24"/>
        <v>5.6909349999987171</v>
      </c>
      <c r="P178" s="63">
        <f t="shared" si="21"/>
        <v>29376.237000000001</v>
      </c>
      <c r="S178" s="39"/>
    </row>
    <row r="179" spans="1:19" ht="12.95" customHeight="1">
      <c r="A179" s="5" t="s">
        <v>1414</v>
      </c>
      <c r="C179" s="36">
        <v>44405.463000000003</v>
      </c>
      <c r="D179" s="36"/>
      <c r="E179" s="37">
        <f t="shared" si="20"/>
        <v>7891.0115172362484</v>
      </c>
      <c r="F179" s="124">
        <f t="shared" si="23"/>
        <v>7882</v>
      </c>
      <c r="G179" s="37">
        <f t="shared" si="25"/>
        <v>5.6875380000055884</v>
      </c>
      <c r="I179" s="37">
        <f t="shared" si="24"/>
        <v>5.6875380000055884</v>
      </c>
      <c r="P179" s="63">
        <f t="shared" si="21"/>
        <v>29386.963000000003</v>
      </c>
      <c r="S179" s="39"/>
    </row>
    <row r="180" spans="1:19" ht="12.95" customHeight="1">
      <c r="A180" s="5" t="s">
        <v>1414</v>
      </c>
      <c r="C180" s="36">
        <v>44405.464999999997</v>
      </c>
      <c r="D180" s="36"/>
      <c r="E180" s="37">
        <f t="shared" si="20"/>
        <v>7891.0146861002477</v>
      </c>
      <c r="F180" s="124">
        <f t="shared" si="23"/>
        <v>7882</v>
      </c>
      <c r="G180" s="37">
        <f t="shared" si="25"/>
        <v>5.6895379999987199</v>
      </c>
      <c r="I180" s="37">
        <f t="shared" si="24"/>
        <v>5.6895379999987199</v>
      </c>
      <c r="P180" s="63">
        <f t="shared" si="21"/>
        <v>29386.964999999997</v>
      </c>
      <c r="S180" s="39"/>
    </row>
    <row r="181" spans="1:19" ht="12.95" customHeight="1">
      <c r="A181" s="5" t="s">
        <v>1362</v>
      </c>
      <c r="C181" s="36">
        <v>44406.722000000002</v>
      </c>
      <c r="D181" s="36" t="s">
        <v>1364</v>
      </c>
      <c r="E181" s="37">
        <f t="shared" si="20"/>
        <v>7893.0063171304055</v>
      </c>
      <c r="F181" s="124">
        <f t="shared" si="23"/>
        <v>7884</v>
      </c>
      <c r="G181" s="37">
        <f t="shared" si="25"/>
        <v>5.6842560000004596</v>
      </c>
      <c r="I181" s="37">
        <f t="shared" si="24"/>
        <v>5.6842560000004596</v>
      </c>
      <c r="P181" s="63">
        <f t="shared" si="21"/>
        <v>29388.222000000002</v>
      </c>
      <c r="S181" s="39"/>
    </row>
    <row r="182" spans="1:19" ht="12.95" customHeight="1">
      <c r="A182" s="5" t="s">
        <v>1423</v>
      </c>
      <c r="C182" s="36">
        <v>44412.404000000002</v>
      </c>
      <c r="D182" s="36"/>
      <c r="E182" s="37">
        <f t="shared" si="20"/>
        <v>7902.0090597822073</v>
      </c>
      <c r="F182" s="124">
        <f t="shared" si="23"/>
        <v>7893</v>
      </c>
      <c r="G182" s="37">
        <f t="shared" si="25"/>
        <v>5.6859870000043884</v>
      </c>
      <c r="I182" s="37">
        <f t="shared" si="24"/>
        <v>5.6859870000043884</v>
      </c>
      <c r="P182" s="63">
        <f t="shared" si="21"/>
        <v>29393.904000000002</v>
      </c>
      <c r="S182" s="39"/>
    </row>
    <row r="183" spans="1:19" ht="12.95" customHeight="1">
      <c r="A183" s="5" t="s">
        <v>1418</v>
      </c>
      <c r="C183" s="36">
        <v>44425.659099999997</v>
      </c>
      <c r="D183" s="36"/>
      <c r="E183" s="37">
        <f t="shared" si="20"/>
        <v>7923.0108644502525</v>
      </c>
      <c r="F183" s="124">
        <f t="shared" si="23"/>
        <v>7914</v>
      </c>
      <c r="G183" s="37">
        <f t="shared" si="25"/>
        <v>5.6871259999970789</v>
      </c>
      <c r="J183" s="37">
        <f>+G183</f>
        <v>5.6871259999970789</v>
      </c>
      <c r="P183" s="63">
        <f t="shared" si="21"/>
        <v>29407.159099999997</v>
      </c>
      <c r="S183" s="39"/>
    </row>
    <row r="184" spans="1:19" ht="12.95" customHeight="1">
      <c r="A184" s="5" t="s">
        <v>1414</v>
      </c>
      <c r="C184" s="36">
        <v>44431.974000000002</v>
      </c>
      <c r="D184" s="36"/>
      <c r="E184" s="37">
        <f t="shared" si="20"/>
        <v>7933.0163941179571</v>
      </c>
      <c r="F184" s="124">
        <f t="shared" si="23"/>
        <v>7924</v>
      </c>
      <c r="G184" s="37">
        <f t="shared" si="25"/>
        <v>5.6906159999998636</v>
      </c>
      <c r="I184" s="37">
        <f t="shared" ref="I184:I189" si="26">+G184</f>
        <v>5.6906159999998636</v>
      </c>
      <c r="P184" s="63">
        <f t="shared" si="21"/>
        <v>29413.474000000002</v>
      </c>
      <c r="S184" s="39"/>
    </row>
    <row r="185" spans="1:19" ht="12.95" customHeight="1">
      <c r="A185" s="5" t="s">
        <v>1423</v>
      </c>
      <c r="C185" s="36">
        <v>44458.476999999999</v>
      </c>
      <c r="D185" s="36"/>
      <c r="E185" s="37">
        <f t="shared" si="20"/>
        <v>7975.0085955436243</v>
      </c>
      <c r="F185" s="124">
        <f t="shared" si="23"/>
        <v>7966</v>
      </c>
      <c r="G185" s="37">
        <f t="shared" si="25"/>
        <v>5.6856939999997849</v>
      </c>
      <c r="I185" s="37">
        <f t="shared" si="26"/>
        <v>5.6856939999997849</v>
      </c>
      <c r="P185" s="63">
        <f t="shared" si="21"/>
        <v>29439.976999999999</v>
      </c>
      <c r="S185" s="39"/>
    </row>
    <row r="186" spans="1:19" ht="12.95" customHeight="1">
      <c r="A186" s="5" t="s">
        <v>1414</v>
      </c>
      <c r="C186" s="36">
        <v>44458.483</v>
      </c>
      <c r="D186" s="36"/>
      <c r="E186" s="37">
        <f t="shared" si="20"/>
        <v>7975.0181021356557</v>
      </c>
      <c r="F186" s="124">
        <f t="shared" si="23"/>
        <v>7966</v>
      </c>
      <c r="G186" s="37">
        <f t="shared" si="25"/>
        <v>5.6916940000010072</v>
      </c>
      <c r="I186" s="37">
        <f t="shared" si="26"/>
        <v>5.6916940000010072</v>
      </c>
      <c r="P186" s="63">
        <f t="shared" si="21"/>
        <v>29439.983</v>
      </c>
      <c r="S186" s="39"/>
    </row>
    <row r="187" spans="1:19" ht="12.95" customHeight="1">
      <c r="A187" s="5" t="s">
        <v>1414</v>
      </c>
      <c r="C187" s="36">
        <v>44458.487999999998</v>
      </c>
      <c r="D187" s="36"/>
      <c r="E187" s="37">
        <f t="shared" si="20"/>
        <v>7975.0260242956765</v>
      </c>
      <c r="F187" s="124">
        <f t="shared" si="23"/>
        <v>7966</v>
      </c>
      <c r="G187" s="37">
        <f t="shared" si="25"/>
        <v>5.6966939999983879</v>
      </c>
      <c r="I187" s="37">
        <f t="shared" si="26"/>
        <v>5.6966939999983879</v>
      </c>
      <c r="P187" s="63">
        <f t="shared" si="21"/>
        <v>29439.987999999998</v>
      </c>
      <c r="S187" s="39"/>
    </row>
    <row r="188" spans="1:19" ht="12.95" customHeight="1">
      <c r="A188" s="5" t="s">
        <v>1414</v>
      </c>
      <c r="C188" s="36">
        <v>44458.49</v>
      </c>
      <c r="D188" s="36"/>
      <c r="E188" s="37">
        <f t="shared" si="20"/>
        <v>7975.0291931596867</v>
      </c>
      <c r="F188" s="124">
        <f t="shared" si="23"/>
        <v>7966</v>
      </c>
      <c r="G188" s="37">
        <f t="shared" si="25"/>
        <v>5.6986939999987953</v>
      </c>
      <c r="I188" s="37">
        <f t="shared" si="26"/>
        <v>5.6986939999987953</v>
      </c>
      <c r="P188" s="63">
        <f t="shared" si="21"/>
        <v>29439.989999999998</v>
      </c>
      <c r="S188" s="39"/>
    </row>
    <row r="189" spans="1:19" ht="12.95" customHeight="1">
      <c r="A189" s="5" t="s">
        <v>1423</v>
      </c>
      <c r="C189" s="36">
        <v>44472.362999999998</v>
      </c>
      <c r="D189" s="36"/>
      <c r="E189" s="37">
        <f t="shared" si="20"/>
        <v>7997.0100183635632</v>
      </c>
      <c r="F189" s="124">
        <f t="shared" si="23"/>
        <v>7988</v>
      </c>
      <c r="G189" s="37">
        <f t="shared" si="25"/>
        <v>5.6865919999981998</v>
      </c>
      <c r="I189" s="37">
        <f t="shared" si="26"/>
        <v>5.6865919999981998</v>
      </c>
      <c r="P189" s="63">
        <f t="shared" si="21"/>
        <v>29453.862999999998</v>
      </c>
      <c r="S189" s="39"/>
    </row>
    <row r="190" spans="1:19" ht="12.95" customHeight="1">
      <c r="A190" s="60" t="s">
        <v>1485</v>
      </c>
      <c r="C190" s="36">
        <v>44475.518199999999</v>
      </c>
      <c r="D190" s="61"/>
      <c r="E190" s="37">
        <f t="shared" si="20"/>
        <v>8002.009218225402</v>
      </c>
      <c r="F190" s="37">
        <f>ROUND(2*E190,0)/2</f>
        <v>8002</v>
      </c>
      <c r="G190" s="37">
        <f t="shared" si="25"/>
        <v>5.8179999978165142E-3</v>
      </c>
      <c r="H190" s="62"/>
      <c r="I190" s="62"/>
      <c r="J190" s="37">
        <f>+G190</f>
        <v>5.8179999978165142E-3</v>
      </c>
      <c r="P190" s="63">
        <f t="shared" si="21"/>
        <v>29457.018199999999</v>
      </c>
      <c r="S190" s="39"/>
    </row>
    <row r="191" spans="1:19" ht="12.95" customHeight="1">
      <c r="A191" s="5" t="s">
        <v>1423</v>
      </c>
      <c r="C191" s="36">
        <v>44475.518499999998</v>
      </c>
      <c r="D191" s="36"/>
      <c r="E191" s="37">
        <f t="shared" si="20"/>
        <v>8002.0096935550027</v>
      </c>
      <c r="F191" s="124">
        <f t="shared" ref="F191:F207" si="27">INT(2*E191+C$5)/2-4</f>
        <v>7993</v>
      </c>
      <c r="G191" s="37">
        <f t="shared" si="25"/>
        <v>5.6863870000015595</v>
      </c>
      <c r="J191" s="37">
        <f>+G191</f>
        <v>5.6863870000015595</v>
      </c>
      <c r="P191" s="63">
        <f t="shared" si="21"/>
        <v>29457.018499999998</v>
      </c>
      <c r="S191" s="39"/>
    </row>
    <row r="192" spans="1:19" ht="12.95" customHeight="1">
      <c r="A192" s="5" t="s">
        <v>1423</v>
      </c>
      <c r="C192" s="36">
        <v>44477.417999999998</v>
      </c>
      <c r="D192" s="36"/>
      <c r="E192" s="37">
        <f t="shared" si="20"/>
        <v>8005.0193221482959</v>
      </c>
      <c r="F192" s="124">
        <f t="shared" si="27"/>
        <v>7996</v>
      </c>
      <c r="G192" s="37">
        <f t="shared" si="25"/>
        <v>5.6924639999997453</v>
      </c>
      <c r="I192" s="37">
        <f>+G192</f>
        <v>5.6924639999997453</v>
      </c>
      <c r="P192" s="63">
        <f t="shared" si="21"/>
        <v>29458.917999999998</v>
      </c>
      <c r="S192" s="39"/>
    </row>
    <row r="193" spans="1:21" ht="12.95" customHeight="1">
      <c r="A193" s="5" t="s">
        <v>1362</v>
      </c>
      <c r="C193" s="36">
        <v>44485.629000000001</v>
      </c>
      <c r="D193" s="36" t="s">
        <v>1364</v>
      </c>
      <c r="E193" s="37">
        <f t="shared" si="20"/>
        <v>8018.0290933404749</v>
      </c>
      <c r="F193" s="124">
        <f t="shared" si="27"/>
        <v>8009</v>
      </c>
      <c r="G193" s="37">
        <f t="shared" si="25"/>
        <v>5.6986309999992955</v>
      </c>
      <c r="I193" s="37">
        <f>+G193</f>
        <v>5.6986309999992955</v>
      </c>
      <c r="P193" s="63">
        <f t="shared" si="21"/>
        <v>29467.129000000001</v>
      </c>
      <c r="S193" s="39"/>
    </row>
    <row r="194" spans="1:21" ht="12.95" customHeight="1">
      <c r="A194" s="5" t="s">
        <v>1425</v>
      </c>
      <c r="C194" s="36">
        <v>44487.511500000001</v>
      </c>
      <c r="D194" s="36"/>
      <c r="E194" s="37">
        <f t="shared" si="20"/>
        <v>8021.0117865896855</v>
      </c>
      <c r="F194" s="124">
        <f t="shared" si="27"/>
        <v>8012</v>
      </c>
      <c r="G194" s="37">
        <f t="shared" si="25"/>
        <v>5.6877079999976559</v>
      </c>
      <c r="J194" s="37">
        <f>+G194</f>
        <v>5.6877079999976559</v>
      </c>
      <c r="P194" s="63">
        <f t="shared" si="21"/>
        <v>29469.011500000001</v>
      </c>
      <c r="S194" s="39"/>
    </row>
    <row r="195" spans="1:21" ht="12.95" customHeight="1">
      <c r="A195" s="5" t="s">
        <v>1425</v>
      </c>
      <c r="B195" s="39" t="s">
        <v>1432</v>
      </c>
      <c r="C195" s="36">
        <v>44488.457600000002</v>
      </c>
      <c r="D195" s="36"/>
      <c r="E195" s="37">
        <f t="shared" si="20"/>
        <v>8022.5108177095153</v>
      </c>
      <c r="F195" s="124">
        <f t="shared" si="27"/>
        <v>8013.5</v>
      </c>
      <c r="G195" s="37">
        <f t="shared" si="25"/>
        <v>5.687096500005282</v>
      </c>
      <c r="J195" s="37">
        <f>+G195</f>
        <v>5.687096500005282</v>
      </c>
      <c r="P195" s="63">
        <f t="shared" si="21"/>
        <v>29469.957600000002</v>
      </c>
      <c r="S195" s="39"/>
    </row>
    <row r="196" spans="1:21" ht="12.95" customHeight="1">
      <c r="A196" s="5" t="s">
        <v>1427</v>
      </c>
      <c r="C196" s="36">
        <v>44489.404999999999</v>
      </c>
      <c r="D196" s="36"/>
      <c r="E196" s="37">
        <f t="shared" si="20"/>
        <v>8024.0119085909464</v>
      </c>
      <c r="F196" s="124">
        <f t="shared" si="27"/>
        <v>8015</v>
      </c>
      <c r="G196" s="37">
        <f t="shared" si="25"/>
        <v>5.6877850000018952</v>
      </c>
      <c r="I196" s="37">
        <f t="shared" ref="I196:I206" si="28">+G196</f>
        <v>5.6877850000018952</v>
      </c>
      <c r="P196" s="63">
        <f t="shared" si="21"/>
        <v>29470.904999999999</v>
      </c>
      <c r="S196" s="39"/>
    </row>
    <row r="197" spans="1:21" ht="12.95" customHeight="1">
      <c r="A197" s="5" t="s">
        <v>1427</v>
      </c>
      <c r="C197" s="36">
        <v>44489.406000000003</v>
      </c>
      <c r="D197" s="36"/>
      <c r="E197" s="37">
        <f t="shared" si="20"/>
        <v>8024.0134930229578</v>
      </c>
      <c r="F197" s="124">
        <f t="shared" si="27"/>
        <v>8015</v>
      </c>
      <c r="G197" s="37">
        <f t="shared" si="25"/>
        <v>5.6887850000057369</v>
      </c>
      <c r="I197" s="37">
        <f t="shared" si="28"/>
        <v>5.6887850000057369</v>
      </c>
      <c r="P197" s="63">
        <f t="shared" si="21"/>
        <v>29470.906000000003</v>
      </c>
      <c r="S197" s="39"/>
    </row>
    <row r="198" spans="1:21" ht="12.95" customHeight="1">
      <c r="A198" s="5" t="s">
        <v>1427</v>
      </c>
      <c r="C198" s="36">
        <v>44489.413</v>
      </c>
      <c r="D198" s="36"/>
      <c r="E198" s="37">
        <f t="shared" si="20"/>
        <v>8024.0245840469888</v>
      </c>
      <c r="F198" s="124">
        <f t="shared" si="27"/>
        <v>8015</v>
      </c>
      <c r="G198" s="37">
        <f t="shared" si="25"/>
        <v>5.6957850000035251</v>
      </c>
      <c r="I198" s="37">
        <f t="shared" si="28"/>
        <v>5.6957850000035251</v>
      </c>
      <c r="P198" s="63">
        <f t="shared" si="21"/>
        <v>29470.913</v>
      </c>
      <c r="S198" s="39"/>
    </row>
    <row r="199" spans="1:21" ht="12.95" customHeight="1">
      <c r="A199" s="5" t="s">
        <v>1427</v>
      </c>
      <c r="C199" s="36">
        <v>44491.300999999999</v>
      </c>
      <c r="D199" s="36"/>
      <c r="E199" s="37">
        <f t="shared" si="20"/>
        <v>8027.0159916722241</v>
      </c>
      <c r="F199" s="124">
        <f t="shared" si="27"/>
        <v>8018</v>
      </c>
      <c r="G199" s="37">
        <f t="shared" si="25"/>
        <v>5.690362000001187</v>
      </c>
      <c r="I199" s="37">
        <f t="shared" si="28"/>
        <v>5.690362000001187</v>
      </c>
      <c r="P199" s="63">
        <f t="shared" si="21"/>
        <v>29472.800999999999</v>
      </c>
      <c r="S199" s="39"/>
    </row>
    <row r="200" spans="1:21" ht="12.95" customHeight="1">
      <c r="A200" s="5" t="s">
        <v>1427</v>
      </c>
      <c r="C200" s="36">
        <v>44491.303999999996</v>
      </c>
      <c r="D200" s="36"/>
      <c r="E200" s="37">
        <f t="shared" si="20"/>
        <v>8027.0207449682339</v>
      </c>
      <c r="F200" s="124">
        <f t="shared" si="27"/>
        <v>8018</v>
      </c>
      <c r="G200" s="37">
        <f t="shared" si="25"/>
        <v>5.6933619999981602</v>
      </c>
      <c r="I200" s="37">
        <f t="shared" si="28"/>
        <v>5.6933619999981602</v>
      </c>
      <c r="P200" s="63">
        <f t="shared" si="21"/>
        <v>29472.803999999996</v>
      </c>
      <c r="S200" s="39"/>
    </row>
    <row r="201" spans="1:21" ht="12.95" customHeight="1">
      <c r="A201" s="5" t="s">
        <v>1427</v>
      </c>
      <c r="C201" s="36">
        <v>44496.345000000001</v>
      </c>
      <c r="D201" s="36"/>
      <c r="E201" s="37">
        <f t="shared" si="20"/>
        <v>8035.0078667049056</v>
      </c>
      <c r="F201" s="124">
        <f t="shared" si="27"/>
        <v>8026</v>
      </c>
      <c r="G201" s="37">
        <f t="shared" si="25"/>
        <v>5.6852340000041295</v>
      </c>
      <c r="I201" s="37">
        <f t="shared" si="28"/>
        <v>5.6852340000041295</v>
      </c>
      <c r="P201" s="63">
        <f t="shared" si="21"/>
        <v>29477.845000000001</v>
      </c>
      <c r="S201" s="39"/>
    </row>
    <row r="202" spans="1:21" ht="12.95" customHeight="1">
      <c r="A202" s="5" t="s">
        <v>1429</v>
      </c>
      <c r="C202" s="36">
        <v>44501.396999999997</v>
      </c>
      <c r="D202" s="36"/>
      <c r="E202" s="37">
        <f t="shared" si="20"/>
        <v>8043.0124171936177</v>
      </c>
      <c r="F202" s="124">
        <f t="shared" si="27"/>
        <v>8034</v>
      </c>
      <c r="G202" s="37">
        <f t="shared" si="25"/>
        <v>5.6881059999941499</v>
      </c>
      <c r="I202" s="37">
        <f t="shared" si="28"/>
        <v>5.6881059999941499</v>
      </c>
      <c r="P202" s="63">
        <f t="shared" si="21"/>
        <v>29482.896999999997</v>
      </c>
      <c r="S202" s="39"/>
    </row>
    <row r="203" spans="1:21" ht="12.95" customHeight="1">
      <c r="A203" s="5" t="s">
        <v>1429</v>
      </c>
      <c r="C203" s="36">
        <v>44503.285000000003</v>
      </c>
      <c r="D203" s="36"/>
      <c r="E203" s="37">
        <f t="shared" si="20"/>
        <v>8046.0038248188648</v>
      </c>
      <c r="F203" s="124">
        <f t="shared" si="27"/>
        <v>8037</v>
      </c>
      <c r="G203" s="37">
        <f t="shared" si="25"/>
        <v>5.6826830000063637</v>
      </c>
      <c r="I203" s="37">
        <f t="shared" si="28"/>
        <v>5.6826830000063637</v>
      </c>
      <c r="P203" s="63">
        <f t="shared" si="21"/>
        <v>29484.785000000003</v>
      </c>
      <c r="S203" s="39"/>
    </row>
    <row r="204" spans="1:21" ht="12.95" customHeight="1">
      <c r="A204" s="5" t="s">
        <v>1429</v>
      </c>
      <c r="C204" s="36">
        <v>44503.290999999997</v>
      </c>
      <c r="D204" s="36"/>
      <c r="E204" s="37">
        <f t="shared" si="20"/>
        <v>8046.0133314108853</v>
      </c>
      <c r="F204" s="124">
        <f t="shared" si="27"/>
        <v>8037</v>
      </c>
      <c r="G204" s="37">
        <f t="shared" si="25"/>
        <v>5.6886830000003101</v>
      </c>
      <c r="I204" s="37">
        <f t="shared" si="28"/>
        <v>5.6886830000003101</v>
      </c>
      <c r="P204" s="63">
        <f t="shared" si="21"/>
        <v>29484.790999999997</v>
      </c>
      <c r="S204" s="39"/>
    </row>
    <row r="205" spans="1:21" ht="12.95" customHeight="1">
      <c r="A205" s="5" t="s">
        <v>1427</v>
      </c>
      <c r="C205" s="36">
        <v>44506.451999999997</v>
      </c>
      <c r="D205" s="36"/>
      <c r="E205" s="37">
        <f t="shared" si="20"/>
        <v>8051.0217209783514</v>
      </c>
      <c r="F205" s="124">
        <f t="shared" si="27"/>
        <v>8042</v>
      </c>
      <c r="G205" s="37">
        <f t="shared" si="25"/>
        <v>5.6939779999956954</v>
      </c>
      <c r="I205" s="37">
        <f t="shared" si="28"/>
        <v>5.6939779999956954</v>
      </c>
      <c r="P205" s="63">
        <f t="shared" si="21"/>
        <v>29487.951999999997</v>
      </c>
      <c r="S205" s="39"/>
    </row>
    <row r="206" spans="1:21" ht="12.95" customHeight="1">
      <c r="A206" s="5" t="s">
        <v>1429</v>
      </c>
      <c r="C206" s="36">
        <v>44515.283000000003</v>
      </c>
      <c r="D206" s="36"/>
      <c r="E206" s="37">
        <f t="shared" si="20"/>
        <v>8065.0138400135675</v>
      </c>
      <c r="F206" s="124">
        <f t="shared" si="27"/>
        <v>8056</v>
      </c>
      <c r="G206" s="37">
        <f t="shared" si="25"/>
        <v>5.6890039999998407</v>
      </c>
      <c r="I206" s="37">
        <f t="shared" si="28"/>
        <v>5.6890039999998407</v>
      </c>
      <c r="P206" s="63">
        <f t="shared" si="21"/>
        <v>29496.783000000003</v>
      </c>
      <c r="S206" s="39"/>
    </row>
    <row r="207" spans="1:21" ht="12.95" customHeight="1">
      <c r="A207" s="5" t="s">
        <v>1418</v>
      </c>
      <c r="C207" s="36">
        <v>44528.535100000001</v>
      </c>
      <c r="D207" s="36"/>
      <c r="E207" s="37">
        <f t="shared" si="20"/>
        <v>8086.0108913856029</v>
      </c>
      <c r="F207" s="124">
        <f t="shared" si="27"/>
        <v>8077</v>
      </c>
      <c r="G207" s="37">
        <f t="shared" si="25"/>
        <v>5.687143000002834</v>
      </c>
      <c r="J207" s="37">
        <f>+G207</f>
        <v>5.687143000002834</v>
      </c>
      <c r="P207" s="63">
        <f t="shared" si="21"/>
        <v>29510.035100000001</v>
      </c>
      <c r="S207" s="39"/>
    </row>
    <row r="208" spans="1:21" ht="12.95" customHeight="1">
      <c r="A208" s="5" t="s">
        <v>1429</v>
      </c>
      <c r="C208" s="47">
        <v>44537.413</v>
      </c>
      <c r="D208" s="36"/>
      <c r="E208" s="37">
        <f t="shared" si="20"/>
        <v>8100.0773202818391</v>
      </c>
      <c r="F208" s="37">
        <f>INT(2*E208+C$5)/2</f>
        <v>8095</v>
      </c>
      <c r="I208" s="37">
        <f t="shared" ref="I208:I271" si="29">+G208</f>
        <v>0</v>
      </c>
      <c r="M208" s="48"/>
      <c r="N208" s="48"/>
      <c r="P208" s="63">
        <f t="shared" si="21"/>
        <v>29518.913</v>
      </c>
      <c r="Q208" s="48"/>
      <c r="R208" s="48"/>
      <c r="S208" s="39"/>
      <c r="T208" s="48"/>
      <c r="U208" s="48">
        <v>4.8800000004121102E-2</v>
      </c>
    </row>
    <row r="209" spans="1:19" ht="12.95" customHeight="1">
      <c r="A209" s="5" t="s">
        <v>1429</v>
      </c>
      <c r="C209" s="36">
        <v>44539.262999999999</v>
      </c>
      <c r="D209" s="36"/>
      <c r="E209" s="37">
        <f t="shared" si="20"/>
        <v>8103.0085194908888</v>
      </c>
      <c r="F209" s="124">
        <f t="shared" ref="F209:F215" si="30">INT(2*E209+C$5)/2-4</f>
        <v>8094</v>
      </c>
      <c r="G209" s="37">
        <f t="shared" ref="G209:G272" si="31">+C209-(C$7+F209*C$8)</f>
        <v>5.6856459999980871</v>
      </c>
      <c r="I209" s="37">
        <f t="shared" si="29"/>
        <v>5.6856459999980871</v>
      </c>
      <c r="P209" s="63">
        <f t="shared" si="21"/>
        <v>29520.762999999999</v>
      </c>
      <c r="S209" s="39"/>
    </row>
    <row r="210" spans="1:19" ht="12.95" customHeight="1">
      <c r="A210" s="5" t="s">
        <v>1429</v>
      </c>
      <c r="C210" s="36">
        <v>44539.266000000003</v>
      </c>
      <c r="D210" s="36"/>
      <c r="E210" s="37">
        <f t="shared" si="20"/>
        <v>8103.0132727869104</v>
      </c>
      <c r="F210" s="124">
        <f t="shared" si="30"/>
        <v>8094</v>
      </c>
      <c r="G210" s="37">
        <f t="shared" si="31"/>
        <v>5.6886460000023362</v>
      </c>
      <c r="I210" s="37">
        <f t="shared" si="29"/>
        <v>5.6886460000023362</v>
      </c>
      <c r="P210" s="63">
        <f t="shared" si="21"/>
        <v>29520.766000000003</v>
      </c>
      <c r="S210" s="39"/>
    </row>
    <row r="211" spans="1:19" ht="12.95" customHeight="1">
      <c r="A211" s="5" t="s">
        <v>1429</v>
      </c>
      <c r="C211" s="36">
        <v>44542.423999999999</v>
      </c>
      <c r="D211" s="36"/>
      <c r="E211" s="37">
        <f t="shared" si="20"/>
        <v>8108.0169090583549</v>
      </c>
      <c r="F211" s="124">
        <f t="shared" si="30"/>
        <v>8099</v>
      </c>
      <c r="G211" s="37">
        <f t="shared" si="31"/>
        <v>5.6909410000007483</v>
      </c>
      <c r="I211" s="37">
        <f t="shared" si="29"/>
        <v>5.6909410000007483</v>
      </c>
      <c r="P211" s="63">
        <f t="shared" si="21"/>
        <v>29523.923999999999</v>
      </c>
      <c r="S211" s="39"/>
    </row>
    <row r="212" spans="1:19" ht="12.95" customHeight="1">
      <c r="A212" s="5" t="s">
        <v>1414</v>
      </c>
      <c r="C212" s="36">
        <v>44544.317000000003</v>
      </c>
      <c r="D212" s="36"/>
      <c r="E212" s="37">
        <f t="shared" si="20"/>
        <v>8111.016238843622</v>
      </c>
      <c r="F212" s="124">
        <f t="shared" si="30"/>
        <v>8102</v>
      </c>
      <c r="G212" s="37">
        <f t="shared" si="31"/>
        <v>5.6905180000030668</v>
      </c>
      <c r="I212" s="37">
        <f t="shared" si="29"/>
        <v>5.6905180000030668</v>
      </c>
      <c r="P212" s="63">
        <f t="shared" si="21"/>
        <v>29525.817000000003</v>
      </c>
      <c r="S212" s="39"/>
    </row>
    <row r="213" spans="1:19" ht="12.95" customHeight="1">
      <c r="A213" s="5" t="s">
        <v>1414</v>
      </c>
      <c r="C213" s="36">
        <v>44544.319000000003</v>
      </c>
      <c r="D213" s="36"/>
      <c r="E213" s="37">
        <f t="shared" ref="E213:E276" si="32">+(C213-C$7)/C$8</f>
        <v>8111.019407707633</v>
      </c>
      <c r="F213" s="124">
        <f t="shared" si="30"/>
        <v>8102</v>
      </c>
      <c r="G213" s="37">
        <f t="shared" si="31"/>
        <v>5.6925180000034743</v>
      </c>
      <c r="I213" s="37">
        <f t="shared" si="29"/>
        <v>5.6925180000034743</v>
      </c>
      <c r="P213" s="63">
        <f t="shared" ref="P213:P276" si="33">C213-15018.5</f>
        <v>29525.819000000003</v>
      </c>
      <c r="S213" s="39"/>
    </row>
    <row r="214" spans="1:19" ht="12.95" customHeight="1">
      <c r="A214" s="5" t="s">
        <v>1414</v>
      </c>
      <c r="C214" s="36">
        <v>44544.324999999997</v>
      </c>
      <c r="D214" s="36"/>
      <c r="E214" s="37">
        <f t="shared" si="32"/>
        <v>8111.0289142996526</v>
      </c>
      <c r="F214" s="124">
        <f t="shared" si="30"/>
        <v>8102</v>
      </c>
      <c r="G214" s="37">
        <f t="shared" si="31"/>
        <v>5.6985179999974207</v>
      </c>
      <c r="I214" s="37">
        <f t="shared" si="29"/>
        <v>5.6985179999974207</v>
      </c>
      <c r="P214" s="63">
        <f t="shared" si="33"/>
        <v>29525.824999999997</v>
      </c>
      <c r="S214" s="39"/>
    </row>
    <row r="215" spans="1:19" ht="12.95" customHeight="1">
      <c r="A215" s="5" t="s">
        <v>1431</v>
      </c>
      <c r="C215" s="36">
        <v>44561.353000000003</v>
      </c>
      <c r="D215" s="36"/>
      <c r="E215" s="37">
        <f t="shared" si="32"/>
        <v>8138.0086224789748</v>
      </c>
      <c r="F215" s="124">
        <f t="shared" si="30"/>
        <v>8129</v>
      </c>
      <c r="G215" s="37">
        <f t="shared" si="31"/>
        <v>5.68571100000554</v>
      </c>
      <c r="I215" s="37">
        <f t="shared" si="29"/>
        <v>5.68571100000554</v>
      </c>
      <c r="P215" s="63">
        <f t="shared" si="33"/>
        <v>29542.853000000003</v>
      </c>
      <c r="S215" s="39"/>
    </row>
    <row r="216" spans="1:19" ht="12.95" customHeight="1">
      <c r="A216" s="60" t="s">
        <v>1486</v>
      </c>
      <c r="C216" s="36">
        <v>44568.303</v>
      </c>
      <c r="D216" s="61"/>
      <c r="E216" s="37">
        <f t="shared" si="32"/>
        <v>8149.0204249129747</v>
      </c>
      <c r="F216" s="37">
        <f t="shared" ref="F216:F223" si="34">ROUND(2*E216,0)/2</f>
        <v>8149</v>
      </c>
      <c r="G216" s="37">
        <f t="shared" si="31"/>
        <v>1.289099999848986E-2</v>
      </c>
      <c r="H216" s="62"/>
      <c r="I216" s="37">
        <f t="shared" si="29"/>
        <v>1.289099999848986E-2</v>
      </c>
      <c r="P216" s="63">
        <f t="shared" si="33"/>
        <v>29549.803</v>
      </c>
      <c r="S216" s="39"/>
    </row>
    <row r="217" spans="1:19" ht="12.95" customHeight="1">
      <c r="A217" s="60" t="s">
        <v>1487</v>
      </c>
      <c r="C217" s="36">
        <v>44575.243000000002</v>
      </c>
      <c r="D217" s="61"/>
      <c r="E217" s="37">
        <f t="shared" si="32"/>
        <v>8160.0163830269339</v>
      </c>
      <c r="F217" s="37">
        <f t="shared" si="34"/>
        <v>8160</v>
      </c>
      <c r="G217" s="37">
        <f t="shared" si="31"/>
        <v>1.0340000000724103E-2</v>
      </c>
      <c r="H217" s="62"/>
      <c r="I217" s="37">
        <f t="shared" si="29"/>
        <v>1.0340000000724103E-2</v>
      </c>
      <c r="P217" s="63">
        <f t="shared" si="33"/>
        <v>29556.743000000002</v>
      </c>
      <c r="S217" s="39"/>
    </row>
    <row r="218" spans="1:19" ht="12.95" customHeight="1">
      <c r="A218" s="60" t="s">
        <v>1486</v>
      </c>
      <c r="C218" s="36">
        <v>44587.231</v>
      </c>
      <c r="D218" s="61"/>
      <c r="E218" s="37">
        <f t="shared" si="32"/>
        <v>8179.010553901584</v>
      </c>
      <c r="F218" s="37">
        <f t="shared" si="34"/>
        <v>8179</v>
      </c>
      <c r="G218" s="37">
        <f t="shared" si="31"/>
        <v>6.6609999994398095E-3</v>
      </c>
      <c r="H218" s="62"/>
      <c r="I218" s="37">
        <f t="shared" si="29"/>
        <v>6.6609999994398095E-3</v>
      </c>
      <c r="P218" s="63">
        <f t="shared" si="33"/>
        <v>29568.731</v>
      </c>
      <c r="S218" s="39"/>
    </row>
    <row r="219" spans="1:19" ht="12.95" customHeight="1">
      <c r="A219" s="60" t="s">
        <v>1486</v>
      </c>
      <c r="C219" s="36">
        <v>44604.269</v>
      </c>
      <c r="D219" s="61"/>
      <c r="E219" s="37">
        <f t="shared" si="32"/>
        <v>8206.0061064009478</v>
      </c>
      <c r="F219" s="37">
        <f t="shared" si="34"/>
        <v>8206</v>
      </c>
      <c r="G219" s="37">
        <f t="shared" si="31"/>
        <v>3.8540000023203902E-3</v>
      </c>
      <c r="H219" s="62"/>
      <c r="I219" s="37">
        <f t="shared" si="29"/>
        <v>3.8540000023203902E-3</v>
      </c>
      <c r="P219" s="63">
        <f t="shared" si="33"/>
        <v>29585.769</v>
      </c>
      <c r="S219" s="39"/>
    </row>
    <row r="220" spans="1:19" ht="12.95" customHeight="1">
      <c r="A220" s="60" t="s">
        <v>1487</v>
      </c>
      <c r="C220" s="36">
        <v>44604.271000000001</v>
      </c>
      <c r="D220" s="61"/>
      <c r="E220" s="37">
        <f t="shared" si="32"/>
        <v>8206.009275264958</v>
      </c>
      <c r="F220" s="37">
        <f t="shared" si="34"/>
        <v>8206</v>
      </c>
      <c r="G220" s="37">
        <f t="shared" si="31"/>
        <v>5.8540000027278438E-3</v>
      </c>
      <c r="H220" s="62"/>
      <c r="I220" s="37">
        <f t="shared" si="29"/>
        <v>5.8540000027278438E-3</v>
      </c>
      <c r="P220" s="63">
        <f t="shared" si="33"/>
        <v>29585.771000000001</v>
      </c>
      <c r="S220" s="39"/>
    </row>
    <row r="221" spans="1:19" ht="12.95" customHeight="1">
      <c r="A221" s="60" t="s">
        <v>1488</v>
      </c>
      <c r="C221" s="36">
        <v>44711.57</v>
      </c>
      <c r="D221" s="61"/>
      <c r="E221" s="37">
        <f t="shared" si="32"/>
        <v>8376.0172449579404</v>
      </c>
      <c r="F221" s="37">
        <f t="shared" si="34"/>
        <v>8376</v>
      </c>
      <c r="G221" s="37">
        <f t="shared" si="31"/>
        <v>1.0883999995712657E-2</v>
      </c>
      <c r="H221" s="62"/>
      <c r="I221" s="37">
        <f t="shared" si="29"/>
        <v>1.0883999995712657E-2</v>
      </c>
      <c r="P221" s="63">
        <f t="shared" si="33"/>
        <v>29693.07</v>
      </c>
      <c r="S221" s="39"/>
    </row>
    <row r="222" spans="1:19" ht="12.95" customHeight="1">
      <c r="A222" s="60" t="s">
        <v>1488</v>
      </c>
      <c r="C222" s="36">
        <v>44740.601999999999</v>
      </c>
      <c r="D222" s="61"/>
      <c r="E222" s="37">
        <f t="shared" si="32"/>
        <v>8422.0164749239848</v>
      </c>
      <c r="F222" s="37">
        <f t="shared" si="34"/>
        <v>8422</v>
      </c>
      <c r="G222" s="37">
        <f t="shared" si="31"/>
        <v>1.0397999998531304E-2</v>
      </c>
      <c r="H222" s="62"/>
      <c r="I222" s="37">
        <f t="shared" si="29"/>
        <v>1.0397999998531304E-2</v>
      </c>
      <c r="P222" s="63">
        <f t="shared" si="33"/>
        <v>29722.101999999999</v>
      </c>
      <c r="S222" s="39"/>
    </row>
    <row r="223" spans="1:19" ht="12.95" customHeight="1">
      <c r="A223" s="60" t="s">
        <v>1489</v>
      </c>
      <c r="C223" s="36">
        <v>44785.408000000003</v>
      </c>
      <c r="D223" s="61"/>
      <c r="E223" s="37">
        <f t="shared" si="32"/>
        <v>8493.0085353352151</v>
      </c>
      <c r="F223" s="37">
        <f t="shared" si="34"/>
        <v>8493</v>
      </c>
      <c r="G223" s="37">
        <f t="shared" si="31"/>
        <v>5.3870000047027133E-3</v>
      </c>
      <c r="H223" s="62"/>
      <c r="I223" s="37">
        <f t="shared" si="29"/>
        <v>5.3870000047027133E-3</v>
      </c>
      <c r="P223" s="63">
        <f t="shared" si="33"/>
        <v>29766.908000000003</v>
      </c>
      <c r="S223" s="39"/>
    </row>
    <row r="224" spans="1:19" ht="12.95" customHeight="1">
      <c r="A224" s="5" t="s">
        <v>1362</v>
      </c>
      <c r="C224" s="36">
        <v>44786.678999999996</v>
      </c>
      <c r="D224" s="36" t="s">
        <v>1364</v>
      </c>
      <c r="E224" s="37">
        <f t="shared" si="32"/>
        <v>8495.022348413424</v>
      </c>
      <c r="F224" s="124">
        <f>INT(2*E224+C$5)/2-4</f>
        <v>8486</v>
      </c>
      <c r="G224" s="37">
        <f t="shared" si="31"/>
        <v>5.6943739999987883</v>
      </c>
      <c r="I224" s="37">
        <f t="shared" si="29"/>
        <v>5.6943739999987883</v>
      </c>
      <c r="P224" s="63">
        <f t="shared" si="33"/>
        <v>29768.178999999996</v>
      </c>
      <c r="S224" s="39"/>
    </row>
    <row r="225" spans="1:19" ht="12.95" customHeight="1">
      <c r="A225" s="60" t="s">
        <v>1490</v>
      </c>
      <c r="C225" s="36">
        <v>44795.512000000002</v>
      </c>
      <c r="D225" s="61"/>
      <c r="E225" s="37">
        <f t="shared" si="32"/>
        <v>8509.0176363126502</v>
      </c>
      <c r="F225" s="37">
        <f>ROUND(2*E225,0)/2</f>
        <v>8509</v>
      </c>
      <c r="G225" s="37">
        <f t="shared" si="31"/>
        <v>1.1130999999295454E-2</v>
      </c>
      <c r="H225" s="62"/>
      <c r="I225" s="37">
        <f t="shared" si="29"/>
        <v>1.1130999999295454E-2</v>
      </c>
      <c r="P225" s="63">
        <f t="shared" si="33"/>
        <v>29777.012000000002</v>
      </c>
      <c r="S225" s="39"/>
    </row>
    <row r="226" spans="1:19" ht="12.95" customHeight="1">
      <c r="A226" s="5" t="s">
        <v>1362</v>
      </c>
      <c r="C226" s="36">
        <v>44803.718000000001</v>
      </c>
      <c r="D226" s="36" t="s">
        <v>1364</v>
      </c>
      <c r="E226" s="37">
        <f t="shared" si="32"/>
        <v>8522.0194853447974</v>
      </c>
      <c r="F226" s="124">
        <f>INT(2*E226+C$5)/2-4</f>
        <v>8513</v>
      </c>
      <c r="G226" s="37">
        <f t="shared" si="31"/>
        <v>5.6925669999982347</v>
      </c>
      <c r="I226" s="37">
        <f t="shared" si="29"/>
        <v>5.6925669999982347</v>
      </c>
      <c r="P226" s="63">
        <f t="shared" si="33"/>
        <v>29785.218000000001</v>
      </c>
      <c r="S226" s="39"/>
    </row>
    <row r="227" spans="1:19" ht="12.95" customHeight="1">
      <c r="A227" s="60" t="s">
        <v>1491</v>
      </c>
      <c r="C227" s="36">
        <v>44809.398000000001</v>
      </c>
      <c r="D227" s="61"/>
      <c r="E227" s="37">
        <f t="shared" si="32"/>
        <v>8531.0190591325882</v>
      </c>
      <c r="F227" s="37">
        <f t="shared" ref="F227:F246" si="35">ROUND(2*E227,0)/2</f>
        <v>8531</v>
      </c>
      <c r="G227" s="37">
        <f t="shared" si="31"/>
        <v>1.2029000004986301E-2</v>
      </c>
      <c r="H227" s="62"/>
      <c r="I227" s="37">
        <f t="shared" si="29"/>
        <v>1.2029000004986301E-2</v>
      </c>
      <c r="P227" s="63">
        <f t="shared" si="33"/>
        <v>29790.898000000001</v>
      </c>
      <c r="S227" s="39"/>
    </row>
    <row r="228" spans="1:19" ht="12.95" customHeight="1">
      <c r="A228" s="60" t="s">
        <v>1492</v>
      </c>
      <c r="C228" s="36">
        <v>44814.446000000004</v>
      </c>
      <c r="D228" s="61"/>
      <c r="E228" s="37">
        <f t="shared" si="32"/>
        <v>8539.0172718932899</v>
      </c>
      <c r="F228" s="37">
        <f t="shared" si="35"/>
        <v>8539</v>
      </c>
      <c r="G228" s="37">
        <f t="shared" si="31"/>
        <v>1.0901000001467764E-2</v>
      </c>
      <c r="H228" s="62"/>
      <c r="I228" s="37">
        <f t="shared" si="29"/>
        <v>1.0901000001467764E-2</v>
      </c>
      <c r="P228" s="63">
        <f t="shared" si="33"/>
        <v>29795.946000000004</v>
      </c>
      <c r="S228" s="39"/>
    </row>
    <row r="229" spans="1:19" ht="12.95" customHeight="1">
      <c r="A229" s="60" t="s">
        <v>1493</v>
      </c>
      <c r="C229" s="36">
        <v>44814.447</v>
      </c>
      <c r="D229" s="61"/>
      <c r="E229" s="37">
        <f t="shared" si="32"/>
        <v>8539.0188563252905</v>
      </c>
      <c r="F229" s="37">
        <f t="shared" si="35"/>
        <v>8539</v>
      </c>
      <c r="G229" s="37">
        <f t="shared" si="31"/>
        <v>1.1900999998033512E-2</v>
      </c>
      <c r="H229" s="62"/>
      <c r="I229" s="37">
        <f t="shared" si="29"/>
        <v>1.1900999998033512E-2</v>
      </c>
      <c r="P229" s="63">
        <f t="shared" si="33"/>
        <v>29795.947</v>
      </c>
      <c r="S229" s="39"/>
    </row>
    <row r="230" spans="1:19" ht="12.95" customHeight="1">
      <c r="A230" s="60" t="s">
        <v>1492</v>
      </c>
      <c r="C230" s="36">
        <v>44816.34</v>
      </c>
      <c r="D230" s="61"/>
      <c r="E230" s="37">
        <f t="shared" si="32"/>
        <v>8542.0181861105466</v>
      </c>
      <c r="F230" s="37">
        <f t="shared" si="35"/>
        <v>8542</v>
      </c>
      <c r="G230" s="37">
        <f t="shared" si="31"/>
        <v>1.147800000035204E-2</v>
      </c>
      <c r="H230" s="62"/>
      <c r="I230" s="37">
        <f t="shared" si="29"/>
        <v>1.147800000035204E-2</v>
      </c>
      <c r="P230" s="63">
        <f t="shared" si="33"/>
        <v>29797.839999999997</v>
      </c>
      <c r="S230" s="39"/>
    </row>
    <row r="231" spans="1:19" ht="12.95" customHeight="1">
      <c r="A231" s="60" t="s">
        <v>1491</v>
      </c>
      <c r="C231" s="36">
        <v>44819.483</v>
      </c>
      <c r="D231" s="61"/>
      <c r="E231" s="37">
        <f t="shared" si="32"/>
        <v>8546.9980559019295</v>
      </c>
      <c r="F231" s="37">
        <f t="shared" si="35"/>
        <v>8547</v>
      </c>
      <c r="G231" s="37">
        <f t="shared" si="31"/>
        <v>-1.2270000006537884E-3</v>
      </c>
      <c r="H231" s="62"/>
      <c r="I231" s="37">
        <f t="shared" si="29"/>
        <v>-1.2270000006537884E-3</v>
      </c>
      <c r="P231" s="63">
        <f t="shared" si="33"/>
        <v>29800.983</v>
      </c>
      <c r="S231" s="39"/>
    </row>
    <row r="232" spans="1:19" ht="12.95" customHeight="1">
      <c r="A232" s="60" t="s">
        <v>1494</v>
      </c>
      <c r="C232" s="36">
        <v>44819.485999999997</v>
      </c>
      <c r="D232" s="61"/>
      <c r="E232" s="37">
        <f t="shared" si="32"/>
        <v>8547.0028091979402</v>
      </c>
      <c r="F232" s="37">
        <f t="shared" si="35"/>
        <v>8547</v>
      </c>
      <c r="G232" s="37">
        <f t="shared" si="31"/>
        <v>1.7729999963194132E-3</v>
      </c>
      <c r="H232" s="62"/>
      <c r="I232" s="37">
        <f t="shared" si="29"/>
        <v>1.7729999963194132E-3</v>
      </c>
      <c r="P232" s="63">
        <f t="shared" si="33"/>
        <v>29800.985999999997</v>
      </c>
      <c r="S232" s="39"/>
    </row>
    <row r="233" spans="1:19" ht="12.95" customHeight="1">
      <c r="A233" s="60" t="s">
        <v>1495</v>
      </c>
      <c r="C233" s="36">
        <v>44819.487999999998</v>
      </c>
      <c r="D233" s="61"/>
      <c r="E233" s="37">
        <f t="shared" si="32"/>
        <v>8547.0059780619504</v>
      </c>
      <c r="F233" s="37">
        <f t="shared" si="35"/>
        <v>8547</v>
      </c>
      <c r="G233" s="37">
        <f t="shared" si="31"/>
        <v>3.7729999967268668E-3</v>
      </c>
      <c r="H233" s="62"/>
      <c r="I233" s="37">
        <f t="shared" si="29"/>
        <v>3.7729999967268668E-3</v>
      </c>
      <c r="P233" s="63">
        <f t="shared" si="33"/>
        <v>29800.987999999998</v>
      </c>
      <c r="S233" s="39"/>
    </row>
    <row r="234" spans="1:19" ht="12.95" customHeight="1">
      <c r="A234" s="60" t="s">
        <v>1496</v>
      </c>
      <c r="C234" s="36">
        <v>44819.491000000002</v>
      </c>
      <c r="D234" s="61"/>
      <c r="E234" s="37">
        <f t="shared" si="32"/>
        <v>8547.010731357972</v>
      </c>
      <c r="F234" s="37">
        <f t="shared" si="35"/>
        <v>8547</v>
      </c>
      <c r="G234" s="37">
        <f t="shared" si="31"/>
        <v>6.7730000009760261E-3</v>
      </c>
      <c r="H234" s="62"/>
      <c r="I234" s="37">
        <f t="shared" si="29"/>
        <v>6.7730000009760261E-3</v>
      </c>
      <c r="P234" s="63">
        <f t="shared" si="33"/>
        <v>29800.991000000002</v>
      </c>
      <c r="S234" s="39"/>
    </row>
    <row r="235" spans="1:19" ht="12.95" customHeight="1">
      <c r="A235" s="60" t="s">
        <v>1497</v>
      </c>
      <c r="C235" s="36">
        <v>44819.493000000002</v>
      </c>
      <c r="D235" s="61"/>
      <c r="E235" s="37">
        <f t="shared" si="32"/>
        <v>8547.0139002219821</v>
      </c>
      <c r="F235" s="37">
        <f t="shared" si="35"/>
        <v>8547</v>
      </c>
      <c r="G235" s="37">
        <f t="shared" si="31"/>
        <v>8.7730000013834797E-3</v>
      </c>
      <c r="H235" s="62"/>
      <c r="I235" s="37">
        <f t="shared" si="29"/>
        <v>8.7730000013834797E-3</v>
      </c>
      <c r="P235" s="63">
        <f t="shared" si="33"/>
        <v>29800.993000000002</v>
      </c>
      <c r="S235" s="39"/>
    </row>
    <row r="236" spans="1:19" ht="12.95" customHeight="1">
      <c r="A236" s="60" t="s">
        <v>1498</v>
      </c>
      <c r="C236" s="36">
        <v>44819.495000000003</v>
      </c>
      <c r="D236" s="61"/>
      <c r="E236" s="37">
        <f t="shared" si="32"/>
        <v>8547.0170690859923</v>
      </c>
      <c r="F236" s="37">
        <f t="shared" si="35"/>
        <v>8547</v>
      </c>
      <c r="G236" s="37">
        <f t="shared" si="31"/>
        <v>1.0773000001790933E-2</v>
      </c>
      <c r="H236" s="62"/>
      <c r="I236" s="37">
        <f t="shared" si="29"/>
        <v>1.0773000001790933E-2</v>
      </c>
      <c r="P236" s="63">
        <f t="shared" si="33"/>
        <v>29800.995000000003</v>
      </c>
      <c r="S236" s="39"/>
    </row>
    <row r="237" spans="1:19" ht="12.95" customHeight="1">
      <c r="A237" s="60" t="s">
        <v>1499</v>
      </c>
      <c r="C237" s="36">
        <v>44819.495999999999</v>
      </c>
      <c r="D237" s="61"/>
      <c r="E237" s="37">
        <f t="shared" si="32"/>
        <v>8547.0186535179928</v>
      </c>
      <c r="F237" s="37">
        <f t="shared" si="35"/>
        <v>8547</v>
      </c>
      <c r="G237" s="37">
        <f t="shared" si="31"/>
        <v>1.1772999998356681E-2</v>
      </c>
      <c r="H237" s="62"/>
      <c r="I237" s="37">
        <f t="shared" si="29"/>
        <v>1.1772999998356681E-2</v>
      </c>
      <c r="P237" s="63">
        <f t="shared" si="33"/>
        <v>29800.995999999999</v>
      </c>
      <c r="S237" s="39"/>
    </row>
    <row r="238" spans="1:19" ht="12.95" customHeight="1">
      <c r="A238" s="60" t="s">
        <v>1500</v>
      </c>
      <c r="C238" s="36">
        <v>44819.497000000003</v>
      </c>
      <c r="D238" s="61"/>
      <c r="E238" s="37">
        <f t="shared" si="32"/>
        <v>8547.0202379500024</v>
      </c>
      <c r="F238" s="37">
        <f t="shared" si="35"/>
        <v>8547</v>
      </c>
      <c r="G238" s="37">
        <f t="shared" si="31"/>
        <v>1.2773000002198387E-2</v>
      </c>
      <c r="H238" s="62"/>
      <c r="I238" s="37">
        <f t="shared" si="29"/>
        <v>1.2773000002198387E-2</v>
      </c>
      <c r="P238" s="63">
        <f t="shared" si="33"/>
        <v>29800.997000000003</v>
      </c>
      <c r="S238" s="39"/>
    </row>
    <row r="239" spans="1:19" ht="12.95" customHeight="1">
      <c r="A239" s="60" t="s">
        <v>1501</v>
      </c>
      <c r="C239" s="36">
        <v>44819.498</v>
      </c>
      <c r="D239" s="61"/>
      <c r="E239" s="37">
        <f t="shared" si="32"/>
        <v>8547.0218223820029</v>
      </c>
      <c r="F239" s="37">
        <f t="shared" si="35"/>
        <v>8547</v>
      </c>
      <c r="G239" s="37">
        <f t="shared" si="31"/>
        <v>1.3772999998764135E-2</v>
      </c>
      <c r="H239" s="62"/>
      <c r="I239" s="37">
        <f t="shared" si="29"/>
        <v>1.3772999998764135E-2</v>
      </c>
      <c r="P239" s="63">
        <f t="shared" si="33"/>
        <v>29800.998</v>
      </c>
      <c r="S239" s="39"/>
    </row>
    <row r="240" spans="1:19" ht="12.95" customHeight="1">
      <c r="A240" s="60" t="s">
        <v>1502</v>
      </c>
      <c r="C240" s="36">
        <v>44821.381000000001</v>
      </c>
      <c r="D240" s="61"/>
      <c r="E240" s="37">
        <f t="shared" si="32"/>
        <v>8550.0053078472174</v>
      </c>
      <c r="F240" s="37">
        <f t="shared" si="35"/>
        <v>8550</v>
      </c>
      <c r="G240" s="37">
        <f t="shared" si="31"/>
        <v>3.3499999990453944E-3</v>
      </c>
      <c r="H240" s="62"/>
      <c r="I240" s="37">
        <f t="shared" si="29"/>
        <v>3.3499999990453944E-3</v>
      </c>
      <c r="P240" s="63">
        <f t="shared" si="33"/>
        <v>29802.881000000001</v>
      </c>
      <c r="S240" s="39"/>
    </row>
    <row r="241" spans="1:19" ht="12.95" customHeight="1">
      <c r="A241" s="60" t="s">
        <v>1497</v>
      </c>
      <c r="C241" s="36">
        <v>44821.383000000002</v>
      </c>
      <c r="D241" s="61"/>
      <c r="E241" s="37">
        <f t="shared" si="32"/>
        <v>8550.0084767112294</v>
      </c>
      <c r="F241" s="37">
        <f t="shared" si="35"/>
        <v>8550</v>
      </c>
      <c r="G241" s="37">
        <f t="shared" si="31"/>
        <v>5.349999999452848E-3</v>
      </c>
      <c r="H241" s="62"/>
      <c r="I241" s="37">
        <f t="shared" si="29"/>
        <v>5.349999999452848E-3</v>
      </c>
      <c r="P241" s="63">
        <f t="shared" si="33"/>
        <v>29802.883000000002</v>
      </c>
      <c r="S241" s="39"/>
    </row>
    <row r="242" spans="1:19" ht="12.95" customHeight="1">
      <c r="A242" s="60" t="s">
        <v>1498</v>
      </c>
      <c r="C242" s="36">
        <v>44821.387000000002</v>
      </c>
      <c r="D242" s="61"/>
      <c r="E242" s="37">
        <f t="shared" si="32"/>
        <v>8550.0148144392497</v>
      </c>
      <c r="F242" s="37">
        <f t="shared" si="35"/>
        <v>8550</v>
      </c>
      <c r="G242" s="37">
        <f t="shared" si="31"/>
        <v>9.3500000002677552E-3</v>
      </c>
      <c r="H242" s="62"/>
      <c r="I242" s="37">
        <f t="shared" si="29"/>
        <v>9.3500000002677552E-3</v>
      </c>
      <c r="P242" s="63">
        <f t="shared" si="33"/>
        <v>29802.887000000002</v>
      </c>
      <c r="S242" s="39"/>
    </row>
    <row r="243" spans="1:19" ht="12.95" customHeight="1">
      <c r="A243" s="60" t="s">
        <v>1503</v>
      </c>
      <c r="C243" s="36">
        <v>44821.387999999999</v>
      </c>
      <c r="D243" s="61"/>
      <c r="E243" s="37">
        <f t="shared" si="32"/>
        <v>8550.0163988712484</v>
      </c>
      <c r="F243" s="37">
        <f t="shared" si="35"/>
        <v>8550</v>
      </c>
      <c r="G243" s="37">
        <f t="shared" si="31"/>
        <v>1.0349999996833503E-2</v>
      </c>
      <c r="H243" s="62"/>
      <c r="I243" s="37">
        <f t="shared" si="29"/>
        <v>1.0349999996833503E-2</v>
      </c>
      <c r="P243" s="63">
        <f t="shared" si="33"/>
        <v>29802.887999999999</v>
      </c>
      <c r="S243" s="39"/>
    </row>
    <row r="244" spans="1:19" ht="12.95" customHeight="1">
      <c r="A244" s="60" t="s">
        <v>1496</v>
      </c>
      <c r="C244" s="36">
        <v>44821.39</v>
      </c>
      <c r="D244" s="61"/>
      <c r="E244" s="37">
        <f t="shared" si="32"/>
        <v>8550.0195677352585</v>
      </c>
      <c r="F244" s="37">
        <f t="shared" si="35"/>
        <v>8550</v>
      </c>
      <c r="G244" s="37">
        <f t="shared" si="31"/>
        <v>1.2349999997240957E-2</v>
      </c>
      <c r="H244" s="62"/>
      <c r="I244" s="37">
        <f t="shared" si="29"/>
        <v>1.2349999997240957E-2</v>
      </c>
      <c r="P244" s="63">
        <f t="shared" si="33"/>
        <v>29802.89</v>
      </c>
      <c r="S244" s="39"/>
    </row>
    <row r="245" spans="1:19" ht="12.95" customHeight="1">
      <c r="A245" s="60" t="s">
        <v>1504</v>
      </c>
      <c r="C245" s="36">
        <v>44821.391000000003</v>
      </c>
      <c r="D245" s="61"/>
      <c r="E245" s="37">
        <f t="shared" si="32"/>
        <v>8550.02115216727</v>
      </c>
      <c r="F245" s="37">
        <f t="shared" si="35"/>
        <v>8550</v>
      </c>
      <c r="G245" s="37">
        <f t="shared" si="31"/>
        <v>1.3350000001082662E-2</v>
      </c>
      <c r="H245" s="62"/>
      <c r="I245" s="37">
        <f t="shared" si="29"/>
        <v>1.3350000001082662E-2</v>
      </c>
      <c r="P245" s="63">
        <f t="shared" si="33"/>
        <v>29802.891000000003</v>
      </c>
      <c r="S245" s="39"/>
    </row>
    <row r="246" spans="1:19" ht="12.95" customHeight="1">
      <c r="A246" s="60" t="s">
        <v>1500</v>
      </c>
      <c r="C246" s="36">
        <v>44821.394</v>
      </c>
      <c r="D246" s="61"/>
      <c r="E246" s="37">
        <f t="shared" si="32"/>
        <v>8550.0259054632807</v>
      </c>
      <c r="F246" s="37">
        <f t="shared" si="35"/>
        <v>8550</v>
      </c>
      <c r="G246" s="37">
        <f t="shared" si="31"/>
        <v>1.6349999998055864E-2</v>
      </c>
      <c r="H246" s="62"/>
      <c r="I246" s="37">
        <f t="shared" si="29"/>
        <v>1.6349999998055864E-2</v>
      </c>
      <c r="P246" s="63">
        <f t="shared" si="33"/>
        <v>29802.894</v>
      </c>
      <c r="S246" s="39"/>
    </row>
    <row r="247" spans="1:19" ht="12.95" customHeight="1">
      <c r="A247" s="5" t="s">
        <v>1362</v>
      </c>
      <c r="C247" s="36">
        <v>44832.752999999997</v>
      </c>
      <c r="D247" s="36" t="s">
        <v>1364</v>
      </c>
      <c r="E247" s="37">
        <f t="shared" si="32"/>
        <v>8568.0234686068507</v>
      </c>
      <c r="F247" s="124">
        <f>INT(2*E247+C$5)/2-4</f>
        <v>8559</v>
      </c>
      <c r="G247" s="37">
        <f t="shared" si="31"/>
        <v>5.6950809999980265</v>
      </c>
      <c r="I247" s="37">
        <f t="shared" si="29"/>
        <v>5.6950809999980265</v>
      </c>
      <c r="P247" s="63">
        <f t="shared" si="33"/>
        <v>29814.252999999997</v>
      </c>
      <c r="S247" s="39"/>
    </row>
    <row r="248" spans="1:19" ht="12.95" customHeight="1">
      <c r="A248" s="60" t="s">
        <v>1505</v>
      </c>
      <c r="C248" s="36">
        <v>44838.43</v>
      </c>
      <c r="D248" s="61"/>
      <c r="E248" s="37">
        <f t="shared" si="32"/>
        <v>8577.0182890986325</v>
      </c>
      <c r="F248" s="37">
        <f>ROUND(2*E248,0)/2</f>
        <v>8577</v>
      </c>
      <c r="G248" s="37">
        <f t="shared" si="31"/>
        <v>1.1543000000528991E-2</v>
      </c>
      <c r="H248" s="62"/>
      <c r="I248" s="37">
        <f t="shared" si="29"/>
        <v>1.1543000000528991E-2</v>
      </c>
      <c r="P248" s="63">
        <f t="shared" si="33"/>
        <v>29819.93</v>
      </c>
      <c r="S248" s="39"/>
    </row>
    <row r="249" spans="1:19" ht="12.95" customHeight="1">
      <c r="A249" s="60" t="s">
        <v>1506</v>
      </c>
      <c r="C249" s="36">
        <v>44845.364999999998</v>
      </c>
      <c r="D249" s="61"/>
      <c r="E249" s="37">
        <f t="shared" si="32"/>
        <v>8588.00632505256</v>
      </c>
      <c r="F249" s="37">
        <f>ROUND(2*E249,0)/2</f>
        <v>8588</v>
      </c>
      <c r="G249" s="37">
        <f t="shared" si="31"/>
        <v>3.9919999981066212E-3</v>
      </c>
      <c r="H249" s="62"/>
      <c r="I249" s="37">
        <f t="shared" si="29"/>
        <v>3.9919999981066212E-3</v>
      </c>
      <c r="P249" s="63">
        <f t="shared" si="33"/>
        <v>29826.864999999998</v>
      </c>
      <c r="S249" s="39"/>
    </row>
    <row r="250" spans="1:19" ht="12.95" customHeight="1">
      <c r="A250" s="5" t="s">
        <v>1362</v>
      </c>
      <c r="C250" s="36">
        <v>44849.794000000002</v>
      </c>
      <c r="D250" s="36" t="s">
        <v>1364</v>
      </c>
      <c r="E250" s="37">
        <f t="shared" si="32"/>
        <v>8595.0237744022361</v>
      </c>
      <c r="F250" s="124">
        <f>INT(2*E250+C$5)/2-4</f>
        <v>8586</v>
      </c>
      <c r="G250" s="37">
        <f t="shared" si="31"/>
        <v>5.6952740000051563</v>
      </c>
      <c r="I250" s="37">
        <f t="shared" si="29"/>
        <v>5.6952740000051563</v>
      </c>
      <c r="P250" s="63">
        <f t="shared" si="33"/>
        <v>29831.294000000002</v>
      </c>
      <c r="S250" s="39"/>
    </row>
    <row r="251" spans="1:19" ht="12.95" customHeight="1">
      <c r="A251" s="5" t="s">
        <v>1362</v>
      </c>
      <c r="C251" s="36">
        <v>44851.686000000002</v>
      </c>
      <c r="D251" s="36" t="s">
        <v>1364</v>
      </c>
      <c r="E251" s="37">
        <f t="shared" si="32"/>
        <v>8598.0215197554935</v>
      </c>
      <c r="F251" s="124">
        <f>INT(2*E251+C$5)/2-4</f>
        <v>8589</v>
      </c>
      <c r="G251" s="37">
        <f t="shared" si="31"/>
        <v>5.6938510000036331</v>
      </c>
      <c r="I251" s="37">
        <f t="shared" si="29"/>
        <v>5.6938510000036331</v>
      </c>
      <c r="P251" s="63">
        <f t="shared" si="33"/>
        <v>29833.186000000002</v>
      </c>
      <c r="S251" s="39"/>
    </row>
    <row r="252" spans="1:19" ht="12.95" customHeight="1">
      <c r="A252" s="5" t="s">
        <v>1362</v>
      </c>
      <c r="C252" s="36">
        <v>44875.667999999998</v>
      </c>
      <c r="D252" s="36" t="s">
        <v>1364</v>
      </c>
      <c r="E252" s="37">
        <f t="shared" si="32"/>
        <v>8636.0193680968241</v>
      </c>
      <c r="F252" s="124">
        <f>INT(2*E252+C$5)/2-4</f>
        <v>8627</v>
      </c>
      <c r="G252" s="37">
        <f t="shared" si="31"/>
        <v>5.6924929999950109</v>
      </c>
      <c r="I252" s="37">
        <f t="shared" si="29"/>
        <v>5.6924929999950109</v>
      </c>
      <c r="P252" s="63">
        <f t="shared" si="33"/>
        <v>29857.167999999998</v>
      </c>
      <c r="S252" s="39"/>
    </row>
    <row r="253" spans="1:19" ht="12.95" customHeight="1">
      <c r="A253" s="5" t="s">
        <v>1362</v>
      </c>
      <c r="C253" s="36">
        <v>44880.714999999997</v>
      </c>
      <c r="D253" s="36" t="s">
        <v>1364</v>
      </c>
      <c r="E253" s="37">
        <f t="shared" si="32"/>
        <v>8644.0159964255163</v>
      </c>
      <c r="F253" s="124">
        <f>INT(2*E253+C$5)/2-4</f>
        <v>8635</v>
      </c>
      <c r="G253" s="37">
        <f t="shared" si="31"/>
        <v>5.6903649999949266</v>
      </c>
      <c r="I253" s="37">
        <f t="shared" si="29"/>
        <v>5.6903649999949266</v>
      </c>
      <c r="P253" s="63">
        <f t="shared" si="33"/>
        <v>29862.214999999997</v>
      </c>
      <c r="S253" s="39"/>
    </row>
    <row r="254" spans="1:19" ht="12.95" customHeight="1">
      <c r="A254" s="60" t="s">
        <v>1507</v>
      </c>
      <c r="C254" s="36">
        <v>44886.396000000001</v>
      </c>
      <c r="D254" s="61"/>
      <c r="E254" s="37">
        <f t="shared" si="32"/>
        <v>8653.0171546453184</v>
      </c>
      <c r="F254" s="37">
        <f t="shared" ref="F254:F263" si="36">ROUND(2*E254,0)/2</f>
        <v>8653</v>
      </c>
      <c r="G254" s="37">
        <f t="shared" si="31"/>
        <v>1.0826999998243991E-2</v>
      </c>
      <c r="H254" s="62"/>
      <c r="I254" s="37">
        <f t="shared" si="29"/>
        <v>1.0826999998243991E-2</v>
      </c>
      <c r="P254" s="63">
        <f t="shared" si="33"/>
        <v>29867.896000000001</v>
      </c>
      <c r="S254" s="39"/>
    </row>
    <row r="255" spans="1:19" ht="12.95" customHeight="1">
      <c r="A255" s="60" t="s">
        <v>1508</v>
      </c>
      <c r="C255" s="36">
        <v>44905.328999999998</v>
      </c>
      <c r="D255" s="61"/>
      <c r="E255" s="37">
        <f t="shared" si="32"/>
        <v>8683.0152057939467</v>
      </c>
      <c r="F255" s="37">
        <f t="shared" si="36"/>
        <v>8683</v>
      </c>
      <c r="G255" s="37">
        <f t="shared" si="31"/>
        <v>9.5969999965745956E-3</v>
      </c>
      <c r="H255" s="62"/>
      <c r="I255" s="37">
        <f t="shared" si="29"/>
        <v>9.5969999965745956E-3</v>
      </c>
      <c r="P255" s="63">
        <f t="shared" si="33"/>
        <v>29886.828999999998</v>
      </c>
      <c r="S255" s="39"/>
    </row>
    <row r="256" spans="1:19" ht="12.95" customHeight="1">
      <c r="A256" s="60" t="s">
        <v>1507</v>
      </c>
      <c r="C256" s="36">
        <v>44912.269</v>
      </c>
      <c r="D256" s="61"/>
      <c r="E256" s="37">
        <f t="shared" si="32"/>
        <v>8694.0111639079059</v>
      </c>
      <c r="F256" s="37">
        <f t="shared" si="36"/>
        <v>8694</v>
      </c>
      <c r="G256" s="37">
        <f t="shared" si="31"/>
        <v>7.0459999988088384E-3</v>
      </c>
      <c r="H256" s="62"/>
      <c r="I256" s="37">
        <f t="shared" si="29"/>
        <v>7.0459999988088384E-3</v>
      </c>
      <c r="P256" s="63">
        <f t="shared" si="33"/>
        <v>29893.769</v>
      </c>
      <c r="S256" s="39"/>
    </row>
    <row r="257" spans="1:19" ht="12.95" customHeight="1">
      <c r="A257" s="60" t="s">
        <v>1509</v>
      </c>
      <c r="C257" s="36">
        <v>44917.313000000002</v>
      </c>
      <c r="D257" s="61"/>
      <c r="E257" s="37">
        <f t="shared" si="32"/>
        <v>8702.0030389405874</v>
      </c>
      <c r="F257" s="37">
        <f t="shared" si="36"/>
        <v>8702</v>
      </c>
      <c r="G257" s="37">
        <f t="shared" si="31"/>
        <v>1.9180000017513521E-3</v>
      </c>
      <c r="H257" s="62"/>
      <c r="I257" s="37">
        <f t="shared" si="29"/>
        <v>1.9180000017513521E-3</v>
      </c>
      <c r="P257" s="63">
        <f t="shared" si="33"/>
        <v>29898.813000000002</v>
      </c>
      <c r="S257" s="39"/>
    </row>
    <row r="258" spans="1:19" ht="12.95" customHeight="1">
      <c r="A258" s="60" t="s">
        <v>1507</v>
      </c>
      <c r="C258" s="36">
        <v>44917.324000000001</v>
      </c>
      <c r="D258" s="61"/>
      <c r="E258" s="37">
        <f t="shared" si="32"/>
        <v>8702.0204676926405</v>
      </c>
      <c r="F258" s="37">
        <f t="shared" si="36"/>
        <v>8702</v>
      </c>
      <c r="G258" s="37">
        <f t="shared" si="31"/>
        <v>1.2918000000354368E-2</v>
      </c>
      <c r="H258" s="62"/>
      <c r="I258" s="37">
        <f t="shared" si="29"/>
        <v>1.2918000000354368E-2</v>
      </c>
      <c r="P258" s="63">
        <f t="shared" si="33"/>
        <v>29898.824000000001</v>
      </c>
      <c r="S258" s="39"/>
    </row>
    <row r="259" spans="1:19" ht="12.95" customHeight="1">
      <c r="A259" s="60" t="s">
        <v>1509</v>
      </c>
      <c r="C259" s="36">
        <v>44929.298000000003</v>
      </c>
      <c r="D259" s="61"/>
      <c r="E259" s="37">
        <f t="shared" si="32"/>
        <v>8720.9924565192287</v>
      </c>
      <c r="F259" s="37">
        <f t="shared" si="36"/>
        <v>8721</v>
      </c>
      <c r="G259" s="37">
        <f t="shared" si="31"/>
        <v>-4.7609999965061434E-3</v>
      </c>
      <c r="H259" s="62"/>
      <c r="I259" s="37">
        <f t="shared" si="29"/>
        <v>-4.7609999965061434E-3</v>
      </c>
      <c r="P259" s="63">
        <f t="shared" si="33"/>
        <v>29910.798000000003</v>
      </c>
      <c r="S259" s="39"/>
    </row>
    <row r="260" spans="1:19" ht="12.95" customHeight="1">
      <c r="A260" s="60" t="s">
        <v>1507</v>
      </c>
      <c r="C260" s="36">
        <v>44929.313000000002</v>
      </c>
      <c r="D260" s="61"/>
      <c r="E260" s="37">
        <f t="shared" si="32"/>
        <v>8721.0162229993002</v>
      </c>
      <c r="F260" s="37">
        <f t="shared" si="36"/>
        <v>8721</v>
      </c>
      <c r="G260" s="37">
        <f t="shared" si="31"/>
        <v>1.023900000291178E-2</v>
      </c>
      <c r="H260" s="62"/>
      <c r="I260" s="37">
        <f t="shared" si="29"/>
        <v>1.023900000291178E-2</v>
      </c>
      <c r="P260" s="63">
        <f t="shared" si="33"/>
        <v>29910.813000000002</v>
      </c>
      <c r="S260" s="39"/>
    </row>
    <row r="261" spans="1:19" ht="12.95" customHeight="1">
      <c r="A261" s="60" t="s">
        <v>1510</v>
      </c>
      <c r="C261" s="36">
        <v>44965.286999999997</v>
      </c>
      <c r="D261" s="61"/>
      <c r="E261" s="37">
        <f t="shared" si="32"/>
        <v>8778.014579943303</v>
      </c>
      <c r="F261" s="37">
        <f t="shared" si="36"/>
        <v>8778</v>
      </c>
      <c r="G261" s="37">
        <f t="shared" si="31"/>
        <v>9.2019999938202091E-3</v>
      </c>
      <c r="H261" s="62"/>
      <c r="I261" s="37">
        <f t="shared" si="29"/>
        <v>9.2019999938202091E-3</v>
      </c>
      <c r="P261" s="63">
        <f t="shared" si="33"/>
        <v>29946.786999999997</v>
      </c>
      <c r="S261" s="39"/>
    </row>
    <row r="262" spans="1:19" ht="12.95" customHeight="1">
      <c r="A262" s="60" t="s">
        <v>1511</v>
      </c>
      <c r="C262" s="36">
        <v>45077.625999999997</v>
      </c>
      <c r="D262" s="61"/>
      <c r="E262" s="37">
        <f t="shared" si="32"/>
        <v>8956.0080869409467</v>
      </c>
      <c r="F262" s="37">
        <f t="shared" si="36"/>
        <v>8956</v>
      </c>
      <c r="G262" s="37">
        <f t="shared" si="31"/>
        <v>5.1039999962085858E-3</v>
      </c>
      <c r="H262" s="62"/>
      <c r="I262" s="37">
        <f t="shared" si="29"/>
        <v>5.1039999962085858E-3</v>
      </c>
      <c r="P262" s="63">
        <f t="shared" si="33"/>
        <v>30059.125999999997</v>
      </c>
      <c r="S262" s="39"/>
    </row>
    <row r="263" spans="1:19" ht="12.95" customHeight="1">
      <c r="A263" s="60" t="s">
        <v>1512</v>
      </c>
      <c r="C263" s="36">
        <v>45158.413999999997</v>
      </c>
      <c r="D263" s="61"/>
      <c r="E263" s="37">
        <f t="shared" si="32"/>
        <v>9084.0111797522222</v>
      </c>
      <c r="F263" s="37">
        <f t="shared" si="36"/>
        <v>9084</v>
      </c>
      <c r="G263" s="37">
        <f t="shared" si="31"/>
        <v>7.0559999949182384E-3</v>
      </c>
      <c r="H263" s="62"/>
      <c r="I263" s="37">
        <f t="shared" si="29"/>
        <v>7.0559999949182384E-3</v>
      </c>
      <c r="P263" s="63">
        <f t="shared" si="33"/>
        <v>30139.913999999997</v>
      </c>
      <c r="S263" s="39"/>
    </row>
    <row r="264" spans="1:19" ht="12.95" customHeight="1">
      <c r="A264" s="5" t="s">
        <v>1362</v>
      </c>
      <c r="C264" s="36">
        <v>45171.675000000003</v>
      </c>
      <c r="D264" s="36" t="s">
        <v>1364</v>
      </c>
      <c r="E264" s="37">
        <f t="shared" si="32"/>
        <v>9105.0223325691131</v>
      </c>
      <c r="F264" s="124">
        <f>INT(2*E264+C$5)/2-4</f>
        <v>9096</v>
      </c>
      <c r="G264" s="37">
        <f t="shared" si="31"/>
        <v>5.6943640000026789</v>
      </c>
      <c r="I264" s="37">
        <f t="shared" si="29"/>
        <v>5.6943640000026789</v>
      </c>
      <c r="P264" s="63">
        <f t="shared" si="33"/>
        <v>30153.175000000003</v>
      </c>
      <c r="S264" s="39"/>
    </row>
    <row r="265" spans="1:19" ht="12.95" customHeight="1">
      <c r="A265" s="60" t="s">
        <v>1513</v>
      </c>
      <c r="C265" s="36">
        <v>45194.381000000001</v>
      </c>
      <c r="D265" s="61"/>
      <c r="E265" s="37">
        <f t="shared" si="32"/>
        <v>9140.998445672205</v>
      </c>
      <c r="F265" s="37">
        <f>ROUND(2*E265,0)/2</f>
        <v>9141</v>
      </c>
      <c r="G265" s="37">
        <f t="shared" si="31"/>
        <v>-9.8099999740952626E-4</v>
      </c>
      <c r="H265" s="62"/>
      <c r="I265" s="37">
        <f t="shared" si="29"/>
        <v>-9.8099999740952626E-4</v>
      </c>
      <c r="P265" s="63">
        <f t="shared" si="33"/>
        <v>30175.881000000001</v>
      </c>
      <c r="S265" s="39"/>
    </row>
    <row r="266" spans="1:19" ht="12.95" customHeight="1">
      <c r="A266" s="60" t="s">
        <v>1491</v>
      </c>
      <c r="C266" s="36">
        <v>45194.383999999998</v>
      </c>
      <c r="D266" s="61"/>
      <c r="E266" s="37">
        <f t="shared" si="32"/>
        <v>9141.0031989682157</v>
      </c>
      <c r="F266" s="37">
        <f>ROUND(2*E266,0)/2</f>
        <v>9141</v>
      </c>
      <c r="G266" s="37">
        <f t="shared" si="31"/>
        <v>2.0189999995636754E-3</v>
      </c>
      <c r="H266" s="62"/>
      <c r="I266" s="37">
        <f t="shared" si="29"/>
        <v>2.0189999995636754E-3</v>
      </c>
      <c r="P266" s="63">
        <f t="shared" si="33"/>
        <v>30175.883999999998</v>
      </c>
      <c r="S266" s="39"/>
    </row>
    <row r="267" spans="1:19" ht="12.95" customHeight="1">
      <c r="A267" s="60" t="s">
        <v>1500</v>
      </c>
      <c r="C267" s="36">
        <v>45194.396000000001</v>
      </c>
      <c r="D267" s="61"/>
      <c r="E267" s="37">
        <f t="shared" si="32"/>
        <v>9141.0222121522784</v>
      </c>
      <c r="F267" s="37">
        <f>ROUND(2*E267,0)/2</f>
        <v>9141</v>
      </c>
      <c r="G267" s="37">
        <f t="shared" si="31"/>
        <v>1.4019000002008397E-2</v>
      </c>
      <c r="H267" s="62"/>
      <c r="I267" s="37">
        <f t="shared" si="29"/>
        <v>1.4019000002008397E-2</v>
      </c>
      <c r="P267" s="63">
        <f t="shared" si="33"/>
        <v>30175.896000000001</v>
      </c>
      <c r="S267" s="39"/>
    </row>
    <row r="268" spans="1:19" ht="12.95" customHeight="1">
      <c r="A268" s="60" t="s">
        <v>1514</v>
      </c>
      <c r="C268" s="36">
        <v>45204.487999999998</v>
      </c>
      <c r="D268" s="61"/>
      <c r="E268" s="37">
        <f t="shared" si="32"/>
        <v>9157.0122999456507</v>
      </c>
      <c r="F268" s="37">
        <f>ROUND(2*E268,0)/2</f>
        <v>9157</v>
      </c>
      <c r="G268" s="37">
        <f t="shared" si="31"/>
        <v>7.7630000014323741E-3</v>
      </c>
      <c r="H268" s="62"/>
      <c r="I268" s="37">
        <f t="shared" si="29"/>
        <v>7.7630000014323741E-3</v>
      </c>
      <c r="P268" s="63">
        <f t="shared" si="33"/>
        <v>30185.987999999998</v>
      </c>
      <c r="S268" s="39"/>
    </row>
    <row r="269" spans="1:19" ht="12.95" customHeight="1">
      <c r="A269" s="60" t="s">
        <v>1515</v>
      </c>
      <c r="C269" s="36">
        <v>45225.317999999999</v>
      </c>
      <c r="D269" s="61"/>
      <c r="E269" s="37">
        <f t="shared" si="32"/>
        <v>9190.0160186075682</v>
      </c>
      <c r="F269" s="37">
        <f>ROUND(2*E269,0)/2</f>
        <v>9190</v>
      </c>
      <c r="G269" s="37">
        <f t="shared" si="31"/>
        <v>1.0110000002896413E-2</v>
      </c>
      <c r="H269" s="62"/>
      <c r="I269" s="37">
        <f t="shared" si="29"/>
        <v>1.0110000002896413E-2</v>
      </c>
      <c r="P269" s="63">
        <f t="shared" si="33"/>
        <v>30206.817999999999</v>
      </c>
      <c r="S269" s="39"/>
    </row>
    <row r="270" spans="1:19" ht="12.95" customHeight="1">
      <c r="A270" s="5" t="s">
        <v>1362</v>
      </c>
      <c r="C270" s="36">
        <v>45267.608999999997</v>
      </c>
      <c r="D270" s="36" t="s">
        <v>1364</v>
      </c>
      <c r="E270" s="37">
        <f t="shared" si="32"/>
        <v>9257.0232325264824</v>
      </c>
      <c r="F270" s="124">
        <f>INT(2*E270+C$5)/2-4</f>
        <v>9248</v>
      </c>
      <c r="G270" s="37">
        <f t="shared" si="31"/>
        <v>5.6949319999985164</v>
      </c>
      <c r="I270" s="37">
        <f t="shared" si="29"/>
        <v>5.6949319999985164</v>
      </c>
      <c r="P270" s="63">
        <f t="shared" si="33"/>
        <v>30249.108999999997</v>
      </c>
      <c r="S270" s="39"/>
    </row>
    <row r="271" spans="1:19" ht="12.95" customHeight="1">
      <c r="A271" s="60" t="s">
        <v>1516</v>
      </c>
      <c r="C271" s="36">
        <v>45278.328000000001</v>
      </c>
      <c r="D271" s="61"/>
      <c r="E271" s="37">
        <f t="shared" si="32"/>
        <v>9274.0067591869356</v>
      </c>
      <c r="F271" s="37">
        <f t="shared" ref="F271:F276" si="37">ROUND(2*E271,0)/2</f>
        <v>9274</v>
      </c>
      <c r="G271" s="37">
        <f t="shared" si="31"/>
        <v>4.2660000035539269E-3</v>
      </c>
      <c r="H271" s="62"/>
      <c r="I271" s="37">
        <f t="shared" si="29"/>
        <v>4.2660000035539269E-3</v>
      </c>
      <c r="P271" s="63">
        <f t="shared" si="33"/>
        <v>30259.828000000001</v>
      </c>
      <c r="S271" s="39"/>
    </row>
    <row r="272" spans="1:19" ht="12.95" customHeight="1">
      <c r="A272" s="60" t="s">
        <v>1516</v>
      </c>
      <c r="C272" s="36">
        <v>45309.249000000003</v>
      </c>
      <c r="D272" s="61"/>
      <c r="E272" s="37">
        <f t="shared" si="32"/>
        <v>9322.9989812102267</v>
      </c>
      <c r="F272" s="37">
        <f t="shared" si="37"/>
        <v>9323</v>
      </c>
      <c r="G272" s="37">
        <f t="shared" si="31"/>
        <v>-6.429999993997626E-4</v>
      </c>
      <c r="H272" s="62"/>
      <c r="I272" s="37">
        <f t="shared" ref="I272:I308" si="38">+G272</f>
        <v>-6.429999993997626E-4</v>
      </c>
      <c r="P272" s="63">
        <f t="shared" si="33"/>
        <v>30290.749000000003</v>
      </c>
      <c r="S272" s="39"/>
    </row>
    <row r="273" spans="1:19" ht="12.95" customHeight="1">
      <c r="A273" s="60" t="s">
        <v>1516</v>
      </c>
      <c r="C273" s="36">
        <v>45333.233</v>
      </c>
      <c r="D273" s="61"/>
      <c r="E273" s="37">
        <f t="shared" si="32"/>
        <v>9360.9999984155675</v>
      </c>
      <c r="F273" s="37">
        <f t="shared" si="37"/>
        <v>9361</v>
      </c>
      <c r="G273" s="37">
        <f t="shared" ref="G273:G308" si="39">+C273-(C$7+F273*C$8)</f>
        <v>-1.0000003385357559E-6</v>
      </c>
      <c r="H273" s="62"/>
      <c r="I273" s="37">
        <f t="shared" si="38"/>
        <v>-1.0000003385357559E-6</v>
      </c>
      <c r="P273" s="63">
        <f t="shared" si="33"/>
        <v>30314.733</v>
      </c>
      <c r="S273" s="39"/>
    </row>
    <row r="274" spans="1:19" ht="12.95" customHeight="1">
      <c r="A274" s="60" t="s">
        <v>1517</v>
      </c>
      <c r="C274" s="36">
        <v>45531.42</v>
      </c>
      <c r="D274" s="61"/>
      <c r="E274" s="37">
        <f t="shared" si="32"/>
        <v>9675.0138241692403</v>
      </c>
      <c r="F274" s="37">
        <f t="shared" si="37"/>
        <v>9675</v>
      </c>
      <c r="G274" s="37">
        <f t="shared" si="39"/>
        <v>8.7249999996856786E-3</v>
      </c>
      <c r="H274" s="62"/>
      <c r="I274" s="37">
        <f t="shared" si="38"/>
        <v>8.7249999996856786E-3</v>
      </c>
      <c r="P274" s="63">
        <f t="shared" si="33"/>
        <v>30512.92</v>
      </c>
      <c r="S274" s="39"/>
    </row>
    <row r="275" spans="1:19" ht="12.95" customHeight="1">
      <c r="A275" s="60" t="s">
        <v>1518</v>
      </c>
      <c r="C275" s="36">
        <v>45531.423999999999</v>
      </c>
      <c r="D275" s="61"/>
      <c r="E275" s="37">
        <f t="shared" si="32"/>
        <v>9675.0201618972606</v>
      </c>
      <c r="F275" s="37">
        <f t="shared" si="37"/>
        <v>9675</v>
      </c>
      <c r="G275" s="37">
        <f t="shared" si="39"/>
        <v>1.2725000000500586E-2</v>
      </c>
      <c r="H275" s="62"/>
      <c r="I275" s="37">
        <f t="shared" si="38"/>
        <v>1.2725000000500586E-2</v>
      </c>
      <c r="P275" s="63">
        <f t="shared" si="33"/>
        <v>30512.923999999999</v>
      </c>
      <c r="S275" s="39"/>
    </row>
    <row r="276" spans="1:19" ht="12.95" customHeight="1">
      <c r="A276" s="60" t="s">
        <v>1519</v>
      </c>
      <c r="C276" s="36">
        <v>45543.404999999999</v>
      </c>
      <c r="D276" s="61"/>
      <c r="E276" s="37">
        <f t="shared" si="32"/>
        <v>9694.0032417478797</v>
      </c>
      <c r="F276" s="37">
        <f t="shared" si="37"/>
        <v>9694</v>
      </c>
      <c r="G276" s="37">
        <f t="shared" si="39"/>
        <v>2.0460000014281832E-3</v>
      </c>
      <c r="H276" s="62"/>
      <c r="I276" s="37">
        <f t="shared" si="38"/>
        <v>2.0460000014281832E-3</v>
      </c>
      <c r="P276" s="63">
        <f t="shared" si="33"/>
        <v>30524.904999999999</v>
      </c>
      <c r="S276" s="39"/>
    </row>
    <row r="277" spans="1:19" ht="12.95" customHeight="1">
      <c r="A277" s="5" t="s">
        <v>1362</v>
      </c>
      <c r="C277" s="36">
        <v>45549.720999999998</v>
      </c>
      <c r="D277" s="36" t="s">
        <v>1364</v>
      </c>
      <c r="E277" s="37">
        <f t="shared" ref="E277:E340" si="40">+(C277-C$7)/C$8</f>
        <v>9704.0105142907814</v>
      </c>
      <c r="F277" s="124">
        <f>INT(2*E277+C$5)/2-4</f>
        <v>9695</v>
      </c>
      <c r="G277" s="37">
        <f t="shared" si="39"/>
        <v>5.6869049999950221</v>
      </c>
      <c r="I277" s="37">
        <f t="shared" si="38"/>
        <v>5.6869049999950221</v>
      </c>
      <c r="P277" s="63">
        <f t="shared" ref="P277:P340" si="41">C277-15018.5</f>
        <v>30531.220999999998</v>
      </c>
      <c r="S277" s="39"/>
    </row>
    <row r="278" spans="1:19" ht="12.95" customHeight="1">
      <c r="A278" s="60" t="s">
        <v>1495</v>
      </c>
      <c r="C278" s="36">
        <v>45553.510999999999</v>
      </c>
      <c r="D278" s="61"/>
      <c r="E278" s="37">
        <f t="shared" si="40"/>
        <v>9710.0155115893249</v>
      </c>
      <c r="F278" s="37">
        <f t="shared" ref="F278:F291" si="42">ROUND(2*E278,0)/2</f>
        <v>9710</v>
      </c>
      <c r="G278" s="37">
        <f t="shared" si="39"/>
        <v>9.7899999964283779E-3</v>
      </c>
      <c r="H278" s="62"/>
      <c r="I278" s="37">
        <f t="shared" si="38"/>
        <v>9.7899999964283779E-3</v>
      </c>
      <c r="P278" s="63">
        <f t="shared" si="41"/>
        <v>30535.010999999999</v>
      </c>
      <c r="S278" s="39"/>
    </row>
    <row r="279" spans="1:19" ht="12.95" customHeight="1">
      <c r="A279" s="60" t="s">
        <v>1520</v>
      </c>
      <c r="C279" s="36">
        <v>45553.514000000003</v>
      </c>
      <c r="D279" s="61"/>
      <c r="E279" s="37">
        <f t="shared" si="40"/>
        <v>9710.0202648853465</v>
      </c>
      <c r="F279" s="37">
        <f t="shared" si="42"/>
        <v>9710</v>
      </c>
      <c r="G279" s="37">
        <f t="shared" si="39"/>
        <v>1.2790000000677537E-2</v>
      </c>
      <c r="H279" s="62"/>
      <c r="I279" s="37">
        <f t="shared" si="38"/>
        <v>1.2790000000677537E-2</v>
      </c>
      <c r="P279" s="63">
        <f t="shared" si="41"/>
        <v>30535.014000000003</v>
      </c>
      <c r="S279" s="39"/>
    </row>
    <row r="280" spans="1:19" ht="12.95" customHeight="1">
      <c r="A280" s="60" t="s">
        <v>1521</v>
      </c>
      <c r="C280" s="36">
        <v>45553.514999999999</v>
      </c>
      <c r="D280" s="61"/>
      <c r="E280" s="37">
        <f t="shared" si="40"/>
        <v>9710.021849317347</v>
      </c>
      <c r="F280" s="37">
        <f t="shared" si="42"/>
        <v>9710</v>
      </c>
      <c r="G280" s="37">
        <f t="shared" si="39"/>
        <v>1.3789999997243285E-2</v>
      </c>
      <c r="H280" s="62"/>
      <c r="I280" s="37">
        <f t="shared" si="38"/>
        <v>1.3789999997243285E-2</v>
      </c>
      <c r="P280" s="63">
        <f t="shared" si="41"/>
        <v>30535.014999999999</v>
      </c>
      <c r="S280" s="39"/>
    </row>
    <row r="281" spans="1:19" ht="12.95" customHeight="1">
      <c r="A281" s="60" t="s">
        <v>1517</v>
      </c>
      <c r="C281" s="36">
        <v>45555.398999999998</v>
      </c>
      <c r="D281" s="61"/>
      <c r="E281" s="37">
        <f t="shared" si="40"/>
        <v>9713.006919214562</v>
      </c>
      <c r="F281" s="37">
        <f t="shared" si="42"/>
        <v>9713</v>
      </c>
      <c r="G281" s="37">
        <f t="shared" si="39"/>
        <v>4.3669999940902926E-3</v>
      </c>
      <c r="H281" s="62"/>
      <c r="I281" s="37">
        <f t="shared" si="38"/>
        <v>4.3669999940902926E-3</v>
      </c>
      <c r="P281" s="63">
        <f t="shared" si="41"/>
        <v>30536.898999999998</v>
      </c>
      <c r="S281" s="39"/>
    </row>
    <row r="282" spans="1:19" ht="12.95" customHeight="1">
      <c r="A282" s="60" t="s">
        <v>1491</v>
      </c>
      <c r="C282" s="36">
        <v>45555.4</v>
      </c>
      <c r="D282" s="61"/>
      <c r="E282" s="37">
        <f t="shared" si="40"/>
        <v>9713.0085036465716</v>
      </c>
      <c r="F282" s="37">
        <f t="shared" si="42"/>
        <v>9713</v>
      </c>
      <c r="G282" s="37">
        <f t="shared" si="39"/>
        <v>5.3669999979319982E-3</v>
      </c>
      <c r="H282" s="62"/>
      <c r="I282" s="37">
        <f t="shared" si="38"/>
        <v>5.3669999979319982E-3</v>
      </c>
      <c r="P282" s="63">
        <f t="shared" si="41"/>
        <v>30536.9</v>
      </c>
      <c r="S282" s="39"/>
    </row>
    <row r="283" spans="1:19" ht="12.95" customHeight="1">
      <c r="A283" s="60" t="s">
        <v>1522</v>
      </c>
      <c r="C283" s="36">
        <v>45555.400999999998</v>
      </c>
      <c r="D283" s="61"/>
      <c r="E283" s="37">
        <f t="shared" si="40"/>
        <v>9713.0100880785722</v>
      </c>
      <c r="F283" s="37">
        <f t="shared" si="42"/>
        <v>9713</v>
      </c>
      <c r="G283" s="37">
        <f t="shared" si="39"/>
        <v>6.3669999944977462E-3</v>
      </c>
      <c r="H283" s="62"/>
      <c r="I283" s="37">
        <f t="shared" si="38"/>
        <v>6.3669999944977462E-3</v>
      </c>
      <c r="P283" s="63">
        <f t="shared" si="41"/>
        <v>30536.900999999998</v>
      </c>
      <c r="S283" s="39"/>
    </row>
    <row r="284" spans="1:19" ht="12.95" customHeight="1">
      <c r="A284" s="60" t="s">
        <v>1523</v>
      </c>
      <c r="C284" s="36">
        <v>45555.404000000002</v>
      </c>
      <c r="D284" s="61"/>
      <c r="E284" s="37">
        <f t="shared" si="40"/>
        <v>9713.0148413745937</v>
      </c>
      <c r="F284" s="37">
        <f t="shared" si="42"/>
        <v>9713</v>
      </c>
      <c r="G284" s="37">
        <f t="shared" si="39"/>
        <v>9.3669999987469055E-3</v>
      </c>
      <c r="H284" s="62"/>
      <c r="I284" s="37">
        <f t="shared" si="38"/>
        <v>9.3669999987469055E-3</v>
      </c>
      <c r="P284" s="63">
        <f t="shared" si="41"/>
        <v>30536.904000000002</v>
      </c>
      <c r="S284" s="39"/>
    </row>
    <row r="285" spans="1:19" ht="12.95" customHeight="1">
      <c r="A285" s="60" t="s">
        <v>1524</v>
      </c>
      <c r="C285" s="36">
        <v>45555.408000000003</v>
      </c>
      <c r="D285" s="61"/>
      <c r="E285" s="37">
        <f t="shared" si="40"/>
        <v>9713.021179102614</v>
      </c>
      <c r="F285" s="37">
        <f t="shared" si="42"/>
        <v>9713</v>
      </c>
      <c r="G285" s="37">
        <f t="shared" si="39"/>
        <v>1.3366999999561813E-2</v>
      </c>
      <c r="H285" s="62"/>
      <c r="I285" s="37">
        <f t="shared" si="38"/>
        <v>1.3366999999561813E-2</v>
      </c>
      <c r="P285" s="63">
        <f t="shared" si="41"/>
        <v>30536.908000000003</v>
      </c>
      <c r="S285" s="39"/>
    </row>
    <row r="286" spans="1:19" ht="12.95" customHeight="1">
      <c r="A286" s="60" t="s">
        <v>1514</v>
      </c>
      <c r="C286" s="36">
        <v>45555.41</v>
      </c>
      <c r="D286" s="61"/>
      <c r="E286" s="37">
        <f t="shared" si="40"/>
        <v>9713.0243479666242</v>
      </c>
      <c r="F286" s="37">
        <f t="shared" si="42"/>
        <v>9713</v>
      </c>
      <c r="G286" s="37">
        <f t="shared" si="39"/>
        <v>1.5366999999969266E-2</v>
      </c>
      <c r="H286" s="62"/>
      <c r="I286" s="37">
        <f t="shared" si="38"/>
        <v>1.5366999999969266E-2</v>
      </c>
      <c r="P286" s="63">
        <f t="shared" si="41"/>
        <v>30536.910000000003</v>
      </c>
      <c r="S286" s="39"/>
    </row>
    <row r="287" spans="1:19" ht="12.95" customHeight="1">
      <c r="A287" s="60" t="s">
        <v>1521</v>
      </c>
      <c r="C287" s="36">
        <v>45565.506999999998</v>
      </c>
      <c r="D287" s="61"/>
      <c r="E287" s="37">
        <f t="shared" si="40"/>
        <v>9729.0223579200174</v>
      </c>
      <c r="F287" s="37">
        <f t="shared" si="42"/>
        <v>9729</v>
      </c>
      <c r="G287" s="37">
        <f t="shared" si="39"/>
        <v>1.4110999996773899E-2</v>
      </c>
      <c r="H287" s="62"/>
      <c r="I287" s="37">
        <f t="shared" si="38"/>
        <v>1.4110999996773899E-2</v>
      </c>
      <c r="P287" s="63">
        <f t="shared" si="41"/>
        <v>30547.006999999998</v>
      </c>
      <c r="S287" s="39"/>
    </row>
    <row r="288" spans="1:19" ht="12.95" customHeight="1">
      <c r="A288" s="60" t="s">
        <v>1521</v>
      </c>
      <c r="C288" s="36">
        <v>45567.398999999998</v>
      </c>
      <c r="D288" s="61"/>
      <c r="E288" s="37">
        <f t="shared" si="40"/>
        <v>9732.0201032732748</v>
      </c>
      <c r="F288" s="37">
        <f t="shared" si="42"/>
        <v>9732</v>
      </c>
      <c r="G288" s="37">
        <f t="shared" si="39"/>
        <v>1.2687999995250721E-2</v>
      </c>
      <c r="H288" s="62"/>
      <c r="I288" s="37">
        <f t="shared" si="38"/>
        <v>1.2687999995250721E-2</v>
      </c>
      <c r="P288" s="63">
        <f t="shared" si="41"/>
        <v>30548.898999999998</v>
      </c>
      <c r="S288" s="39"/>
    </row>
    <row r="289" spans="1:19" ht="12.95" customHeight="1">
      <c r="A289" s="60" t="s">
        <v>1521</v>
      </c>
      <c r="C289" s="36">
        <v>45572.447999999997</v>
      </c>
      <c r="D289" s="61"/>
      <c r="E289" s="37">
        <f t="shared" si="40"/>
        <v>9740.0199004659753</v>
      </c>
      <c r="F289" s="37">
        <f t="shared" si="42"/>
        <v>9740</v>
      </c>
      <c r="G289" s="37">
        <f t="shared" si="39"/>
        <v>1.2559999995573889E-2</v>
      </c>
      <c r="H289" s="62"/>
      <c r="I289" s="37">
        <f t="shared" si="38"/>
        <v>1.2559999995573889E-2</v>
      </c>
      <c r="P289" s="63">
        <f t="shared" si="41"/>
        <v>30553.947999999997</v>
      </c>
      <c r="S289" s="39"/>
    </row>
    <row r="290" spans="1:19" ht="12.95" customHeight="1">
      <c r="A290" s="60" t="s">
        <v>1525</v>
      </c>
      <c r="C290" s="36">
        <v>45577.489000000001</v>
      </c>
      <c r="D290" s="61"/>
      <c r="E290" s="37">
        <f t="shared" si="40"/>
        <v>9748.0070222026479</v>
      </c>
      <c r="F290" s="37">
        <f t="shared" si="42"/>
        <v>9748</v>
      </c>
      <c r="G290" s="37">
        <f t="shared" si="39"/>
        <v>4.4320000015432015E-3</v>
      </c>
      <c r="H290" s="62"/>
      <c r="I290" s="37">
        <f t="shared" si="38"/>
        <v>4.4320000015432015E-3</v>
      </c>
      <c r="P290" s="63">
        <f t="shared" si="41"/>
        <v>30558.989000000001</v>
      </c>
      <c r="S290" s="39"/>
    </row>
    <row r="291" spans="1:19" ht="12.95" customHeight="1">
      <c r="A291" s="60" t="s">
        <v>1521</v>
      </c>
      <c r="C291" s="36">
        <v>45577.495000000003</v>
      </c>
      <c r="D291" s="61"/>
      <c r="E291" s="37">
        <f t="shared" si="40"/>
        <v>9748.0165287946784</v>
      </c>
      <c r="F291" s="37">
        <f t="shared" si="42"/>
        <v>9748</v>
      </c>
      <c r="G291" s="37">
        <f t="shared" si="39"/>
        <v>1.0432000002765562E-2</v>
      </c>
      <c r="H291" s="62"/>
      <c r="I291" s="37">
        <f t="shared" si="38"/>
        <v>1.0432000002765562E-2</v>
      </c>
      <c r="P291" s="63">
        <f t="shared" si="41"/>
        <v>30558.995000000003</v>
      </c>
      <c r="S291" s="39"/>
    </row>
    <row r="292" spans="1:19" ht="12.95" customHeight="1">
      <c r="A292" s="5" t="s">
        <v>1362</v>
      </c>
      <c r="C292" s="36">
        <v>45578.767</v>
      </c>
      <c r="D292" s="36" t="s">
        <v>1364</v>
      </c>
      <c r="E292" s="37">
        <f t="shared" si="40"/>
        <v>9750.0319263048987</v>
      </c>
      <c r="F292" s="124">
        <f>INT(2*E292+C$5)/2-4</f>
        <v>9741</v>
      </c>
      <c r="G292" s="37">
        <f t="shared" si="39"/>
        <v>5.7004190000006929</v>
      </c>
      <c r="I292" s="37">
        <f t="shared" si="38"/>
        <v>5.7004190000006929</v>
      </c>
      <c r="P292" s="63">
        <f t="shared" si="41"/>
        <v>30560.267</v>
      </c>
      <c r="S292" s="39"/>
    </row>
    <row r="293" spans="1:19" ht="12.95" customHeight="1">
      <c r="A293" s="60" t="s">
        <v>1521</v>
      </c>
      <c r="C293" s="36">
        <v>45579.383999999998</v>
      </c>
      <c r="D293" s="61"/>
      <c r="E293" s="37">
        <f t="shared" si="40"/>
        <v>9751.0095208519142</v>
      </c>
      <c r="F293" s="37">
        <f>ROUND(2*E293,0)/2</f>
        <v>9751</v>
      </c>
      <c r="G293" s="37">
        <f t="shared" si="39"/>
        <v>6.0089999969932251E-3</v>
      </c>
      <c r="H293" s="62"/>
      <c r="I293" s="37">
        <f t="shared" si="38"/>
        <v>6.0089999969932251E-3</v>
      </c>
      <c r="P293" s="63">
        <f t="shared" si="41"/>
        <v>30560.883999999998</v>
      </c>
      <c r="S293" s="39"/>
    </row>
    <row r="294" spans="1:19" ht="12.95" customHeight="1">
      <c r="A294" s="5" t="s">
        <v>1362</v>
      </c>
      <c r="C294" s="36">
        <v>45602.741000000002</v>
      </c>
      <c r="D294" s="36" t="s">
        <v>1364</v>
      </c>
      <c r="E294" s="37">
        <f t="shared" si="40"/>
        <v>9788.0170991901996</v>
      </c>
      <c r="F294" s="124">
        <f>INT(2*E294+C$5)/2-4</f>
        <v>9779</v>
      </c>
      <c r="G294" s="37">
        <f t="shared" si="39"/>
        <v>5.6910609999977169</v>
      </c>
      <c r="I294" s="37">
        <f t="shared" si="38"/>
        <v>5.6910609999977169</v>
      </c>
      <c r="P294" s="63">
        <f t="shared" si="41"/>
        <v>30584.241000000002</v>
      </c>
      <c r="S294" s="39"/>
    </row>
    <row r="295" spans="1:19" ht="12.95" customHeight="1">
      <c r="A295" s="60" t="s">
        <v>1526</v>
      </c>
      <c r="C295" s="36">
        <v>45610.294999999998</v>
      </c>
      <c r="D295" s="61"/>
      <c r="E295" s="37">
        <f t="shared" si="40"/>
        <v>9799.9858985551527</v>
      </c>
      <c r="F295" s="37">
        <f t="shared" ref="F295:F302" si="43">ROUND(2*E295,0)/2</f>
        <v>9800</v>
      </c>
      <c r="G295" s="37">
        <f t="shared" si="39"/>
        <v>-8.900000000721775E-3</v>
      </c>
      <c r="H295" s="62"/>
      <c r="I295" s="37">
        <f t="shared" si="38"/>
        <v>-8.900000000721775E-3</v>
      </c>
      <c r="P295" s="63">
        <f t="shared" si="41"/>
        <v>30591.794999999998</v>
      </c>
      <c r="S295" s="39"/>
    </row>
    <row r="296" spans="1:19" ht="12.95" customHeight="1">
      <c r="A296" s="60" t="s">
        <v>1527</v>
      </c>
      <c r="C296" s="36">
        <v>45615.360000000001</v>
      </c>
      <c r="D296" s="61"/>
      <c r="E296" s="37">
        <f t="shared" si="40"/>
        <v>9808.0110466599399</v>
      </c>
      <c r="F296" s="37">
        <f t="shared" si="43"/>
        <v>9808</v>
      </c>
      <c r="G296" s="37">
        <f t="shared" si="39"/>
        <v>6.9720000028610229E-3</v>
      </c>
      <c r="H296" s="62"/>
      <c r="I296" s="37">
        <f t="shared" si="38"/>
        <v>6.9720000028610229E-3</v>
      </c>
      <c r="P296" s="63">
        <f t="shared" si="41"/>
        <v>30596.86</v>
      </c>
      <c r="S296" s="39"/>
    </row>
    <row r="297" spans="1:19" ht="12.95" customHeight="1">
      <c r="A297" s="60" t="s">
        <v>1528</v>
      </c>
      <c r="C297" s="36">
        <v>45615.362000000001</v>
      </c>
      <c r="D297" s="61"/>
      <c r="E297" s="37">
        <f t="shared" si="40"/>
        <v>9808.01421552395</v>
      </c>
      <c r="F297" s="37">
        <f t="shared" si="43"/>
        <v>9808</v>
      </c>
      <c r="G297" s="37">
        <f t="shared" si="39"/>
        <v>8.9720000032684766E-3</v>
      </c>
      <c r="H297" s="62"/>
      <c r="I297" s="37">
        <f t="shared" si="38"/>
        <v>8.9720000032684766E-3</v>
      </c>
      <c r="P297" s="63">
        <f t="shared" si="41"/>
        <v>30596.862000000001</v>
      </c>
      <c r="S297" s="39"/>
    </row>
    <row r="298" spans="1:19" ht="12.95" customHeight="1">
      <c r="A298" s="60" t="s">
        <v>1529</v>
      </c>
      <c r="C298" s="36">
        <v>45634.305</v>
      </c>
      <c r="D298" s="61"/>
      <c r="E298" s="37">
        <f t="shared" si="40"/>
        <v>9838.0281109926309</v>
      </c>
      <c r="F298" s="37">
        <f t="shared" si="43"/>
        <v>9838</v>
      </c>
      <c r="G298" s="37">
        <f t="shared" si="39"/>
        <v>1.7742000003636349E-2</v>
      </c>
      <c r="H298" s="62"/>
      <c r="I298" s="37">
        <f t="shared" si="38"/>
        <v>1.7742000003636349E-2</v>
      </c>
      <c r="P298" s="63">
        <f t="shared" si="41"/>
        <v>30615.805</v>
      </c>
      <c r="S298" s="39"/>
    </row>
    <row r="299" spans="1:19" ht="12.95" customHeight="1">
      <c r="A299" s="60" t="s">
        <v>1530</v>
      </c>
      <c r="C299" s="36">
        <v>45818.593000000001</v>
      </c>
      <c r="D299" s="61"/>
      <c r="E299" s="37">
        <f t="shared" si="40"/>
        <v>10130.019916310303</v>
      </c>
      <c r="F299" s="37">
        <f t="shared" si="43"/>
        <v>10130</v>
      </c>
      <c r="G299" s="37">
        <f t="shared" si="39"/>
        <v>1.2569999998959247E-2</v>
      </c>
      <c r="H299" s="62"/>
      <c r="I299" s="37">
        <f t="shared" si="38"/>
        <v>1.2569999998959247E-2</v>
      </c>
      <c r="P299" s="63">
        <f t="shared" si="41"/>
        <v>30800.093000000001</v>
      </c>
      <c r="S299" s="39"/>
    </row>
    <row r="300" spans="1:19" ht="12.95" customHeight="1">
      <c r="A300" s="60" t="s">
        <v>1531</v>
      </c>
      <c r="C300" s="36">
        <v>45868.455000000002</v>
      </c>
      <c r="D300" s="61"/>
      <c r="E300" s="37">
        <f t="shared" si="40"/>
        <v>10209.022864938266</v>
      </c>
      <c r="F300" s="37">
        <f t="shared" si="43"/>
        <v>10209</v>
      </c>
      <c r="G300" s="37">
        <f t="shared" si="39"/>
        <v>1.4431000003241934E-2</v>
      </c>
      <c r="H300" s="62"/>
      <c r="I300" s="37">
        <f t="shared" si="38"/>
        <v>1.4431000003241934E-2</v>
      </c>
      <c r="P300" s="63">
        <f t="shared" si="41"/>
        <v>30849.955000000002</v>
      </c>
      <c r="S300" s="39"/>
    </row>
    <row r="301" spans="1:19" ht="12.95" customHeight="1">
      <c r="A301" s="60" t="s">
        <v>1532</v>
      </c>
      <c r="C301" s="36">
        <v>45892.432999999997</v>
      </c>
      <c r="D301" s="61"/>
      <c r="E301" s="37">
        <f t="shared" si="40"/>
        <v>10247.014375551576</v>
      </c>
      <c r="F301" s="37">
        <f t="shared" si="43"/>
        <v>10247</v>
      </c>
      <c r="G301" s="37">
        <f t="shared" si="39"/>
        <v>9.0730000010807998E-3</v>
      </c>
      <c r="H301" s="62"/>
      <c r="I301" s="37">
        <f t="shared" si="38"/>
        <v>9.0730000010807998E-3</v>
      </c>
      <c r="P301" s="63">
        <f t="shared" si="41"/>
        <v>30873.932999999997</v>
      </c>
      <c r="S301" s="39"/>
    </row>
    <row r="302" spans="1:19" ht="12.95" customHeight="1">
      <c r="A302" s="60" t="s">
        <v>1533</v>
      </c>
      <c r="C302" s="36">
        <v>45892.436000000002</v>
      </c>
      <c r="D302" s="61"/>
      <c r="E302" s="37">
        <f t="shared" si="40"/>
        <v>10247.019128847598</v>
      </c>
      <c r="F302" s="37">
        <f t="shared" si="43"/>
        <v>10247</v>
      </c>
      <c r="G302" s="37">
        <f t="shared" si="39"/>
        <v>1.2073000005329959E-2</v>
      </c>
      <c r="H302" s="62"/>
      <c r="I302" s="37">
        <f t="shared" si="38"/>
        <v>1.2073000005329959E-2</v>
      </c>
      <c r="P302" s="63">
        <f t="shared" si="41"/>
        <v>30873.936000000002</v>
      </c>
      <c r="S302" s="39"/>
    </row>
    <row r="303" spans="1:19" ht="12.95" customHeight="1">
      <c r="A303" s="5" t="s">
        <v>1362</v>
      </c>
      <c r="C303" s="36">
        <v>45900.642</v>
      </c>
      <c r="D303" s="36" t="s">
        <v>1364</v>
      </c>
      <c r="E303" s="37">
        <f t="shared" si="40"/>
        <v>10260.020977879745</v>
      </c>
      <c r="F303" s="124">
        <f>INT(2*E303+C$5)/2-4</f>
        <v>10251</v>
      </c>
      <c r="G303" s="37">
        <f t="shared" si="39"/>
        <v>5.6935089999969932</v>
      </c>
      <c r="I303" s="37">
        <f t="shared" si="38"/>
        <v>5.6935089999969932</v>
      </c>
      <c r="P303" s="63">
        <f t="shared" si="41"/>
        <v>30882.142</v>
      </c>
      <c r="S303" s="39"/>
    </row>
    <row r="304" spans="1:19" ht="12.95" customHeight="1">
      <c r="A304" s="60" t="s">
        <v>1533</v>
      </c>
      <c r="C304" s="36">
        <v>45935.360999999997</v>
      </c>
      <c r="D304" s="61"/>
      <c r="E304" s="37">
        <f t="shared" si="40"/>
        <v>10315.030872657611</v>
      </c>
      <c r="F304" s="37">
        <f>ROUND(2*E304,0)/2</f>
        <v>10315</v>
      </c>
      <c r="G304" s="37">
        <f t="shared" si="39"/>
        <v>1.9484999997075647E-2</v>
      </c>
      <c r="H304" s="62"/>
      <c r="I304" s="37">
        <f t="shared" si="38"/>
        <v>1.9484999997075647E-2</v>
      </c>
      <c r="P304" s="63">
        <f t="shared" si="41"/>
        <v>30916.860999999997</v>
      </c>
      <c r="S304" s="39"/>
    </row>
    <row r="305" spans="1:21" ht="12.95" customHeight="1">
      <c r="A305" s="60" t="s">
        <v>1534</v>
      </c>
      <c r="C305" s="36">
        <v>45940.400999999998</v>
      </c>
      <c r="D305" s="61"/>
      <c r="E305" s="37">
        <f t="shared" si="40"/>
        <v>10323.016409962271</v>
      </c>
      <c r="F305" s="37">
        <f>ROUND(2*E305,0)/2</f>
        <v>10323</v>
      </c>
      <c r="G305" s="37">
        <f t="shared" si="39"/>
        <v>1.0356999999203254E-2</v>
      </c>
      <c r="H305" s="62"/>
      <c r="I305" s="37">
        <f t="shared" si="38"/>
        <v>1.0356999999203254E-2</v>
      </c>
      <c r="P305" s="63">
        <f t="shared" si="41"/>
        <v>30921.900999999998</v>
      </c>
      <c r="S305" s="39"/>
    </row>
    <row r="306" spans="1:21" ht="12.95" customHeight="1">
      <c r="A306" s="5" t="s">
        <v>1362</v>
      </c>
      <c r="C306" s="36">
        <v>45941.673000000003</v>
      </c>
      <c r="D306" s="36" t="s">
        <v>1364</v>
      </c>
      <c r="E306" s="37">
        <f t="shared" si="40"/>
        <v>10325.031807472502</v>
      </c>
      <c r="F306" s="124">
        <f>INT(2*E306+C$5)/2-4</f>
        <v>10316</v>
      </c>
      <c r="G306" s="37">
        <f t="shared" si="39"/>
        <v>5.7003440000044066</v>
      </c>
      <c r="I306" s="37">
        <f t="shared" si="38"/>
        <v>5.7003440000044066</v>
      </c>
      <c r="P306" s="63">
        <f t="shared" si="41"/>
        <v>30923.173000000003</v>
      </c>
      <c r="S306" s="39"/>
    </row>
    <row r="307" spans="1:21" ht="12.95" customHeight="1">
      <c r="A307" s="5" t="s">
        <v>1362</v>
      </c>
      <c r="C307" s="36">
        <v>45944.822</v>
      </c>
      <c r="D307" s="36" t="s">
        <v>1364</v>
      </c>
      <c r="E307" s="37">
        <f t="shared" si="40"/>
        <v>10330.021183855906</v>
      </c>
      <c r="F307" s="124">
        <f>INT(2*E307+C$5)/2-4</f>
        <v>10321</v>
      </c>
      <c r="G307" s="37">
        <f t="shared" si="39"/>
        <v>5.6936389999973471</v>
      </c>
      <c r="I307" s="37">
        <f t="shared" si="38"/>
        <v>5.6936389999973471</v>
      </c>
      <c r="P307" s="63">
        <f t="shared" si="41"/>
        <v>30926.322</v>
      </c>
      <c r="S307" s="39"/>
    </row>
    <row r="308" spans="1:21" ht="12.95" customHeight="1">
      <c r="A308" s="5" t="s">
        <v>1362</v>
      </c>
      <c r="C308" s="36">
        <v>45960.608</v>
      </c>
      <c r="D308" s="36" t="s">
        <v>1364</v>
      </c>
      <c r="E308" s="37">
        <f t="shared" si="40"/>
        <v>10355.033027485142</v>
      </c>
      <c r="F308" s="124">
        <f>INT(2*E308+C$5)/2-4</f>
        <v>10346</v>
      </c>
      <c r="G308" s="37">
        <f t="shared" si="39"/>
        <v>5.7011140000031446</v>
      </c>
      <c r="I308" s="37">
        <f t="shared" si="38"/>
        <v>5.7011140000031446</v>
      </c>
      <c r="P308" s="63">
        <f t="shared" si="41"/>
        <v>30942.108</v>
      </c>
      <c r="S308" s="39"/>
    </row>
    <row r="309" spans="1:21" ht="12.95" customHeight="1">
      <c r="A309" s="5" t="s">
        <v>1449</v>
      </c>
      <c r="B309" s="39" t="s">
        <v>1367</v>
      </c>
      <c r="C309" s="36">
        <v>45990.465499999998</v>
      </c>
      <c r="D309" s="36">
        <v>4.0000000000000002E-4</v>
      </c>
      <c r="E309" s="37">
        <f t="shared" si="40"/>
        <v>10402.340206071223</v>
      </c>
      <c r="F309" s="37">
        <f>INT(2*E309+C$5)/2</f>
        <v>10397.5</v>
      </c>
      <c r="L309" s="48"/>
      <c r="M309" s="48"/>
      <c r="N309" s="48"/>
      <c r="P309" s="63">
        <f t="shared" si="41"/>
        <v>30971.965499999998</v>
      </c>
      <c r="S309" s="39"/>
      <c r="U309" s="48">
        <v>0.21471799999562791</v>
      </c>
    </row>
    <row r="310" spans="1:21" ht="12.95" customHeight="1">
      <c r="A310" s="60" t="s">
        <v>1535</v>
      </c>
      <c r="C310" s="36">
        <v>46007.290999999997</v>
      </c>
      <c r="D310" s="61"/>
      <c r="E310" s="37">
        <f t="shared" si="40"/>
        <v>10428.999066769546</v>
      </c>
      <c r="F310" s="37">
        <f>ROUND(2*E310,0)/2</f>
        <v>10429</v>
      </c>
      <c r="G310" s="37">
        <f t="shared" ref="G310:G373" si="44">+C310-(C$7+F310*C$8)</f>
        <v>-5.8900000294670463E-4</v>
      </c>
      <c r="H310" s="62"/>
      <c r="I310" s="37">
        <f t="shared" ref="I310:I339" si="45">+G310</f>
        <v>-5.8900000294670463E-4</v>
      </c>
      <c r="P310" s="63">
        <f t="shared" si="41"/>
        <v>30988.790999999997</v>
      </c>
      <c r="S310" s="39"/>
    </row>
    <row r="311" spans="1:21" ht="12.95" customHeight="1">
      <c r="A311" s="60" t="s">
        <v>1536</v>
      </c>
      <c r="C311" s="36">
        <v>46007.324000000001</v>
      </c>
      <c r="D311" s="61"/>
      <c r="E311" s="37">
        <f t="shared" si="40"/>
        <v>10429.051353025712</v>
      </c>
      <c r="F311" s="37">
        <f>ROUND(2*E311,0)/2</f>
        <v>10429</v>
      </c>
      <c r="G311" s="37">
        <f t="shared" si="44"/>
        <v>3.2411000000138301E-2</v>
      </c>
      <c r="H311" s="62"/>
      <c r="I311" s="37">
        <f t="shared" si="45"/>
        <v>3.2411000000138301E-2</v>
      </c>
      <c r="P311" s="63">
        <f t="shared" si="41"/>
        <v>30988.824000000001</v>
      </c>
      <c r="S311" s="39"/>
    </row>
    <row r="312" spans="1:21" ht="12.95" customHeight="1">
      <c r="A312" s="60" t="s">
        <v>1537</v>
      </c>
      <c r="C312" s="36">
        <v>46019.294999999998</v>
      </c>
      <c r="D312" s="61"/>
      <c r="E312" s="37">
        <f t="shared" si="40"/>
        <v>10448.018588556279</v>
      </c>
      <c r="F312" s="37">
        <f>ROUND(2*E312,0)/2</f>
        <v>10448</v>
      </c>
      <c r="G312" s="37">
        <f t="shared" si="44"/>
        <v>1.1731999999028631E-2</v>
      </c>
      <c r="H312" s="62"/>
      <c r="I312" s="37">
        <f t="shared" si="45"/>
        <v>1.1731999999028631E-2</v>
      </c>
      <c r="P312" s="63">
        <f t="shared" si="41"/>
        <v>31000.794999999998</v>
      </c>
      <c r="S312" s="39"/>
    </row>
    <row r="313" spans="1:21" ht="12.95" customHeight="1">
      <c r="A313" s="5" t="s">
        <v>1362</v>
      </c>
      <c r="C313" s="36">
        <v>46235.781999999999</v>
      </c>
      <c r="D313" s="36" t="s">
        <v>1364</v>
      </c>
      <c r="E313" s="37">
        <f t="shared" si="40"/>
        <v>10791.027519999492</v>
      </c>
      <c r="F313" s="124">
        <f>INT(2*E313+C$5)/2-4</f>
        <v>10782</v>
      </c>
      <c r="G313" s="37">
        <f t="shared" si="44"/>
        <v>5.6976379999978235</v>
      </c>
      <c r="I313" s="37">
        <f t="shared" si="45"/>
        <v>5.6976379999978235</v>
      </c>
      <c r="P313" s="63">
        <f t="shared" si="41"/>
        <v>31217.281999999999</v>
      </c>
      <c r="S313" s="39"/>
    </row>
    <row r="314" spans="1:21" ht="12.95" customHeight="1">
      <c r="A314" s="60" t="s">
        <v>1538</v>
      </c>
      <c r="C314" s="36">
        <v>46253.451999999997</v>
      </c>
      <c r="D314" s="61"/>
      <c r="E314" s="37">
        <f t="shared" si="40"/>
        <v>10819.024433525943</v>
      </c>
      <c r="F314" s="37">
        <f t="shared" ref="F314:F322" si="46">ROUND(2*E314,0)/2</f>
        <v>10819</v>
      </c>
      <c r="G314" s="37">
        <f t="shared" si="44"/>
        <v>1.5420999996422324E-2</v>
      </c>
      <c r="H314" s="62"/>
      <c r="I314" s="37">
        <f t="shared" si="45"/>
        <v>1.5420999996422324E-2</v>
      </c>
      <c r="P314" s="63">
        <f t="shared" si="41"/>
        <v>31234.951999999997</v>
      </c>
      <c r="S314" s="39"/>
    </row>
    <row r="315" spans="1:21" ht="12.95" customHeight="1">
      <c r="A315" s="60" t="s">
        <v>1539</v>
      </c>
      <c r="C315" s="36">
        <v>46253.453999999998</v>
      </c>
      <c r="D315" s="61"/>
      <c r="E315" s="37">
        <f t="shared" si="40"/>
        <v>10819.027602389953</v>
      </c>
      <c r="F315" s="37">
        <f t="shared" si="46"/>
        <v>10819</v>
      </c>
      <c r="G315" s="37">
        <f t="shared" si="44"/>
        <v>1.7420999996829778E-2</v>
      </c>
      <c r="H315" s="62"/>
      <c r="I315" s="37">
        <f t="shared" si="45"/>
        <v>1.7420999996829778E-2</v>
      </c>
      <c r="P315" s="63">
        <f t="shared" si="41"/>
        <v>31234.953999999998</v>
      </c>
      <c r="S315" s="39"/>
    </row>
    <row r="316" spans="1:21" ht="12.95" customHeight="1">
      <c r="A316" s="60" t="s">
        <v>1540</v>
      </c>
      <c r="C316" s="36">
        <v>46260.39</v>
      </c>
      <c r="D316" s="61"/>
      <c r="E316" s="37">
        <f t="shared" si="40"/>
        <v>10830.017222775892</v>
      </c>
      <c r="F316" s="37">
        <f t="shared" si="46"/>
        <v>10830</v>
      </c>
      <c r="G316" s="37">
        <f t="shared" si="44"/>
        <v>1.0869999998249114E-2</v>
      </c>
      <c r="H316" s="62"/>
      <c r="I316" s="37">
        <f t="shared" si="45"/>
        <v>1.0869999998249114E-2</v>
      </c>
      <c r="P316" s="63">
        <f t="shared" si="41"/>
        <v>31241.89</v>
      </c>
      <c r="S316" s="39"/>
    </row>
    <row r="317" spans="1:21" ht="12.95" customHeight="1">
      <c r="A317" s="60" t="s">
        <v>1541</v>
      </c>
      <c r="C317" s="36">
        <v>46265.440999999999</v>
      </c>
      <c r="D317" s="61"/>
      <c r="E317" s="37">
        <f t="shared" si="40"/>
        <v>10838.020188832605</v>
      </c>
      <c r="F317" s="37">
        <f t="shared" si="46"/>
        <v>10838</v>
      </c>
      <c r="G317" s="37">
        <f t="shared" si="44"/>
        <v>1.2741999998979736E-2</v>
      </c>
      <c r="H317" s="62"/>
      <c r="I317" s="37">
        <f t="shared" si="45"/>
        <v>1.2741999998979736E-2</v>
      </c>
      <c r="P317" s="63">
        <f t="shared" si="41"/>
        <v>31246.940999999999</v>
      </c>
      <c r="S317" s="39"/>
    </row>
    <row r="318" spans="1:21" ht="12.95" customHeight="1">
      <c r="A318" s="60" t="s">
        <v>1542</v>
      </c>
      <c r="C318" s="36">
        <v>46265.444000000003</v>
      </c>
      <c r="D318" s="61"/>
      <c r="E318" s="37">
        <f t="shared" si="40"/>
        <v>10838.024942128626</v>
      </c>
      <c r="F318" s="37">
        <f t="shared" si="46"/>
        <v>10838</v>
      </c>
      <c r="G318" s="37">
        <f t="shared" si="44"/>
        <v>1.5742000003228895E-2</v>
      </c>
      <c r="H318" s="62"/>
      <c r="I318" s="37">
        <f t="shared" si="45"/>
        <v>1.5742000003228895E-2</v>
      </c>
      <c r="P318" s="63">
        <f t="shared" si="41"/>
        <v>31246.944000000003</v>
      </c>
      <c r="S318" s="39"/>
    </row>
    <row r="319" spans="1:21" ht="12.95" customHeight="1">
      <c r="A319" s="60" t="s">
        <v>1543</v>
      </c>
      <c r="C319" s="36">
        <v>46265.445</v>
      </c>
      <c r="D319" s="61"/>
      <c r="E319" s="37">
        <f t="shared" si="40"/>
        <v>10838.026526560625</v>
      </c>
      <c r="F319" s="37">
        <f t="shared" si="46"/>
        <v>10838</v>
      </c>
      <c r="G319" s="37">
        <f t="shared" si="44"/>
        <v>1.6741999999794643E-2</v>
      </c>
      <c r="H319" s="62"/>
      <c r="I319" s="37">
        <f t="shared" si="45"/>
        <v>1.6741999999794643E-2</v>
      </c>
      <c r="P319" s="63">
        <f t="shared" si="41"/>
        <v>31246.945</v>
      </c>
      <c r="S319" s="39"/>
    </row>
    <row r="320" spans="1:21" ht="12.95" customHeight="1">
      <c r="A320" s="60" t="s">
        <v>1544</v>
      </c>
      <c r="C320" s="36">
        <v>46265.449000000001</v>
      </c>
      <c r="D320" s="61"/>
      <c r="E320" s="37">
        <f t="shared" si="40"/>
        <v>10838.032864288647</v>
      </c>
      <c r="F320" s="37">
        <f t="shared" si="46"/>
        <v>10838</v>
      </c>
      <c r="G320" s="37">
        <f t="shared" si="44"/>
        <v>2.0742000000609551E-2</v>
      </c>
      <c r="H320" s="62"/>
      <c r="I320" s="37">
        <f t="shared" si="45"/>
        <v>2.0742000000609551E-2</v>
      </c>
      <c r="P320" s="63">
        <f t="shared" si="41"/>
        <v>31246.949000000001</v>
      </c>
      <c r="S320" s="39"/>
    </row>
    <row r="321" spans="1:19" ht="12.95" customHeight="1">
      <c r="A321" s="60" t="s">
        <v>1545</v>
      </c>
      <c r="C321" s="36">
        <v>46265.451999999997</v>
      </c>
      <c r="D321" s="61"/>
      <c r="E321" s="37">
        <f t="shared" si="40"/>
        <v>10838.037617584656</v>
      </c>
      <c r="F321" s="37">
        <f t="shared" si="46"/>
        <v>10838</v>
      </c>
      <c r="G321" s="37">
        <f t="shared" si="44"/>
        <v>2.3741999997582752E-2</v>
      </c>
      <c r="H321" s="62"/>
      <c r="I321" s="37">
        <f t="shared" si="45"/>
        <v>2.3741999997582752E-2</v>
      </c>
      <c r="P321" s="63">
        <f t="shared" si="41"/>
        <v>31246.951999999997</v>
      </c>
      <c r="S321" s="39"/>
    </row>
    <row r="322" spans="1:19" ht="12.95" customHeight="1">
      <c r="A322" s="60" t="s">
        <v>1546</v>
      </c>
      <c r="C322" s="36">
        <v>46270.485999999997</v>
      </c>
      <c r="D322" s="61"/>
      <c r="E322" s="37">
        <f t="shared" si="40"/>
        <v>10846.013648297285</v>
      </c>
      <c r="F322" s="37">
        <f t="shared" si="46"/>
        <v>10846</v>
      </c>
      <c r="G322" s="37">
        <f t="shared" si="44"/>
        <v>8.6139999984879978E-3</v>
      </c>
      <c r="H322" s="62"/>
      <c r="I322" s="37">
        <f t="shared" si="45"/>
        <v>8.6139999984879978E-3</v>
      </c>
      <c r="P322" s="63">
        <f t="shared" si="41"/>
        <v>31251.985999999997</v>
      </c>
      <c r="S322" s="39"/>
    </row>
    <row r="323" spans="1:19" ht="12.95" customHeight="1">
      <c r="A323" s="5" t="s">
        <v>1362</v>
      </c>
      <c r="C323" s="36">
        <v>46278.695</v>
      </c>
      <c r="D323" s="36" t="s">
        <v>1364</v>
      </c>
      <c r="E323" s="37">
        <f t="shared" si="40"/>
        <v>10859.020250625454</v>
      </c>
      <c r="F323" s="124">
        <f>INT(2*E323+C$5)/2-4</f>
        <v>10850</v>
      </c>
      <c r="G323" s="37">
        <f t="shared" si="44"/>
        <v>5.6930500000016764</v>
      </c>
      <c r="I323" s="37">
        <f t="shared" si="45"/>
        <v>5.6930500000016764</v>
      </c>
      <c r="P323" s="63">
        <f t="shared" si="41"/>
        <v>31260.195</v>
      </c>
      <c r="S323" s="39"/>
    </row>
    <row r="324" spans="1:19" ht="12.95" customHeight="1">
      <c r="A324" s="60" t="s">
        <v>1546</v>
      </c>
      <c r="C324" s="36">
        <v>46282.483</v>
      </c>
      <c r="D324" s="61"/>
      <c r="E324" s="37">
        <f t="shared" si="40"/>
        <v>10865.022079059989</v>
      </c>
      <c r="F324" s="37">
        <f>ROUND(2*E324,0)/2</f>
        <v>10865</v>
      </c>
      <c r="G324" s="37">
        <f t="shared" si="44"/>
        <v>1.3935000002675224E-2</v>
      </c>
      <c r="H324" s="62"/>
      <c r="I324" s="37">
        <f t="shared" si="45"/>
        <v>1.3935000002675224E-2</v>
      </c>
      <c r="P324" s="63">
        <f t="shared" si="41"/>
        <v>31263.983</v>
      </c>
      <c r="S324" s="39"/>
    </row>
    <row r="325" spans="1:19" ht="12.95" customHeight="1">
      <c r="A325" s="5" t="s">
        <v>1362</v>
      </c>
      <c r="C325" s="36">
        <v>46288.803</v>
      </c>
      <c r="D325" s="36" t="s">
        <v>1364</v>
      </c>
      <c r="E325" s="37">
        <f t="shared" si="40"/>
        <v>10875.035689330911</v>
      </c>
      <c r="F325" s="124">
        <f>INT(2*E325+C$5)/2-4</f>
        <v>10866</v>
      </c>
      <c r="G325" s="37">
        <f t="shared" si="44"/>
        <v>5.702793999997084</v>
      </c>
      <c r="I325" s="37">
        <f t="shared" si="45"/>
        <v>5.702793999997084</v>
      </c>
      <c r="P325" s="63">
        <f t="shared" si="41"/>
        <v>31270.303</v>
      </c>
      <c r="S325" s="39"/>
    </row>
    <row r="326" spans="1:19" ht="12.95" customHeight="1">
      <c r="A326" s="60" t="s">
        <v>1546</v>
      </c>
      <c r="C326" s="36">
        <v>46289.421999999999</v>
      </c>
      <c r="D326" s="61"/>
      <c r="E326" s="37">
        <f t="shared" si="40"/>
        <v>10876.016452741937</v>
      </c>
      <c r="F326" s="37">
        <f>ROUND(2*E326,0)/2</f>
        <v>10876</v>
      </c>
      <c r="G326" s="37">
        <f t="shared" si="44"/>
        <v>1.0384000001067761E-2</v>
      </c>
      <c r="H326" s="62"/>
      <c r="I326" s="37">
        <f t="shared" si="45"/>
        <v>1.0384000001067761E-2</v>
      </c>
      <c r="P326" s="63">
        <f t="shared" si="41"/>
        <v>31270.921999999999</v>
      </c>
      <c r="S326" s="39"/>
    </row>
    <row r="327" spans="1:19" ht="12.95" customHeight="1">
      <c r="A327" s="60" t="s">
        <v>1547</v>
      </c>
      <c r="C327" s="36">
        <v>46289.434999999998</v>
      </c>
      <c r="D327" s="61"/>
      <c r="E327" s="37">
        <f t="shared" si="40"/>
        <v>10876.037050357998</v>
      </c>
      <c r="F327" s="37">
        <f>ROUND(2*E327,0)/2</f>
        <v>10876</v>
      </c>
      <c r="G327" s="37">
        <f t="shared" si="44"/>
        <v>2.3384000000078231E-2</v>
      </c>
      <c r="H327" s="62"/>
      <c r="I327" s="37">
        <f t="shared" si="45"/>
        <v>2.3384000000078231E-2</v>
      </c>
      <c r="P327" s="63">
        <f t="shared" si="41"/>
        <v>31270.934999999998</v>
      </c>
      <c r="S327" s="39"/>
    </row>
    <row r="328" spans="1:19" ht="12.95" customHeight="1">
      <c r="A328" s="5" t="s">
        <v>1362</v>
      </c>
      <c r="C328" s="36">
        <v>46290.682999999997</v>
      </c>
      <c r="D328" s="36" t="s">
        <v>1364</v>
      </c>
      <c r="E328" s="37">
        <f t="shared" si="40"/>
        <v>10878.014421500104</v>
      </c>
      <c r="F328" s="124">
        <f>INT(2*E328+C$5)/2-4</f>
        <v>10869</v>
      </c>
      <c r="G328" s="37">
        <f t="shared" si="44"/>
        <v>5.6893710000003921</v>
      </c>
      <c r="I328" s="37">
        <f t="shared" si="45"/>
        <v>5.6893710000003921</v>
      </c>
      <c r="P328" s="63">
        <f t="shared" si="41"/>
        <v>31272.182999999997</v>
      </c>
      <c r="S328" s="39"/>
    </row>
    <row r="329" spans="1:19" ht="12.95" customHeight="1">
      <c r="A329" s="60" t="s">
        <v>1548</v>
      </c>
      <c r="C329" s="36">
        <v>46294.457000000002</v>
      </c>
      <c r="D329" s="61"/>
      <c r="E329" s="37">
        <f t="shared" si="40"/>
        <v>10883.994067886577</v>
      </c>
      <c r="F329" s="37">
        <f t="shared" ref="F329:F334" si="47">ROUND(2*E329,0)/2</f>
        <v>10884</v>
      </c>
      <c r="G329" s="37">
        <f t="shared" si="44"/>
        <v>-3.7439999941852875E-3</v>
      </c>
      <c r="H329" s="62"/>
      <c r="I329" s="37">
        <f t="shared" si="45"/>
        <v>-3.7439999941852875E-3</v>
      </c>
      <c r="P329" s="63">
        <f t="shared" si="41"/>
        <v>31275.957000000002</v>
      </c>
      <c r="S329" s="39"/>
    </row>
    <row r="330" spans="1:19" ht="12.95" customHeight="1">
      <c r="A330" s="60" t="s">
        <v>1549</v>
      </c>
      <c r="C330" s="36">
        <v>46294.463000000003</v>
      </c>
      <c r="D330" s="61"/>
      <c r="E330" s="37">
        <f t="shared" si="40"/>
        <v>10884.003574478609</v>
      </c>
      <c r="F330" s="37">
        <f t="shared" si="47"/>
        <v>10884</v>
      </c>
      <c r="G330" s="37">
        <f t="shared" si="44"/>
        <v>2.2560000070370734E-3</v>
      </c>
      <c r="H330" s="62"/>
      <c r="I330" s="37">
        <f t="shared" si="45"/>
        <v>2.2560000070370734E-3</v>
      </c>
      <c r="P330" s="63">
        <f t="shared" si="41"/>
        <v>31275.963000000003</v>
      </c>
      <c r="S330" s="39"/>
    </row>
    <row r="331" spans="1:19" ht="12.95" customHeight="1">
      <c r="A331" s="60" t="s">
        <v>1550</v>
      </c>
      <c r="C331" s="36">
        <v>46294.466</v>
      </c>
      <c r="D331" s="61"/>
      <c r="E331" s="37">
        <f t="shared" si="40"/>
        <v>10884.008327774618</v>
      </c>
      <c r="F331" s="37">
        <f t="shared" si="47"/>
        <v>10884</v>
      </c>
      <c r="G331" s="37">
        <f t="shared" si="44"/>
        <v>5.256000004010275E-3</v>
      </c>
      <c r="H331" s="62"/>
      <c r="I331" s="37">
        <f t="shared" si="45"/>
        <v>5.256000004010275E-3</v>
      </c>
      <c r="P331" s="63">
        <f t="shared" si="41"/>
        <v>31275.966</v>
      </c>
      <c r="S331" s="39"/>
    </row>
    <row r="332" spans="1:19" ht="12.95" customHeight="1">
      <c r="A332" s="60" t="s">
        <v>1550</v>
      </c>
      <c r="C332" s="36">
        <v>46299.506999999998</v>
      </c>
      <c r="D332" s="61"/>
      <c r="E332" s="37">
        <f t="shared" si="40"/>
        <v>10891.995449511278</v>
      </c>
      <c r="F332" s="37">
        <f t="shared" si="47"/>
        <v>10892</v>
      </c>
      <c r="G332" s="37">
        <f t="shared" si="44"/>
        <v>-2.8720000045723282E-3</v>
      </c>
      <c r="H332" s="62"/>
      <c r="I332" s="37">
        <f t="shared" si="45"/>
        <v>-2.8720000045723282E-3</v>
      </c>
      <c r="P332" s="63">
        <f t="shared" si="41"/>
        <v>31281.006999999998</v>
      </c>
      <c r="S332" s="39"/>
    </row>
    <row r="333" spans="1:19" ht="12.95" customHeight="1">
      <c r="A333" s="60" t="s">
        <v>1537</v>
      </c>
      <c r="C333" s="36">
        <v>46299.508999999998</v>
      </c>
      <c r="D333" s="61"/>
      <c r="E333" s="37">
        <f t="shared" si="40"/>
        <v>10891.998618375288</v>
      </c>
      <c r="F333" s="37">
        <f t="shared" si="47"/>
        <v>10892</v>
      </c>
      <c r="G333" s="37">
        <f t="shared" si="44"/>
        <v>-8.7200000416487455E-4</v>
      </c>
      <c r="H333" s="62"/>
      <c r="I333" s="37">
        <f t="shared" si="45"/>
        <v>-8.7200000416487455E-4</v>
      </c>
      <c r="P333" s="63">
        <f t="shared" si="41"/>
        <v>31281.008999999998</v>
      </c>
      <c r="S333" s="39"/>
    </row>
    <row r="334" spans="1:19" ht="12.95" customHeight="1">
      <c r="A334" s="60" t="s">
        <v>1551</v>
      </c>
      <c r="C334" s="36">
        <v>46308.351000000002</v>
      </c>
      <c r="D334" s="61"/>
      <c r="E334" s="37">
        <f t="shared" si="40"/>
        <v>10906.008166162557</v>
      </c>
      <c r="F334" s="37">
        <f t="shared" si="47"/>
        <v>10906</v>
      </c>
      <c r="G334" s="37">
        <f t="shared" si="44"/>
        <v>5.154000005859416E-3</v>
      </c>
      <c r="H334" s="62"/>
      <c r="I334" s="37">
        <f t="shared" si="45"/>
        <v>5.154000005859416E-3</v>
      </c>
      <c r="P334" s="63">
        <f t="shared" si="41"/>
        <v>31289.851000000002</v>
      </c>
      <c r="S334" s="39"/>
    </row>
    <row r="335" spans="1:19" ht="12.95" customHeight="1">
      <c r="A335" s="5" t="s">
        <v>1362</v>
      </c>
      <c r="C335" s="36">
        <v>46309.622000000003</v>
      </c>
      <c r="D335" s="36" t="s">
        <v>1364</v>
      </c>
      <c r="E335" s="37">
        <f t="shared" si="40"/>
        <v>10908.021979240777</v>
      </c>
      <c r="F335" s="124">
        <f>INT(2*E335+C$5)/2-4</f>
        <v>10899</v>
      </c>
      <c r="G335" s="37">
        <f t="shared" si="44"/>
        <v>5.6941409999999451</v>
      </c>
      <c r="I335" s="37">
        <f t="shared" si="45"/>
        <v>5.6941409999999451</v>
      </c>
      <c r="P335" s="63">
        <f t="shared" si="41"/>
        <v>31291.122000000003</v>
      </c>
      <c r="S335" s="39"/>
    </row>
    <row r="336" spans="1:19" ht="12.95" customHeight="1">
      <c r="A336" s="60" t="s">
        <v>1551</v>
      </c>
      <c r="C336" s="36">
        <v>46320.35</v>
      </c>
      <c r="D336" s="61"/>
      <c r="E336" s="37">
        <f t="shared" si="40"/>
        <v>10925.019765789259</v>
      </c>
      <c r="F336" s="37">
        <f>ROUND(2*E336,0)/2</f>
        <v>10925</v>
      </c>
      <c r="G336" s="37">
        <f t="shared" si="44"/>
        <v>1.2474999995902181E-2</v>
      </c>
      <c r="H336" s="62"/>
      <c r="I336" s="37">
        <f t="shared" si="45"/>
        <v>1.2474999995902181E-2</v>
      </c>
      <c r="P336" s="63">
        <f t="shared" si="41"/>
        <v>31301.85</v>
      </c>
      <c r="S336" s="39"/>
    </row>
    <row r="337" spans="1:19" ht="12.95" customHeight="1">
      <c r="A337" s="60" t="s">
        <v>1552</v>
      </c>
      <c r="C337" s="36">
        <v>46320.358</v>
      </c>
      <c r="D337" s="61"/>
      <c r="E337" s="37">
        <f t="shared" si="40"/>
        <v>10925.032441245301</v>
      </c>
      <c r="F337" s="37">
        <f>ROUND(2*E337,0)/2</f>
        <v>10925</v>
      </c>
      <c r="G337" s="37">
        <f t="shared" si="44"/>
        <v>2.0474999997531995E-2</v>
      </c>
      <c r="H337" s="62"/>
      <c r="I337" s="37">
        <f t="shared" si="45"/>
        <v>2.0474999997531995E-2</v>
      </c>
      <c r="P337" s="63">
        <f t="shared" si="41"/>
        <v>31301.858</v>
      </c>
      <c r="S337" s="39"/>
    </row>
    <row r="338" spans="1:19" ht="12.95" customHeight="1">
      <c r="A338" s="5" t="s">
        <v>1362</v>
      </c>
      <c r="C338" s="36">
        <v>46321.614000000001</v>
      </c>
      <c r="D338" s="36" t="s">
        <v>1364</v>
      </c>
      <c r="E338" s="37">
        <f t="shared" si="40"/>
        <v>10927.022487843447</v>
      </c>
      <c r="F338" s="124">
        <f>INT(2*E338+C$5)/2-4</f>
        <v>10918</v>
      </c>
      <c r="G338" s="37">
        <f t="shared" si="44"/>
        <v>5.6944619999994757</v>
      </c>
      <c r="I338" s="37">
        <f t="shared" si="45"/>
        <v>5.6944619999994757</v>
      </c>
      <c r="P338" s="63">
        <f t="shared" si="41"/>
        <v>31303.114000000001</v>
      </c>
      <c r="S338" s="39"/>
    </row>
    <row r="339" spans="1:19" ht="12.95" customHeight="1">
      <c r="A339" s="60" t="s">
        <v>1551</v>
      </c>
      <c r="C339" s="36">
        <v>46327.288999999997</v>
      </c>
      <c r="D339" s="61"/>
      <c r="E339" s="37">
        <f t="shared" si="40"/>
        <v>10936.014139471206</v>
      </c>
      <c r="F339" s="37">
        <f>ROUND(2*E339,0)/2</f>
        <v>10936</v>
      </c>
      <c r="G339" s="37">
        <f t="shared" si="44"/>
        <v>8.9239999942947179E-3</v>
      </c>
      <c r="H339" s="62"/>
      <c r="I339" s="37">
        <f t="shared" si="45"/>
        <v>8.9239999942947179E-3</v>
      </c>
      <c r="P339" s="63">
        <f t="shared" si="41"/>
        <v>31308.788999999997</v>
      </c>
      <c r="S339" s="39"/>
    </row>
    <row r="340" spans="1:19" ht="12.95" customHeight="1">
      <c r="A340" s="60" t="s">
        <v>1552</v>
      </c>
      <c r="C340" s="36">
        <v>46332.347999999998</v>
      </c>
      <c r="D340" s="61"/>
      <c r="E340" s="37">
        <f t="shared" si="40"/>
        <v>10944.029780983961</v>
      </c>
      <c r="F340" s="37">
        <f>ROUND(2*E340,0)/2</f>
        <v>10944</v>
      </c>
      <c r="G340" s="37">
        <f t="shared" si="44"/>
        <v>1.8795999996655155E-2</v>
      </c>
      <c r="H340" s="62"/>
      <c r="I340" s="62"/>
      <c r="K340" s="37">
        <f>G340</f>
        <v>1.8795999996655155E-2</v>
      </c>
      <c r="P340" s="63">
        <f t="shared" si="41"/>
        <v>31313.847999999998</v>
      </c>
      <c r="S340" s="39"/>
    </row>
    <row r="341" spans="1:19" ht="12.95" customHeight="1">
      <c r="A341" s="5" t="s">
        <v>1362</v>
      </c>
      <c r="C341" s="36">
        <v>46345.597000000002</v>
      </c>
      <c r="D341" s="36" t="s">
        <v>1364</v>
      </c>
      <c r="E341" s="37">
        <f t="shared" ref="E341:E404" si="48">+(C341-C$7)/C$8</f>
        <v>10965.021920616789</v>
      </c>
      <c r="F341" s="124">
        <f>INT(2*E341+C$5)/2-4</f>
        <v>10956</v>
      </c>
      <c r="G341" s="37">
        <f t="shared" si="44"/>
        <v>5.6941040000019711</v>
      </c>
      <c r="I341" s="37">
        <f t="shared" ref="I341:I374" si="49">+G341</f>
        <v>5.6941040000019711</v>
      </c>
      <c r="P341" s="63">
        <f t="shared" ref="P341:P404" si="50">C341-15018.5</f>
        <v>31327.097000000002</v>
      </c>
      <c r="S341" s="39"/>
    </row>
    <row r="342" spans="1:19" ht="12.95" customHeight="1">
      <c r="A342" s="60" t="s">
        <v>1552</v>
      </c>
      <c r="C342" s="36">
        <v>46356.337</v>
      </c>
      <c r="D342" s="61"/>
      <c r="E342" s="37">
        <f t="shared" si="48"/>
        <v>10982.038720349336</v>
      </c>
      <c r="F342" s="37">
        <f>ROUND(2*E342,0)/2</f>
        <v>10982</v>
      </c>
      <c r="G342" s="37">
        <f t="shared" si="44"/>
        <v>2.4438000000372995E-2</v>
      </c>
      <c r="H342" s="62"/>
      <c r="I342" s="37">
        <f t="shared" si="49"/>
        <v>2.4438000000372995E-2</v>
      </c>
      <c r="P342" s="63">
        <f t="shared" si="50"/>
        <v>31337.837</v>
      </c>
      <c r="S342" s="39"/>
    </row>
    <row r="343" spans="1:19" ht="12.95" customHeight="1">
      <c r="A343" s="60" t="s">
        <v>1553</v>
      </c>
      <c r="C343" s="36">
        <v>46373.362000000001</v>
      </c>
      <c r="D343" s="61"/>
      <c r="E343" s="37">
        <f t="shared" si="48"/>
        <v>11009.013675232636</v>
      </c>
      <c r="F343" s="37">
        <f>ROUND(2*E343,0)/2</f>
        <v>11009</v>
      </c>
      <c r="G343" s="37">
        <f t="shared" si="44"/>
        <v>8.630999996967148E-3</v>
      </c>
      <c r="H343" s="62"/>
      <c r="I343" s="37">
        <f t="shared" si="49"/>
        <v>8.630999996967148E-3</v>
      </c>
      <c r="P343" s="63">
        <f t="shared" si="50"/>
        <v>31354.862000000001</v>
      </c>
      <c r="S343" s="39"/>
    </row>
    <row r="344" spans="1:19" ht="12.95" customHeight="1">
      <c r="A344" s="5" t="s">
        <v>1362</v>
      </c>
      <c r="C344" s="36">
        <v>46560.821000000004</v>
      </c>
      <c r="D344" s="36" t="s">
        <v>1364</v>
      </c>
      <c r="E344" s="37">
        <f t="shared" si="48"/>
        <v>11306.029714437826</v>
      </c>
      <c r="F344" s="124">
        <f>INT(2*E344+C$5)/2-4</f>
        <v>11297</v>
      </c>
      <c r="G344" s="37">
        <f t="shared" si="44"/>
        <v>5.6990230000010342</v>
      </c>
      <c r="I344" s="37">
        <f t="shared" si="49"/>
        <v>5.6990230000010342</v>
      </c>
      <c r="P344" s="63">
        <f t="shared" si="50"/>
        <v>31542.321000000004</v>
      </c>
      <c r="S344" s="39"/>
    </row>
    <row r="345" spans="1:19" ht="12.95" customHeight="1">
      <c r="A345" s="60" t="s">
        <v>1554</v>
      </c>
      <c r="C345" s="36">
        <v>46609.419000000002</v>
      </c>
      <c r="D345" s="61"/>
      <c r="E345" s="37">
        <f t="shared" si="48"/>
        <v>11383.029941011599</v>
      </c>
      <c r="F345" s="37">
        <f t="shared" ref="F345:F372" si="51">ROUND(2*E345,0)/2</f>
        <v>11383</v>
      </c>
      <c r="G345" s="37">
        <f t="shared" si="44"/>
        <v>1.8897000001743436E-2</v>
      </c>
      <c r="H345" s="62"/>
      <c r="I345" s="37">
        <f t="shared" si="49"/>
        <v>1.8897000001743436E-2</v>
      </c>
      <c r="P345" s="63">
        <f t="shared" si="50"/>
        <v>31590.919000000002</v>
      </c>
      <c r="S345" s="39"/>
    </row>
    <row r="346" spans="1:19" ht="12.95" customHeight="1">
      <c r="A346" s="60" t="s">
        <v>1555</v>
      </c>
      <c r="C346" s="36">
        <v>46614.457000000002</v>
      </c>
      <c r="D346" s="61"/>
      <c r="E346" s="37">
        <f t="shared" si="48"/>
        <v>11391.01230945225</v>
      </c>
      <c r="F346" s="37">
        <f t="shared" si="51"/>
        <v>11391</v>
      </c>
      <c r="G346" s="37">
        <f t="shared" si="44"/>
        <v>7.7690000034635887E-3</v>
      </c>
      <c r="H346" s="62"/>
      <c r="I346" s="37">
        <f t="shared" si="49"/>
        <v>7.7690000034635887E-3</v>
      </c>
      <c r="P346" s="63">
        <f t="shared" si="50"/>
        <v>31595.957000000002</v>
      </c>
      <c r="S346" s="39"/>
    </row>
    <row r="347" spans="1:19" ht="12.95" customHeight="1">
      <c r="A347" s="60" t="s">
        <v>1556</v>
      </c>
      <c r="C347" s="36">
        <v>46614.462</v>
      </c>
      <c r="D347" s="61"/>
      <c r="E347" s="37">
        <f t="shared" si="48"/>
        <v>11391.02023161227</v>
      </c>
      <c r="F347" s="37">
        <f t="shared" si="51"/>
        <v>11391</v>
      </c>
      <c r="G347" s="37">
        <f t="shared" si="44"/>
        <v>1.2769000000844244E-2</v>
      </c>
      <c r="H347" s="62"/>
      <c r="I347" s="37">
        <f t="shared" si="49"/>
        <v>1.2769000000844244E-2</v>
      </c>
      <c r="P347" s="63">
        <f t="shared" si="50"/>
        <v>31595.962</v>
      </c>
      <c r="S347" s="39"/>
    </row>
    <row r="348" spans="1:19" ht="12.95" customHeight="1">
      <c r="A348" s="60" t="s">
        <v>1557</v>
      </c>
      <c r="C348" s="36">
        <v>46614.466</v>
      </c>
      <c r="D348" s="61"/>
      <c r="E348" s="37">
        <f t="shared" si="48"/>
        <v>11391.026569340291</v>
      </c>
      <c r="F348" s="37">
        <f t="shared" si="51"/>
        <v>11391</v>
      </c>
      <c r="G348" s="37">
        <f t="shared" si="44"/>
        <v>1.6769000001659151E-2</v>
      </c>
      <c r="H348" s="62"/>
      <c r="I348" s="37">
        <f t="shared" si="49"/>
        <v>1.6769000001659151E-2</v>
      </c>
      <c r="P348" s="63">
        <f t="shared" si="50"/>
        <v>31595.966</v>
      </c>
      <c r="S348" s="39"/>
    </row>
    <row r="349" spans="1:19" ht="12.95" customHeight="1">
      <c r="A349" s="60" t="s">
        <v>1558</v>
      </c>
      <c r="C349" s="36">
        <v>46614.468999999997</v>
      </c>
      <c r="D349" s="61"/>
      <c r="E349" s="37">
        <f t="shared" si="48"/>
        <v>11391.031322636301</v>
      </c>
      <c r="F349" s="37">
        <f t="shared" si="51"/>
        <v>11391</v>
      </c>
      <c r="G349" s="37">
        <f t="shared" si="44"/>
        <v>1.9768999998632353E-2</v>
      </c>
      <c r="H349" s="62"/>
      <c r="I349" s="37">
        <f t="shared" si="49"/>
        <v>1.9768999998632353E-2</v>
      </c>
      <c r="P349" s="63">
        <f t="shared" si="50"/>
        <v>31595.968999999997</v>
      </c>
      <c r="S349" s="39"/>
    </row>
    <row r="350" spans="1:19" ht="12.95" customHeight="1">
      <c r="A350" s="60" t="s">
        <v>1559</v>
      </c>
      <c r="C350" s="36">
        <v>46614.476000000002</v>
      </c>
      <c r="D350" s="61"/>
      <c r="E350" s="37">
        <f t="shared" si="48"/>
        <v>11391.042413660343</v>
      </c>
      <c r="F350" s="37">
        <f t="shared" si="51"/>
        <v>11391</v>
      </c>
      <c r="G350" s="37">
        <f t="shared" si="44"/>
        <v>2.6769000003696419E-2</v>
      </c>
      <c r="H350" s="62"/>
      <c r="I350" s="37">
        <f t="shared" si="49"/>
        <v>2.6769000003696419E-2</v>
      </c>
      <c r="P350" s="63">
        <f t="shared" si="50"/>
        <v>31595.976000000002</v>
      </c>
      <c r="S350" s="39"/>
    </row>
    <row r="351" spans="1:19" ht="12.95" customHeight="1">
      <c r="A351" s="60" t="s">
        <v>1560</v>
      </c>
      <c r="C351" s="36">
        <v>46619.506999999998</v>
      </c>
      <c r="D351" s="61"/>
      <c r="E351" s="37">
        <f t="shared" si="48"/>
        <v>11399.013691076951</v>
      </c>
      <c r="F351" s="37">
        <f t="shared" si="51"/>
        <v>11399</v>
      </c>
      <c r="G351" s="37">
        <f t="shared" si="44"/>
        <v>8.6410000003525056E-3</v>
      </c>
      <c r="H351" s="62"/>
      <c r="I351" s="37">
        <f t="shared" si="49"/>
        <v>8.6410000003525056E-3</v>
      </c>
      <c r="P351" s="63">
        <f t="shared" si="50"/>
        <v>31601.006999999998</v>
      </c>
      <c r="S351" s="39"/>
    </row>
    <row r="352" spans="1:19" ht="12.95" customHeight="1">
      <c r="A352" s="60" t="s">
        <v>1561</v>
      </c>
      <c r="C352" s="36">
        <v>46619.508000000002</v>
      </c>
      <c r="D352" s="61"/>
      <c r="E352" s="37">
        <f t="shared" si="48"/>
        <v>11399.015275508962</v>
      </c>
      <c r="F352" s="37">
        <f t="shared" si="51"/>
        <v>11399</v>
      </c>
      <c r="G352" s="37">
        <f t="shared" si="44"/>
        <v>9.6410000041942112E-3</v>
      </c>
      <c r="H352" s="62"/>
      <c r="I352" s="37">
        <f t="shared" si="49"/>
        <v>9.6410000041942112E-3</v>
      </c>
      <c r="P352" s="63">
        <f t="shared" si="50"/>
        <v>31601.008000000002</v>
      </c>
      <c r="S352" s="39"/>
    </row>
    <row r="353" spans="1:19" ht="12.95" customHeight="1">
      <c r="A353" s="60" t="s">
        <v>1562</v>
      </c>
      <c r="C353" s="36">
        <v>46619.508999999998</v>
      </c>
      <c r="D353" s="61"/>
      <c r="E353" s="37">
        <f t="shared" si="48"/>
        <v>11399.016859940961</v>
      </c>
      <c r="F353" s="37">
        <f t="shared" si="51"/>
        <v>11399</v>
      </c>
      <c r="G353" s="37">
        <f t="shared" si="44"/>
        <v>1.0641000000759959E-2</v>
      </c>
      <c r="H353" s="62"/>
      <c r="I353" s="37">
        <f t="shared" si="49"/>
        <v>1.0641000000759959E-2</v>
      </c>
      <c r="P353" s="63">
        <f t="shared" si="50"/>
        <v>31601.008999999998</v>
      </c>
      <c r="S353" s="39"/>
    </row>
    <row r="354" spans="1:19" ht="12.95" customHeight="1">
      <c r="A354" s="60" t="s">
        <v>1563</v>
      </c>
      <c r="C354" s="36">
        <v>46619.51</v>
      </c>
      <c r="D354" s="61"/>
      <c r="E354" s="37">
        <f t="shared" si="48"/>
        <v>11399.018444372972</v>
      </c>
      <c r="F354" s="37">
        <f t="shared" si="51"/>
        <v>11399</v>
      </c>
      <c r="G354" s="37">
        <f t="shared" si="44"/>
        <v>1.1641000004601665E-2</v>
      </c>
      <c r="H354" s="62"/>
      <c r="I354" s="37">
        <f t="shared" si="49"/>
        <v>1.1641000004601665E-2</v>
      </c>
      <c r="P354" s="63">
        <f t="shared" si="50"/>
        <v>31601.010000000002</v>
      </c>
      <c r="S354" s="39"/>
    </row>
    <row r="355" spans="1:19" ht="12.95" customHeight="1">
      <c r="A355" s="60" t="s">
        <v>1558</v>
      </c>
      <c r="C355" s="36">
        <v>46619.512000000002</v>
      </c>
      <c r="D355" s="61"/>
      <c r="E355" s="37">
        <f t="shared" si="48"/>
        <v>11399.021613236982</v>
      </c>
      <c r="F355" s="37">
        <f t="shared" si="51"/>
        <v>11399</v>
      </c>
      <c r="G355" s="37">
        <f t="shared" si="44"/>
        <v>1.3641000005009118E-2</v>
      </c>
      <c r="H355" s="62"/>
      <c r="I355" s="37">
        <f t="shared" si="49"/>
        <v>1.3641000005009118E-2</v>
      </c>
      <c r="P355" s="63">
        <f t="shared" si="50"/>
        <v>31601.012000000002</v>
      </c>
      <c r="S355" s="39"/>
    </row>
    <row r="356" spans="1:19" ht="12.95" customHeight="1">
      <c r="A356" s="60" t="s">
        <v>1559</v>
      </c>
      <c r="C356" s="36">
        <v>46619.514999999999</v>
      </c>
      <c r="D356" s="61"/>
      <c r="E356" s="37">
        <f t="shared" si="48"/>
        <v>11399.026366532993</v>
      </c>
      <c r="F356" s="37">
        <f t="shared" si="51"/>
        <v>11399</v>
      </c>
      <c r="G356" s="37">
        <f t="shared" si="44"/>
        <v>1.664100000198232E-2</v>
      </c>
      <c r="H356" s="62"/>
      <c r="I356" s="37">
        <f t="shared" si="49"/>
        <v>1.664100000198232E-2</v>
      </c>
      <c r="P356" s="63">
        <f t="shared" si="50"/>
        <v>31601.014999999999</v>
      </c>
      <c r="S356" s="39"/>
    </row>
    <row r="357" spans="1:19" ht="12.95" customHeight="1">
      <c r="A357" s="60" t="s">
        <v>1564</v>
      </c>
      <c r="C357" s="36">
        <v>46619.523999999998</v>
      </c>
      <c r="D357" s="61"/>
      <c r="E357" s="37">
        <f t="shared" si="48"/>
        <v>11399.040626421034</v>
      </c>
      <c r="F357" s="37">
        <f t="shared" si="51"/>
        <v>11399</v>
      </c>
      <c r="G357" s="37">
        <f t="shared" si="44"/>
        <v>2.5641000000177883E-2</v>
      </c>
      <c r="H357" s="62"/>
      <c r="I357" s="37">
        <f t="shared" si="49"/>
        <v>2.5641000000177883E-2</v>
      </c>
      <c r="P357" s="63">
        <f t="shared" si="50"/>
        <v>31601.023999999998</v>
      </c>
      <c r="S357" s="39"/>
    </row>
    <row r="358" spans="1:19" ht="12.95" customHeight="1">
      <c r="A358" s="60" t="s">
        <v>1557</v>
      </c>
      <c r="C358" s="36">
        <v>46619.525000000001</v>
      </c>
      <c r="D358" s="61"/>
      <c r="E358" s="37">
        <f t="shared" si="48"/>
        <v>11399.042210853046</v>
      </c>
      <c r="F358" s="37">
        <f t="shared" si="51"/>
        <v>11399</v>
      </c>
      <c r="G358" s="37">
        <f t="shared" si="44"/>
        <v>2.6641000004019588E-2</v>
      </c>
      <c r="H358" s="62"/>
      <c r="I358" s="37">
        <f t="shared" si="49"/>
        <v>2.6641000004019588E-2</v>
      </c>
      <c r="P358" s="63">
        <f t="shared" si="50"/>
        <v>31601.025000000001</v>
      </c>
      <c r="S358" s="39"/>
    </row>
    <row r="359" spans="1:19" ht="12.95" customHeight="1">
      <c r="A359" s="60" t="s">
        <v>1565</v>
      </c>
      <c r="C359" s="36">
        <v>46626.455999999998</v>
      </c>
      <c r="D359" s="61"/>
      <c r="E359" s="37">
        <f t="shared" si="48"/>
        <v>11410.023909078951</v>
      </c>
      <c r="F359" s="37">
        <f t="shared" si="51"/>
        <v>11410</v>
      </c>
      <c r="G359" s="37">
        <f t="shared" si="44"/>
        <v>1.5090000000782311E-2</v>
      </c>
      <c r="H359" s="62"/>
      <c r="I359" s="37">
        <f t="shared" si="49"/>
        <v>1.5090000000782311E-2</v>
      </c>
      <c r="P359" s="63">
        <f t="shared" si="50"/>
        <v>31607.955999999998</v>
      </c>
      <c r="S359" s="39"/>
    </row>
    <row r="360" spans="1:19" ht="12.95" customHeight="1">
      <c r="A360" s="60" t="s">
        <v>1566</v>
      </c>
      <c r="C360" s="36">
        <v>46626.462</v>
      </c>
      <c r="D360" s="61"/>
      <c r="E360" s="37">
        <f t="shared" si="48"/>
        <v>11410.033415670983</v>
      </c>
      <c r="F360" s="37">
        <f t="shared" si="51"/>
        <v>11410</v>
      </c>
      <c r="G360" s="37">
        <f t="shared" si="44"/>
        <v>2.1090000002004672E-2</v>
      </c>
      <c r="H360" s="62"/>
      <c r="I360" s="37">
        <f t="shared" si="49"/>
        <v>2.1090000002004672E-2</v>
      </c>
      <c r="P360" s="63">
        <f t="shared" si="50"/>
        <v>31607.962</v>
      </c>
      <c r="S360" s="39"/>
    </row>
    <row r="361" spans="1:19" ht="12.95" customHeight="1">
      <c r="A361" s="60" t="s">
        <v>1567</v>
      </c>
      <c r="C361" s="36">
        <v>46643.514999999999</v>
      </c>
      <c r="D361" s="61"/>
      <c r="E361" s="37">
        <f t="shared" si="48"/>
        <v>11437.052734650419</v>
      </c>
      <c r="F361" s="37">
        <f t="shared" si="51"/>
        <v>11437</v>
      </c>
      <c r="G361" s="37">
        <f t="shared" si="44"/>
        <v>3.3282999997027218E-2</v>
      </c>
      <c r="H361" s="62"/>
      <c r="I361" s="37">
        <f t="shared" si="49"/>
        <v>3.3282999997027218E-2</v>
      </c>
      <c r="P361" s="63">
        <f t="shared" si="50"/>
        <v>31625.014999999999</v>
      </c>
      <c r="S361" s="39"/>
    </row>
    <row r="362" spans="1:19" ht="12.95" customHeight="1">
      <c r="A362" s="60" t="s">
        <v>1568</v>
      </c>
      <c r="C362" s="36">
        <v>46645.381000000001</v>
      </c>
      <c r="D362" s="61"/>
      <c r="E362" s="37">
        <f t="shared" si="48"/>
        <v>11440.009284771551</v>
      </c>
      <c r="F362" s="37">
        <f t="shared" si="51"/>
        <v>11440</v>
      </c>
      <c r="G362" s="37">
        <f t="shared" si="44"/>
        <v>5.8599999974831007E-3</v>
      </c>
      <c r="H362" s="62"/>
      <c r="I362" s="37">
        <f t="shared" si="49"/>
        <v>5.8599999974831007E-3</v>
      </c>
      <c r="P362" s="63">
        <f t="shared" si="50"/>
        <v>31626.881000000001</v>
      </c>
      <c r="S362" s="39"/>
    </row>
    <row r="363" spans="1:19" ht="12.95" customHeight="1">
      <c r="A363" s="60" t="s">
        <v>1561</v>
      </c>
      <c r="C363" s="36">
        <v>46645.392</v>
      </c>
      <c r="D363" s="61"/>
      <c r="E363" s="37">
        <f t="shared" si="48"/>
        <v>11440.026713523603</v>
      </c>
      <c r="F363" s="37">
        <f t="shared" si="51"/>
        <v>11440</v>
      </c>
      <c r="G363" s="37">
        <f t="shared" si="44"/>
        <v>1.6859999996086117E-2</v>
      </c>
      <c r="H363" s="62"/>
      <c r="I363" s="37">
        <f t="shared" si="49"/>
        <v>1.6859999996086117E-2</v>
      </c>
      <c r="P363" s="63">
        <f t="shared" si="50"/>
        <v>31626.892</v>
      </c>
      <c r="S363" s="39"/>
    </row>
    <row r="364" spans="1:19" ht="12.95" customHeight="1">
      <c r="A364" s="60" t="s">
        <v>1569</v>
      </c>
      <c r="C364" s="36">
        <v>46645.392999999996</v>
      </c>
      <c r="D364" s="61"/>
      <c r="E364" s="37">
        <f t="shared" si="48"/>
        <v>11440.028297955601</v>
      </c>
      <c r="F364" s="37">
        <f t="shared" si="51"/>
        <v>11440</v>
      </c>
      <c r="G364" s="37">
        <f t="shared" si="44"/>
        <v>1.7859999992651865E-2</v>
      </c>
      <c r="H364" s="62"/>
      <c r="I364" s="37">
        <f t="shared" si="49"/>
        <v>1.7859999992651865E-2</v>
      </c>
      <c r="P364" s="63">
        <f t="shared" si="50"/>
        <v>31626.892999999996</v>
      </c>
      <c r="S364" s="39"/>
    </row>
    <row r="365" spans="1:19" ht="12.95" customHeight="1">
      <c r="A365" s="60" t="s">
        <v>1570</v>
      </c>
      <c r="C365" s="36">
        <v>46657.391000000003</v>
      </c>
      <c r="D365" s="61"/>
      <c r="E365" s="37">
        <f t="shared" si="48"/>
        <v>11459.038313150315</v>
      </c>
      <c r="F365" s="37">
        <f t="shared" si="51"/>
        <v>11459</v>
      </c>
      <c r="G365" s="37">
        <f t="shared" si="44"/>
        <v>2.4181000000680797E-2</v>
      </c>
      <c r="H365" s="62"/>
      <c r="I365" s="37">
        <f t="shared" si="49"/>
        <v>2.4181000000680797E-2</v>
      </c>
      <c r="P365" s="63">
        <f t="shared" si="50"/>
        <v>31638.891000000003</v>
      </c>
      <c r="S365" s="39"/>
    </row>
    <row r="366" spans="1:19" ht="12.95" customHeight="1">
      <c r="A366" s="60" t="s">
        <v>1571</v>
      </c>
      <c r="C366" s="36">
        <v>46669.377999999997</v>
      </c>
      <c r="D366" s="61"/>
      <c r="E366" s="37">
        <f t="shared" si="48"/>
        <v>11478.030899592955</v>
      </c>
      <c r="F366" s="37">
        <f t="shared" si="51"/>
        <v>11478</v>
      </c>
      <c r="G366" s="37">
        <f t="shared" si="44"/>
        <v>1.9501999995554797E-2</v>
      </c>
      <c r="H366" s="62"/>
      <c r="I366" s="37">
        <f t="shared" si="49"/>
        <v>1.9501999995554797E-2</v>
      </c>
      <c r="P366" s="63">
        <f t="shared" si="50"/>
        <v>31650.877999999997</v>
      </c>
      <c r="S366" s="39"/>
    </row>
    <row r="367" spans="1:19" ht="12.95" customHeight="1">
      <c r="A367" s="60" t="s">
        <v>1569</v>
      </c>
      <c r="C367" s="36">
        <v>46705.351999999999</v>
      </c>
      <c r="D367" s="61"/>
      <c r="E367" s="37">
        <f t="shared" si="48"/>
        <v>11535.029256536969</v>
      </c>
      <c r="F367" s="37">
        <f t="shared" si="51"/>
        <v>11535</v>
      </c>
      <c r="G367" s="37">
        <f t="shared" si="44"/>
        <v>1.8465000001015142E-2</v>
      </c>
      <c r="H367" s="62"/>
      <c r="I367" s="37">
        <f t="shared" si="49"/>
        <v>1.8465000001015142E-2</v>
      </c>
      <c r="P367" s="63">
        <f t="shared" si="50"/>
        <v>31686.851999999999</v>
      </c>
      <c r="S367" s="39"/>
    </row>
    <row r="368" spans="1:19" ht="12.95" customHeight="1">
      <c r="A368" s="60" t="s">
        <v>1571</v>
      </c>
      <c r="C368" s="36">
        <v>46705.356</v>
      </c>
      <c r="D368" s="61"/>
      <c r="E368" s="37">
        <f t="shared" si="48"/>
        <v>11535.035594264989</v>
      </c>
      <c r="F368" s="37">
        <f t="shared" si="51"/>
        <v>11535</v>
      </c>
      <c r="G368" s="37">
        <f t="shared" si="44"/>
        <v>2.2465000001830049E-2</v>
      </c>
      <c r="H368" s="62"/>
      <c r="I368" s="37">
        <f t="shared" si="49"/>
        <v>2.2465000001830049E-2</v>
      </c>
      <c r="P368" s="63">
        <f t="shared" si="50"/>
        <v>31686.856</v>
      </c>
      <c r="S368" s="39"/>
    </row>
    <row r="369" spans="1:19" ht="12.95" customHeight="1">
      <c r="A369" s="60" t="s">
        <v>1572</v>
      </c>
      <c r="C369" s="36">
        <v>46753.317999999999</v>
      </c>
      <c r="D369" s="61"/>
      <c r="E369" s="37">
        <f t="shared" si="48"/>
        <v>11611.028122083653</v>
      </c>
      <c r="F369" s="37">
        <f t="shared" si="51"/>
        <v>11611</v>
      </c>
      <c r="G369" s="37">
        <f t="shared" si="44"/>
        <v>1.7748999998730142E-2</v>
      </c>
      <c r="H369" s="62"/>
      <c r="I369" s="37">
        <f t="shared" si="49"/>
        <v>1.7748999998730142E-2</v>
      </c>
      <c r="P369" s="63">
        <f t="shared" si="50"/>
        <v>31734.817999999999</v>
      </c>
      <c r="S369" s="39"/>
    </row>
    <row r="370" spans="1:19" ht="12.95" customHeight="1">
      <c r="A370" s="60" t="s">
        <v>1572</v>
      </c>
      <c r="C370" s="36">
        <v>46760.26</v>
      </c>
      <c r="D370" s="61"/>
      <c r="E370" s="37">
        <f t="shared" si="48"/>
        <v>11622.027249061623</v>
      </c>
      <c r="F370" s="37">
        <f t="shared" si="51"/>
        <v>11622</v>
      </c>
      <c r="G370" s="37">
        <f t="shared" si="44"/>
        <v>1.7198000001371838E-2</v>
      </c>
      <c r="H370" s="62"/>
      <c r="I370" s="37">
        <f t="shared" si="49"/>
        <v>1.7198000001371838E-2</v>
      </c>
      <c r="P370" s="63">
        <f t="shared" si="50"/>
        <v>31741.760000000002</v>
      </c>
      <c r="S370" s="39"/>
    </row>
    <row r="371" spans="1:19" ht="12.95" customHeight="1">
      <c r="A371" s="60" t="s">
        <v>1573</v>
      </c>
      <c r="C371" s="36">
        <v>46767.197999999997</v>
      </c>
      <c r="D371" s="61"/>
      <c r="E371" s="37">
        <f t="shared" si="48"/>
        <v>11633.020038311561</v>
      </c>
      <c r="F371" s="37">
        <f t="shared" si="51"/>
        <v>11633</v>
      </c>
      <c r="G371" s="37">
        <f t="shared" si="44"/>
        <v>1.264699999592267E-2</v>
      </c>
      <c r="H371" s="62"/>
      <c r="I371" s="37">
        <f t="shared" si="49"/>
        <v>1.264699999592267E-2</v>
      </c>
      <c r="P371" s="63">
        <f t="shared" si="50"/>
        <v>31748.697999999997</v>
      </c>
      <c r="S371" s="39"/>
    </row>
    <row r="372" spans="1:19" ht="12.95" customHeight="1">
      <c r="A372" s="60" t="s">
        <v>1572</v>
      </c>
      <c r="C372" s="36">
        <v>46767.199999999997</v>
      </c>
      <c r="D372" s="61"/>
      <c r="E372" s="37">
        <f t="shared" si="48"/>
        <v>11633.023207175571</v>
      </c>
      <c r="F372" s="37">
        <f t="shared" si="51"/>
        <v>11633</v>
      </c>
      <c r="G372" s="37">
        <f t="shared" si="44"/>
        <v>1.4646999996330123E-2</v>
      </c>
      <c r="H372" s="62"/>
      <c r="I372" s="37">
        <f t="shared" si="49"/>
        <v>1.4646999996330123E-2</v>
      </c>
      <c r="P372" s="63">
        <f t="shared" si="50"/>
        <v>31748.699999999997</v>
      </c>
      <c r="S372" s="39"/>
    </row>
    <row r="373" spans="1:19" ht="12.95" customHeight="1">
      <c r="A373" s="5" t="s">
        <v>1362</v>
      </c>
      <c r="C373" s="36">
        <v>46979.908000000003</v>
      </c>
      <c r="D373" s="36" t="s">
        <v>1364</v>
      </c>
      <c r="E373" s="37">
        <f t="shared" si="48"/>
        <v>11970.044570072303</v>
      </c>
      <c r="F373" s="124">
        <f>INT(2*E373+C$5)/2-4</f>
        <v>11961</v>
      </c>
      <c r="G373" s="37">
        <f t="shared" si="44"/>
        <v>5.708399000002828</v>
      </c>
      <c r="I373" s="37">
        <f t="shared" si="49"/>
        <v>5.708399000002828</v>
      </c>
      <c r="P373" s="63">
        <f t="shared" si="50"/>
        <v>31961.408000000003</v>
      </c>
      <c r="S373" s="39"/>
    </row>
    <row r="374" spans="1:19" ht="12.95" customHeight="1">
      <c r="A374" s="60" t="s">
        <v>1574</v>
      </c>
      <c r="C374" s="36">
        <v>46987.464999999997</v>
      </c>
      <c r="D374" s="61"/>
      <c r="E374" s="37">
        <f t="shared" si="48"/>
        <v>11982.018122733267</v>
      </c>
      <c r="F374" s="37">
        <f>ROUND(2*E374,0)/2</f>
        <v>11982</v>
      </c>
      <c r="G374" s="37">
        <f t="shared" ref="G374:G427" si="52">+C374-(C$7+F374*C$8)</f>
        <v>1.1437999994086567E-2</v>
      </c>
      <c r="H374" s="62"/>
      <c r="I374" s="37">
        <f t="shared" si="49"/>
        <v>1.1437999994086567E-2</v>
      </c>
      <c r="P374" s="63">
        <f t="shared" si="50"/>
        <v>31968.964999999997</v>
      </c>
      <c r="S374" s="39"/>
    </row>
    <row r="375" spans="1:19" ht="12.95" customHeight="1">
      <c r="A375" s="5" t="s">
        <v>1449</v>
      </c>
      <c r="B375" s="39" t="s">
        <v>1367</v>
      </c>
      <c r="C375" s="36">
        <v>46987.474600000001</v>
      </c>
      <c r="D375" s="36">
        <v>2.9999999999999997E-4</v>
      </c>
      <c r="E375" s="37">
        <f t="shared" si="48"/>
        <v>11982.033333280522</v>
      </c>
      <c r="F375" s="124">
        <f>INT(2*E375+C$5)/2-4</f>
        <v>11973</v>
      </c>
      <c r="G375" s="37">
        <f t="shared" si="52"/>
        <v>5.7013070000029984</v>
      </c>
      <c r="J375" s="37">
        <f>G375</f>
        <v>5.7013070000029984</v>
      </c>
      <c r="P375" s="63">
        <f t="shared" si="50"/>
        <v>31968.974600000001</v>
      </c>
      <c r="S375" s="39"/>
    </row>
    <row r="376" spans="1:19" ht="12.95" customHeight="1">
      <c r="A376" s="60" t="s">
        <v>1449</v>
      </c>
      <c r="C376" s="36">
        <v>46987.474800000004</v>
      </c>
      <c r="D376" s="61"/>
      <c r="E376" s="37">
        <f t="shared" si="48"/>
        <v>11982.033650166926</v>
      </c>
      <c r="F376" s="37">
        <f>ROUND(2*E376,0)/2</f>
        <v>11982</v>
      </c>
      <c r="G376" s="37">
        <f t="shared" si="52"/>
        <v>2.123800000117626E-2</v>
      </c>
      <c r="H376" s="62"/>
      <c r="I376" s="62"/>
      <c r="J376" s="37">
        <f>G376</f>
        <v>2.123800000117626E-2</v>
      </c>
      <c r="P376" s="63">
        <f t="shared" si="50"/>
        <v>31968.974800000004</v>
      </c>
      <c r="S376" s="39"/>
    </row>
    <row r="377" spans="1:19" ht="12.95" customHeight="1">
      <c r="A377" s="5" t="s">
        <v>1449</v>
      </c>
      <c r="B377" s="39" t="s">
        <v>1436</v>
      </c>
      <c r="C377" s="36">
        <v>46993.468699999998</v>
      </c>
      <c r="D377" s="36">
        <v>2.9999999999999997E-4</v>
      </c>
      <c r="E377" s="37">
        <f t="shared" si="48"/>
        <v>11991.530577161042</v>
      </c>
      <c r="F377" s="124">
        <f>INT(2*E377+C$5)/2-4</f>
        <v>11982.5</v>
      </c>
      <c r="G377" s="37">
        <f t="shared" si="52"/>
        <v>5.69956749999983</v>
      </c>
      <c r="J377" s="37">
        <f>G377</f>
        <v>5.69956749999983</v>
      </c>
      <c r="P377" s="63">
        <f t="shared" si="50"/>
        <v>31974.968699999998</v>
      </c>
      <c r="S377" s="39"/>
    </row>
    <row r="378" spans="1:19" ht="12.95" customHeight="1">
      <c r="A378" s="60" t="s">
        <v>1449</v>
      </c>
      <c r="C378" s="36">
        <v>46993.468999999997</v>
      </c>
      <c r="D378" s="61"/>
      <c r="E378" s="37">
        <f t="shared" si="48"/>
        <v>11991.531052490644</v>
      </c>
      <c r="F378" s="37">
        <f>ROUND(2*E378,0)/2</f>
        <v>11991.5</v>
      </c>
      <c r="G378" s="37">
        <f t="shared" si="52"/>
        <v>1.9598499995481689E-2</v>
      </c>
      <c r="H378" s="62"/>
      <c r="J378" s="37">
        <f>G378</f>
        <v>1.9598499995481689E-2</v>
      </c>
      <c r="P378" s="63">
        <f t="shared" si="50"/>
        <v>31974.968999999997</v>
      </c>
      <c r="S378" s="39"/>
    </row>
    <row r="379" spans="1:19" ht="12.95" customHeight="1">
      <c r="A379" s="5" t="s">
        <v>1449</v>
      </c>
      <c r="B379" s="39" t="s">
        <v>1436</v>
      </c>
      <c r="C379" s="36">
        <v>46993.469400000002</v>
      </c>
      <c r="D379" s="36">
        <v>2.9999999999999997E-4</v>
      </c>
      <c r="E379" s="37">
        <f t="shared" si="48"/>
        <v>11991.531686263454</v>
      </c>
      <c r="F379" s="124">
        <f>INT(2*E379+C$5)/2-4</f>
        <v>11982.5</v>
      </c>
      <c r="G379" s="37">
        <f t="shared" si="52"/>
        <v>5.7002675000039744</v>
      </c>
      <c r="J379" s="37">
        <f>G379</f>
        <v>5.7002675000039744</v>
      </c>
      <c r="P379" s="63">
        <f t="shared" si="50"/>
        <v>31974.969400000002</v>
      </c>
      <c r="S379" s="39"/>
    </row>
    <row r="380" spans="1:19" ht="12.95" customHeight="1">
      <c r="A380" s="60" t="s">
        <v>1575</v>
      </c>
      <c r="C380" s="36">
        <v>46999.46</v>
      </c>
      <c r="D380" s="61"/>
      <c r="E380" s="37">
        <f t="shared" si="48"/>
        <v>12001.023384631959</v>
      </c>
      <c r="F380" s="37">
        <f t="shared" ref="F380:F399" si="53">ROUND(2*E380,0)/2</f>
        <v>12001</v>
      </c>
      <c r="G380" s="37">
        <f t="shared" si="52"/>
        <v>1.475899999786634E-2</v>
      </c>
      <c r="H380" s="62"/>
      <c r="I380" s="37">
        <f>+G380</f>
        <v>1.475899999786634E-2</v>
      </c>
      <c r="P380" s="63">
        <f t="shared" si="50"/>
        <v>31980.959999999999</v>
      </c>
      <c r="S380" s="39"/>
    </row>
    <row r="381" spans="1:19" ht="12.95" customHeight="1">
      <c r="A381" s="60" t="s">
        <v>1576</v>
      </c>
      <c r="C381" s="36">
        <v>46999.461000000003</v>
      </c>
      <c r="D381" s="61"/>
      <c r="E381" s="37">
        <f t="shared" si="48"/>
        <v>12001.02496906397</v>
      </c>
      <c r="F381" s="37">
        <f t="shared" si="53"/>
        <v>12001</v>
      </c>
      <c r="G381" s="37">
        <f t="shared" si="52"/>
        <v>1.5759000001708046E-2</v>
      </c>
      <c r="H381" s="62"/>
      <c r="I381" s="37">
        <f>+G381</f>
        <v>1.5759000001708046E-2</v>
      </c>
      <c r="P381" s="63">
        <f t="shared" si="50"/>
        <v>31980.961000000003</v>
      </c>
      <c r="S381" s="39"/>
    </row>
    <row r="382" spans="1:19" ht="12.95" customHeight="1">
      <c r="A382" s="60" t="s">
        <v>1449</v>
      </c>
      <c r="C382" s="36">
        <v>46999.465600000003</v>
      </c>
      <c r="D382" s="61"/>
      <c r="E382" s="37">
        <f t="shared" si="48"/>
        <v>12001.032257451192</v>
      </c>
      <c r="F382" s="37">
        <f t="shared" si="53"/>
        <v>12001</v>
      </c>
      <c r="G382" s="37">
        <f t="shared" si="52"/>
        <v>2.0359000001917593E-2</v>
      </c>
      <c r="H382" s="62"/>
      <c r="I382" s="62"/>
      <c r="J382" s="37">
        <f>G382</f>
        <v>2.0359000001917593E-2</v>
      </c>
      <c r="P382" s="63">
        <f t="shared" si="50"/>
        <v>31980.965600000003</v>
      </c>
      <c r="S382" s="39"/>
    </row>
    <row r="383" spans="1:19" ht="12.95" customHeight="1">
      <c r="A383" s="60" t="s">
        <v>1577</v>
      </c>
      <c r="C383" s="36">
        <v>46999.468999999997</v>
      </c>
      <c r="D383" s="61"/>
      <c r="E383" s="37">
        <f t="shared" si="48"/>
        <v>12001.03764452</v>
      </c>
      <c r="F383" s="37">
        <f t="shared" si="53"/>
        <v>12001</v>
      </c>
      <c r="G383" s="37">
        <f t="shared" si="52"/>
        <v>2.3758999996061902E-2</v>
      </c>
      <c r="H383" s="62"/>
      <c r="I383" s="37">
        <f t="shared" ref="I383:I408" si="54">+G383</f>
        <v>2.3758999996061902E-2</v>
      </c>
      <c r="P383" s="63">
        <f t="shared" si="50"/>
        <v>31980.968999999997</v>
      </c>
      <c r="S383" s="39"/>
    </row>
    <row r="384" spans="1:19" ht="12.95" customHeight="1">
      <c r="A384" s="60" t="s">
        <v>1584</v>
      </c>
      <c r="C384" s="36">
        <v>47054.37</v>
      </c>
      <c r="D384" s="61"/>
      <c r="E384" s="37">
        <f t="shared" si="48"/>
        <v>12088.024546020624</v>
      </c>
      <c r="F384" s="37">
        <f t="shared" si="53"/>
        <v>12088</v>
      </c>
      <c r="G384" s="37">
        <f t="shared" si="52"/>
        <v>1.549199999863049E-2</v>
      </c>
      <c r="H384" s="62"/>
      <c r="I384" s="37">
        <f t="shared" si="54"/>
        <v>1.549199999863049E-2</v>
      </c>
      <c r="P384" s="63">
        <f t="shared" si="50"/>
        <v>32035.870000000003</v>
      </c>
      <c r="S384" s="39"/>
    </row>
    <row r="385" spans="1:19" ht="12.95" customHeight="1">
      <c r="A385" s="60" t="s">
        <v>1584</v>
      </c>
      <c r="C385" s="36">
        <v>47061.32</v>
      </c>
      <c r="D385" s="61"/>
      <c r="E385" s="37">
        <f t="shared" si="48"/>
        <v>12099.036348454623</v>
      </c>
      <c r="F385" s="37">
        <f t="shared" si="53"/>
        <v>12099</v>
      </c>
      <c r="G385" s="37">
        <f t="shared" si="52"/>
        <v>2.2941000002902001E-2</v>
      </c>
      <c r="H385" s="62"/>
      <c r="I385" s="37">
        <f t="shared" si="54"/>
        <v>2.2941000002902001E-2</v>
      </c>
      <c r="P385" s="63">
        <f t="shared" si="50"/>
        <v>32042.82</v>
      </c>
      <c r="S385" s="39"/>
    </row>
    <row r="386" spans="1:19" ht="12.95" customHeight="1">
      <c r="A386" s="60" t="s">
        <v>1585</v>
      </c>
      <c r="C386" s="36">
        <v>47069.521000000001</v>
      </c>
      <c r="D386" s="61"/>
      <c r="E386" s="37">
        <f t="shared" si="48"/>
        <v>12112.030275326752</v>
      </c>
      <c r="F386" s="37">
        <f t="shared" si="53"/>
        <v>12112</v>
      </c>
      <c r="G386" s="37">
        <f t="shared" si="52"/>
        <v>1.9108000000414904E-2</v>
      </c>
      <c r="H386" s="62"/>
      <c r="I386" s="37">
        <f t="shared" si="54"/>
        <v>1.9108000000414904E-2</v>
      </c>
      <c r="P386" s="63">
        <f t="shared" si="50"/>
        <v>32051.021000000001</v>
      </c>
      <c r="S386" s="39"/>
    </row>
    <row r="387" spans="1:19" ht="12.95" customHeight="1">
      <c r="A387" s="60" t="s">
        <v>1584</v>
      </c>
      <c r="C387" s="36">
        <v>47157.249000000003</v>
      </c>
      <c r="D387" s="61"/>
      <c r="E387" s="37">
        <f t="shared" si="48"/>
        <v>12251.029326251984</v>
      </c>
      <c r="F387" s="37">
        <f t="shared" si="53"/>
        <v>12251</v>
      </c>
      <c r="G387" s="37">
        <f t="shared" si="52"/>
        <v>1.85090000013588E-2</v>
      </c>
      <c r="H387" s="62"/>
      <c r="I387" s="37">
        <f t="shared" si="54"/>
        <v>1.85090000013588E-2</v>
      </c>
      <c r="P387" s="63">
        <f t="shared" si="50"/>
        <v>32138.749000000003</v>
      </c>
      <c r="S387" s="39"/>
    </row>
    <row r="388" spans="1:19" ht="12.95" customHeight="1">
      <c r="A388" s="60" t="s">
        <v>1586</v>
      </c>
      <c r="C388" s="36">
        <v>47326.396999999997</v>
      </c>
      <c r="D388" s="61"/>
      <c r="E388" s="37">
        <f t="shared" si="48"/>
        <v>12519.032831015569</v>
      </c>
      <c r="F388" s="37">
        <f t="shared" si="53"/>
        <v>12519</v>
      </c>
      <c r="G388" s="37">
        <f t="shared" si="52"/>
        <v>2.07209999935003E-2</v>
      </c>
      <c r="H388" s="62"/>
      <c r="I388" s="37">
        <f t="shared" si="54"/>
        <v>2.07209999935003E-2</v>
      </c>
      <c r="P388" s="63">
        <f t="shared" si="50"/>
        <v>32307.896999999997</v>
      </c>
      <c r="S388" s="39"/>
    </row>
    <row r="389" spans="1:19" ht="12.95" customHeight="1">
      <c r="A389" s="60" t="s">
        <v>1576</v>
      </c>
      <c r="C389" s="36">
        <v>47353.527000000002</v>
      </c>
      <c r="D389" s="61"/>
      <c r="E389" s="37">
        <f t="shared" si="48"/>
        <v>12562.018471308316</v>
      </c>
      <c r="F389" s="37">
        <f t="shared" si="53"/>
        <v>12562</v>
      </c>
      <c r="G389" s="37">
        <f t="shared" si="52"/>
        <v>1.1658000003080815E-2</v>
      </c>
      <c r="H389" s="62"/>
      <c r="I389" s="37">
        <f t="shared" si="54"/>
        <v>1.1658000003080815E-2</v>
      </c>
      <c r="P389" s="63">
        <f t="shared" si="50"/>
        <v>32335.027000000002</v>
      </c>
      <c r="S389" s="39"/>
    </row>
    <row r="390" spans="1:19" ht="12.95" customHeight="1">
      <c r="A390" s="60" t="s">
        <v>1587</v>
      </c>
      <c r="C390" s="36">
        <v>47355.428</v>
      </c>
      <c r="D390" s="61"/>
      <c r="E390" s="37">
        <f t="shared" si="48"/>
        <v>12565.030476549615</v>
      </c>
      <c r="F390" s="37">
        <f t="shared" si="53"/>
        <v>12565</v>
      </c>
      <c r="G390" s="37">
        <f t="shared" si="52"/>
        <v>1.92349999997532E-2</v>
      </c>
      <c r="H390" s="62"/>
      <c r="I390" s="37">
        <f t="shared" si="54"/>
        <v>1.92349999997532E-2</v>
      </c>
      <c r="P390" s="63">
        <f t="shared" si="50"/>
        <v>32336.928</v>
      </c>
      <c r="S390" s="39"/>
    </row>
    <row r="391" spans="1:19" ht="12.95" customHeight="1">
      <c r="A391" s="60" t="s">
        <v>1588</v>
      </c>
      <c r="C391" s="36">
        <v>47360.476000000002</v>
      </c>
      <c r="D391" s="61"/>
      <c r="E391" s="37">
        <f t="shared" si="48"/>
        <v>12573.028689310317</v>
      </c>
      <c r="F391" s="37">
        <f t="shared" si="53"/>
        <v>12573</v>
      </c>
      <c r="G391" s="37">
        <f t="shared" si="52"/>
        <v>1.810700000351062E-2</v>
      </c>
      <c r="H391" s="62"/>
      <c r="I391" s="37">
        <f t="shared" si="54"/>
        <v>1.810700000351062E-2</v>
      </c>
      <c r="P391" s="63">
        <f t="shared" si="50"/>
        <v>32341.976000000002</v>
      </c>
      <c r="S391" s="39"/>
    </row>
    <row r="392" spans="1:19" ht="12.95" customHeight="1">
      <c r="A392" s="60" t="s">
        <v>1588</v>
      </c>
      <c r="C392" s="36">
        <v>47362.377999999997</v>
      </c>
      <c r="D392" s="61"/>
      <c r="E392" s="37">
        <f t="shared" si="48"/>
        <v>12576.042278983614</v>
      </c>
      <c r="F392" s="37">
        <f t="shared" si="53"/>
        <v>12576</v>
      </c>
      <c r="G392" s="37">
        <f t="shared" si="52"/>
        <v>2.6683999996748753E-2</v>
      </c>
      <c r="H392" s="62"/>
      <c r="I392" s="37">
        <f t="shared" si="54"/>
        <v>2.6683999996748753E-2</v>
      </c>
      <c r="P392" s="63">
        <f t="shared" si="50"/>
        <v>32343.877999999997</v>
      </c>
      <c r="S392" s="39"/>
    </row>
    <row r="393" spans="1:19" ht="12.95" customHeight="1">
      <c r="A393" s="60" t="s">
        <v>1589</v>
      </c>
      <c r="C393" s="36">
        <v>47374.362999999998</v>
      </c>
      <c r="D393" s="61"/>
      <c r="E393" s="37">
        <f t="shared" si="48"/>
        <v>12595.031696562253</v>
      </c>
      <c r="F393" s="37">
        <f t="shared" si="53"/>
        <v>12595</v>
      </c>
      <c r="G393" s="37">
        <f t="shared" si="52"/>
        <v>2.0004999998491257E-2</v>
      </c>
      <c r="H393" s="62"/>
      <c r="I393" s="37">
        <f t="shared" si="54"/>
        <v>2.0004999998491257E-2</v>
      </c>
      <c r="P393" s="63">
        <f t="shared" si="50"/>
        <v>32355.862999999998</v>
      </c>
      <c r="S393" s="39"/>
    </row>
    <row r="394" spans="1:19" ht="12.95" customHeight="1">
      <c r="A394" s="60" t="s">
        <v>1588</v>
      </c>
      <c r="C394" s="36">
        <v>47379.421999999999</v>
      </c>
      <c r="D394" s="61"/>
      <c r="E394" s="37">
        <f t="shared" si="48"/>
        <v>12603.047338075008</v>
      </c>
      <c r="F394" s="37">
        <f t="shared" si="53"/>
        <v>12603</v>
      </c>
      <c r="G394" s="37">
        <f t="shared" si="52"/>
        <v>2.9877000000851694E-2</v>
      </c>
      <c r="H394" s="62"/>
      <c r="I394" s="37">
        <f t="shared" si="54"/>
        <v>2.9877000000851694E-2</v>
      </c>
      <c r="P394" s="63">
        <f t="shared" si="50"/>
        <v>32360.921999999999</v>
      </c>
      <c r="S394" s="39"/>
    </row>
    <row r="395" spans="1:19" ht="12.95" customHeight="1">
      <c r="A395" s="60" t="s">
        <v>1590</v>
      </c>
      <c r="C395" s="36">
        <v>47384.46</v>
      </c>
      <c r="D395" s="61"/>
      <c r="E395" s="37">
        <f t="shared" si="48"/>
        <v>12611.029706515659</v>
      </c>
      <c r="F395" s="37">
        <f t="shared" si="53"/>
        <v>12611</v>
      </c>
      <c r="G395" s="37">
        <f t="shared" si="52"/>
        <v>1.8749000002571847E-2</v>
      </c>
      <c r="H395" s="62"/>
      <c r="I395" s="37">
        <f t="shared" si="54"/>
        <v>1.8749000002571847E-2</v>
      </c>
      <c r="P395" s="63">
        <f t="shared" si="50"/>
        <v>32365.96</v>
      </c>
      <c r="S395" s="39"/>
    </row>
    <row r="396" spans="1:19" ht="12.95" customHeight="1">
      <c r="A396" s="60" t="s">
        <v>1591</v>
      </c>
      <c r="C396" s="36">
        <v>47384.464</v>
      </c>
      <c r="D396" s="61"/>
      <c r="E396" s="37">
        <f t="shared" si="48"/>
        <v>12611.036044243679</v>
      </c>
      <c r="F396" s="37">
        <f t="shared" si="53"/>
        <v>12611</v>
      </c>
      <c r="G396" s="37">
        <f t="shared" si="52"/>
        <v>2.2749000003386755E-2</v>
      </c>
      <c r="H396" s="62"/>
      <c r="I396" s="37">
        <f t="shared" si="54"/>
        <v>2.2749000003386755E-2</v>
      </c>
      <c r="P396" s="63">
        <f t="shared" si="50"/>
        <v>32365.964</v>
      </c>
      <c r="S396" s="39"/>
    </row>
    <row r="397" spans="1:19" ht="12.95" customHeight="1">
      <c r="A397" s="60" t="s">
        <v>1592</v>
      </c>
      <c r="C397" s="36">
        <v>47391.404000000002</v>
      </c>
      <c r="D397" s="61"/>
      <c r="E397" s="37">
        <f t="shared" si="48"/>
        <v>12622.032002357639</v>
      </c>
      <c r="F397" s="37">
        <f t="shared" si="53"/>
        <v>12622</v>
      </c>
      <c r="G397" s="37">
        <f t="shared" si="52"/>
        <v>2.0198000005620997E-2</v>
      </c>
      <c r="H397" s="62"/>
      <c r="I397" s="37">
        <f t="shared" si="54"/>
        <v>2.0198000005620997E-2</v>
      </c>
      <c r="P397" s="63">
        <f t="shared" si="50"/>
        <v>32372.904000000002</v>
      </c>
      <c r="S397" s="39"/>
    </row>
    <row r="398" spans="1:19" ht="12.95" customHeight="1">
      <c r="A398" s="60" t="s">
        <v>1593</v>
      </c>
      <c r="C398" s="36">
        <v>47391.404999999999</v>
      </c>
      <c r="D398" s="61"/>
      <c r="E398" s="37">
        <f t="shared" si="48"/>
        <v>12622.033586789637</v>
      </c>
      <c r="F398" s="37">
        <f t="shared" si="53"/>
        <v>12622</v>
      </c>
      <c r="G398" s="37">
        <f t="shared" si="52"/>
        <v>2.1198000002186745E-2</v>
      </c>
      <c r="H398" s="62"/>
      <c r="I398" s="37">
        <f t="shared" si="54"/>
        <v>2.1198000002186745E-2</v>
      </c>
      <c r="P398" s="63">
        <f t="shared" si="50"/>
        <v>32372.904999999999</v>
      </c>
      <c r="S398" s="39"/>
    </row>
    <row r="399" spans="1:19" ht="12.95" customHeight="1">
      <c r="A399" s="60" t="s">
        <v>1594</v>
      </c>
      <c r="C399" s="36">
        <v>47391.413</v>
      </c>
      <c r="D399" s="61"/>
      <c r="E399" s="37">
        <f t="shared" si="48"/>
        <v>12622.04626224568</v>
      </c>
      <c r="F399" s="37">
        <f t="shared" si="53"/>
        <v>12622</v>
      </c>
      <c r="G399" s="37">
        <f t="shared" si="52"/>
        <v>2.919800000381656E-2</v>
      </c>
      <c r="H399" s="62"/>
      <c r="I399" s="37">
        <f t="shared" si="54"/>
        <v>2.919800000381656E-2</v>
      </c>
      <c r="P399" s="63">
        <f t="shared" si="50"/>
        <v>32372.913</v>
      </c>
      <c r="S399" s="39"/>
    </row>
    <row r="400" spans="1:19" ht="12.95" customHeight="1">
      <c r="A400" s="5" t="s">
        <v>1362</v>
      </c>
      <c r="C400" s="36">
        <v>47450.731</v>
      </c>
      <c r="D400" s="36" t="s">
        <v>1364</v>
      </c>
      <c r="E400" s="37">
        <f t="shared" si="48"/>
        <v>12716.031599911905</v>
      </c>
      <c r="F400" s="124">
        <f>INT(2*E400+C$5)/2-4</f>
        <v>12707</v>
      </c>
      <c r="G400" s="37">
        <f t="shared" si="52"/>
        <v>5.7002130000037141</v>
      </c>
      <c r="I400" s="37">
        <f t="shared" si="54"/>
        <v>5.7002130000037141</v>
      </c>
      <c r="P400" s="63">
        <f t="shared" si="50"/>
        <v>32432.231</v>
      </c>
      <c r="S400" s="39"/>
    </row>
    <row r="401" spans="1:19" ht="12.95" customHeight="1">
      <c r="A401" s="60" t="s">
        <v>1595</v>
      </c>
      <c r="C401" s="36">
        <v>47456.419000000002</v>
      </c>
      <c r="D401" s="61"/>
      <c r="E401" s="37">
        <f t="shared" si="48"/>
        <v>12725.043849155738</v>
      </c>
      <c r="F401" s="37">
        <f>ROUND(2*E401,0)/2</f>
        <v>12725</v>
      </c>
      <c r="G401" s="37">
        <f t="shared" si="52"/>
        <v>2.7675000004819594E-2</v>
      </c>
      <c r="H401" s="62"/>
      <c r="I401" s="37">
        <f t="shared" si="54"/>
        <v>2.7675000004819594E-2</v>
      </c>
      <c r="P401" s="63">
        <f t="shared" si="50"/>
        <v>32437.919000000002</v>
      </c>
      <c r="S401" s="39"/>
    </row>
    <row r="402" spans="1:19" ht="12.95" customHeight="1">
      <c r="A402" s="60" t="s">
        <v>1595</v>
      </c>
      <c r="C402" s="36">
        <v>47477.247000000003</v>
      </c>
      <c r="D402" s="61"/>
      <c r="E402" s="37">
        <f t="shared" si="48"/>
        <v>12758.044398953645</v>
      </c>
      <c r="F402" s="37">
        <f>ROUND(2*E402,0)/2</f>
        <v>12758</v>
      </c>
      <c r="G402" s="37">
        <f t="shared" si="52"/>
        <v>2.802200000587618E-2</v>
      </c>
      <c r="H402" s="62"/>
      <c r="I402" s="37">
        <f t="shared" si="54"/>
        <v>2.802200000587618E-2</v>
      </c>
      <c r="P402" s="63">
        <f t="shared" si="50"/>
        <v>32458.747000000003</v>
      </c>
      <c r="S402" s="39"/>
    </row>
    <row r="403" spans="1:19" ht="12.95" customHeight="1">
      <c r="A403" s="60" t="s">
        <v>1596</v>
      </c>
      <c r="C403" s="36">
        <v>47530.258000000002</v>
      </c>
      <c r="D403" s="61"/>
      <c r="E403" s="37">
        <f t="shared" si="48"/>
        <v>12842.036723965011</v>
      </c>
      <c r="F403" s="37">
        <f>ROUND(2*E403,0)/2</f>
        <v>12842</v>
      </c>
      <c r="G403" s="37">
        <f t="shared" si="52"/>
        <v>2.3178000003099442E-2</v>
      </c>
      <c r="H403" s="62"/>
      <c r="I403" s="37">
        <f t="shared" si="54"/>
        <v>2.3178000003099442E-2</v>
      </c>
      <c r="P403" s="63">
        <f t="shared" si="50"/>
        <v>32511.758000000002</v>
      </c>
      <c r="S403" s="39"/>
    </row>
    <row r="404" spans="1:19" ht="12.95" customHeight="1">
      <c r="A404" s="60" t="s">
        <v>1597</v>
      </c>
      <c r="C404" s="36">
        <v>47692.461000000003</v>
      </c>
      <c r="D404" s="61"/>
      <c r="E404" s="37">
        <f t="shared" si="48"/>
        <v>13099.036348454629</v>
      </c>
      <c r="F404" s="37">
        <f>ROUND(2*E404,0)/2</f>
        <v>13099</v>
      </c>
      <c r="G404" s="37">
        <f t="shared" si="52"/>
        <v>2.2941000002902001E-2</v>
      </c>
      <c r="H404" s="62"/>
      <c r="I404" s="37">
        <f t="shared" si="54"/>
        <v>2.2941000002902001E-2</v>
      </c>
      <c r="P404" s="63">
        <f t="shared" si="50"/>
        <v>32673.961000000003</v>
      </c>
      <c r="S404" s="39"/>
    </row>
    <row r="405" spans="1:19" ht="12.95" customHeight="1">
      <c r="A405" s="5" t="s">
        <v>1362</v>
      </c>
      <c r="C405" s="36">
        <v>47715.817000000003</v>
      </c>
      <c r="D405" s="36" t="s">
        <v>1364</v>
      </c>
      <c r="E405" s="37">
        <f t="shared" ref="E405:E468" si="55">+(C405-C$7)/C$8</f>
        <v>13136.042342360903</v>
      </c>
      <c r="F405" s="124">
        <f>INT(2*E405+C$5)/2-4</f>
        <v>13127</v>
      </c>
      <c r="G405" s="37">
        <f t="shared" si="52"/>
        <v>5.7069930000070599</v>
      </c>
      <c r="I405" s="37">
        <f t="shared" si="54"/>
        <v>5.7069930000070599</v>
      </c>
      <c r="P405" s="63">
        <f t="shared" ref="P405:P468" si="56">C405-15018.5</f>
        <v>32697.317000000003</v>
      </c>
      <c r="S405" s="39"/>
    </row>
    <row r="406" spans="1:19" ht="12.95" customHeight="1">
      <c r="A406" s="60" t="s">
        <v>1598</v>
      </c>
      <c r="C406" s="36">
        <v>47716.423000000003</v>
      </c>
      <c r="D406" s="61"/>
      <c r="E406" s="37">
        <f t="shared" si="55"/>
        <v>13137.002508155869</v>
      </c>
      <c r="F406" s="37">
        <f>ROUND(2*E406,0)/2</f>
        <v>13137</v>
      </c>
      <c r="G406" s="37">
        <f t="shared" si="52"/>
        <v>1.5830000047571957E-3</v>
      </c>
      <c r="H406" s="62"/>
      <c r="I406" s="37">
        <f t="shared" si="54"/>
        <v>1.5830000047571957E-3</v>
      </c>
      <c r="P406" s="63">
        <f t="shared" si="56"/>
        <v>32697.923000000003</v>
      </c>
      <c r="S406" s="39"/>
    </row>
    <row r="407" spans="1:19" ht="12.95" customHeight="1">
      <c r="A407" s="60" t="s">
        <v>1599</v>
      </c>
      <c r="C407" s="36">
        <v>47716.430999999997</v>
      </c>
      <c r="D407" s="61"/>
      <c r="E407" s="37">
        <f t="shared" si="55"/>
        <v>13137.015183611898</v>
      </c>
      <c r="F407" s="37">
        <f>ROUND(2*E407,0)/2</f>
        <v>13137</v>
      </c>
      <c r="G407" s="37">
        <f t="shared" si="52"/>
        <v>9.5829999991110526E-3</v>
      </c>
      <c r="H407" s="62"/>
      <c r="I407" s="37">
        <f t="shared" si="54"/>
        <v>9.5829999991110526E-3</v>
      </c>
      <c r="P407" s="63">
        <f t="shared" si="56"/>
        <v>32697.930999999997</v>
      </c>
      <c r="S407" s="39"/>
    </row>
    <row r="408" spans="1:19" ht="12.95" customHeight="1">
      <c r="A408" s="60" t="s">
        <v>1597</v>
      </c>
      <c r="C408" s="36">
        <v>47728.436999999998</v>
      </c>
      <c r="D408" s="61"/>
      <c r="E408" s="37">
        <f t="shared" si="55"/>
        <v>13156.037874262642</v>
      </c>
      <c r="F408" s="37">
        <f>ROUND(2*E408,0)/2</f>
        <v>13156</v>
      </c>
      <c r="G408" s="37">
        <f t="shared" si="52"/>
        <v>2.3903999994217884E-2</v>
      </c>
      <c r="H408" s="62"/>
      <c r="I408" s="37">
        <f t="shared" si="54"/>
        <v>2.3903999994217884E-2</v>
      </c>
      <c r="P408" s="63">
        <f t="shared" si="56"/>
        <v>32709.936999999998</v>
      </c>
      <c r="S408" s="39"/>
    </row>
    <row r="409" spans="1:19" ht="12.95" customHeight="1">
      <c r="A409" s="5" t="s">
        <v>1450</v>
      </c>
      <c r="C409" s="36">
        <v>47733.486499999999</v>
      </c>
      <c r="D409" s="36">
        <v>1E-4</v>
      </c>
      <c r="E409" s="37">
        <f t="shared" si="55"/>
        <v>13164.03846367135</v>
      </c>
      <c r="F409" s="124">
        <f t="shared" ref="F409:F415" si="57">INT(2*E409+C$5)/2-4</f>
        <v>13155</v>
      </c>
      <c r="G409" s="37">
        <f t="shared" si="52"/>
        <v>5.7045450000005076</v>
      </c>
      <c r="J409" s="37">
        <f t="shared" ref="J409:J414" si="58">G409</f>
        <v>5.7045450000005076</v>
      </c>
      <c r="P409" s="63">
        <f t="shared" si="56"/>
        <v>32714.986499999999</v>
      </c>
      <c r="S409" s="39"/>
    </row>
    <row r="410" spans="1:19" ht="12.95" customHeight="1">
      <c r="A410" s="5" t="s">
        <v>1450</v>
      </c>
      <c r="C410" s="36">
        <v>47734.433100000002</v>
      </c>
      <c r="D410" s="36">
        <v>2.0000000000000001E-4</v>
      </c>
      <c r="E410" s="37">
        <f t="shared" si="55"/>
        <v>13165.538287007186</v>
      </c>
      <c r="F410" s="124">
        <f t="shared" si="57"/>
        <v>13156.5</v>
      </c>
      <c r="G410" s="37">
        <f t="shared" si="52"/>
        <v>5.7044335000027786</v>
      </c>
      <c r="J410" s="37">
        <f t="shared" si="58"/>
        <v>5.7044335000027786</v>
      </c>
      <c r="P410" s="63">
        <f t="shared" si="56"/>
        <v>32715.933100000002</v>
      </c>
      <c r="S410" s="39"/>
    </row>
    <row r="411" spans="1:19" ht="12.95" customHeight="1">
      <c r="A411" s="5" t="s">
        <v>1450</v>
      </c>
      <c r="C411" s="36">
        <v>47734.433499999999</v>
      </c>
      <c r="D411" s="36">
        <v>1E-4</v>
      </c>
      <c r="E411" s="37">
        <f t="shared" si="55"/>
        <v>13165.538920779984</v>
      </c>
      <c r="F411" s="124">
        <f t="shared" si="57"/>
        <v>13156.5</v>
      </c>
      <c r="G411" s="37">
        <f t="shared" si="52"/>
        <v>5.7048334999999497</v>
      </c>
      <c r="J411" s="37">
        <f t="shared" si="58"/>
        <v>5.7048334999999497</v>
      </c>
      <c r="P411" s="63">
        <f t="shared" si="56"/>
        <v>32715.933499999999</v>
      </c>
      <c r="S411" s="39"/>
    </row>
    <row r="412" spans="1:19" ht="12.95" customHeight="1">
      <c r="A412" s="5" t="s">
        <v>1450</v>
      </c>
      <c r="C412" s="36">
        <v>47735.379800000002</v>
      </c>
      <c r="D412" s="36">
        <v>1E-4</v>
      </c>
      <c r="E412" s="37">
        <f t="shared" si="55"/>
        <v>13167.038268786218</v>
      </c>
      <c r="F412" s="124">
        <f t="shared" si="57"/>
        <v>13158</v>
      </c>
      <c r="G412" s="37">
        <f t="shared" si="52"/>
        <v>5.7044220000025234</v>
      </c>
      <c r="J412" s="37">
        <f t="shared" si="58"/>
        <v>5.7044220000025234</v>
      </c>
      <c r="P412" s="63">
        <f t="shared" si="56"/>
        <v>32716.879800000002</v>
      </c>
      <c r="S412" s="39"/>
    </row>
    <row r="413" spans="1:19" ht="12.95" customHeight="1">
      <c r="A413" s="5" t="s">
        <v>1450</v>
      </c>
      <c r="C413" s="36">
        <v>47738.535300000003</v>
      </c>
      <c r="D413" s="36">
        <v>2.9999999999999997E-4</v>
      </c>
      <c r="E413" s="37">
        <f t="shared" si="55"/>
        <v>13172.037943977659</v>
      </c>
      <c r="F413" s="124">
        <f t="shared" si="57"/>
        <v>13163</v>
      </c>
      <c r="G413" s="37">
        <f t="shared" si="52"/>
        <v>5.7042170000058832</v>
      </c>
      <c r="J413" s="37">
        <f t="shared" si="58"/>
        <v>5.7042170000058832</v>
      </c>
      <c r="P413" s="63">
        <f t="shared" si="56"/>
        <v>32720.035300000003</v>
      </c>
      <c r="S413" s="39"/>
    </row>
    <row r="414" spans="1:19" ht="12.95" customHeight="1">
      <c r="A414" s="5" t="s">
        <v>1450</v>
      </c>
      <c r="C414" s="36">
        <v>47739.482600000003</v>
      </c>
      <c r="D414" s="36">
        <v>1E-4</v>
      </c>
      <c r="E414" s="37">
        <f t="shared" si="55"/>
        <v>13173.538876415892</v>
      </c>
      <c r="F414" s="124">
        <f t="shared" si="57"/>
        <v>13164.5</v>
      </c>
      <c r="G414" s="37">
        <f t="shared" si="52"/>
        <v>5.7048055000050226</v>
      </c>
      <c r="J414" s="37">
        <f t="shared" si="58"/>
        <v>5.7048055000050226</v>
      </c>
      <c r="P414" s="63">
        <f t="shared" si="56"/>
        <v>32720.982600000003</v>
      </c>
      <c r="S414" s="39"/>
    </row>
    <row r="415" spans="1:19" ht="12.95" customHeight="1">
      <c r="A415" s="5" t="s">
        <v>1362</v>
      </c>
      <c r="C415" s="36">
        <v>47744.851000000002</v>
      </c>
      <c r="D415" s="36" t="s">
        <v>1364</v>
      </c>
      <c r="E415" s="37">
        <f t="shared" si="55"/>
        <v>13182.044741190959</v>
      </c>
      <c r="F415" s="124">
        <f t="shared" si="57"/>
        <v>13173</v>
      </c>
      <c r="G415" s="37">
        <f t="shared" si="52"/>
        <v>5.70850700000301</v>
      </c>
      <c r="I415" s="37">
        <f>+G415</f>
        <v>5.70850700000301</v>
      </c>
      <c r="P415" s="63">
        <f t="shared" si="56"/>
        <v>32726.351000000002</v>
      </c>
      <c r="S415" s="39"/>
    </row>
    <row r="416" spans="1:19" ht="12.95" customHeight="1">
      <c r="A416" s="60" t="s">
        <v>1600</v>
      </c>
      <c r="C416" s="36">
        <v>47745.472999999998</v>
      </c>
      <c r="D416" s="61"/>
      <c r="E416" s="37">
        <f t="shared" si="55"/>
        <v>13183.030257897995</v>
      </c>
      <c r="F416" s="37">
        <f>ROUND(2*E416,0)/2</f>
        <v>13183</v>
      </c>
      <c r="G416" s="37">
        <f t="shared" si="52"/>
        <v>1.9096999996691011E-2</v>
      </c>
      <c r="H416" s="62"/>
      <c r="I416" s="62"/>
      <c r="K416" s="37">
        <f>G416</f>
        <v>1.9096999996691011E-2</v>
      </c>
      <c r="P416" s="63">
        <f t="shared" si="56"/>
        <v>32726.972999999998</v>
      </c>
      <c r="S416" s="39"/>
    </row>
    <row r="417" spans="1:21" ht="12.95" customHeight="1">
      <c r="A417" s="60" t="s">
        <v>1601</v>
      </c>
      <c r="C417" s="36">
        <v>47745.476000000002</v>
      </c>
      <c r="D417" s="61"/>
      <c r="E417" s="37">
        <f t="shared" si="55"/>
        <v>13183.035011194017</v>
      </c>
      <c r="F417" s="37">
        <f>ROUND(2*E417,0)/2</f>
        <v>13183</v>
      </c>
      <c r="G417" s="37">
        <f t="shared" si="52"/>
        <v>2.209700000094017E-2</v>
      </c>
      <c r="H417" s="62"/>
      <c r="I417" s="37">
        <f t="shared" ref="I417:I426" si="59">+G417</f>
        <v>2.209700000094017E-2</v>
      </c>
      <c r="P417" s="63">
        <f t="shared" si="56"/>
        <v>32726.976000000002</v>
      </c>
      <c r="S417" s="39"/>
    </row>
    <row r="418" spans="1:21" ht="12.95" customHeight="1">
      <c r="A418" s="60" t="s">
        <v>1602</v>
      </c>
      <c r="C418" s="36">
        <v>47745.481</v>
      </c>
      <c r="D418" s="61"/>
      <c r="E418" s="37">
        <f t="shared" si="55"/>
        <v>13183.042933354036</v>
      </c>
      <c r="F418" s="37">
        <f>ROUND(2*E418,0)/2</f>
        <v>13183</v>
      </c>
      <c r="G418" s="37">
        <f t="shared" si="52"/>
        <v>2.7096999998320825E-2</v>
      </c>
      <c r="H418" s="62"/>
      <c r="I418" s="37">
        <f t="shared" si="59"/>
        <v>2.7096999998320825E-2</v>
      </c>
      <c r="P418" s="63">
        <f t="shared" si="56"/>
        <v>32726.981</v>
      </c>
      <c r="S418" s="39"/>
    </row>
    <row r="419" spans="1:21" ht="12.95" customHeight="1">
      <c r="A419" s="5" t="s">
        <v>1362</v>
      </c>
      <c r="C419" s="36">
        <v>47799.754000000001</v>
      </c>
      <c r="D419" s="36" t="s">
        <v>1364</v>
      </c>
      <c r="E419" s="37">
        <f t="shared" si="55"/>
        <v>13269.034811555581</v>
      </c>
      <c r="F419" s="124">
        <f>INT(2*E419+C$5)/2-4</f>
        <v>13260</v>
      </c>
      <c r="G419" s="37">
        <f t="shared" si="52"/>
        <v>5.7022399999987101</v>
      </c>
      <c r="I419" s="37">
        <f t="shared" si="59"/>
        <v>5.7022399999987101</v>
      </c>
      <c r="P419" s="63">
        <f t="shared" si="56"/>
        <v>32781.254000000001</v>
      </c>
      <c r="S419" s="39"/>
    </row>
    <row r="420" spans="1:21" ht="12.95" customHeight="1">
      <c r="A420" s="60" t="s">
        <v>1603</v>
      </c>
      <c r="C420" s="36">
        <v>47812.392</v>
      </c>
      <c r="D420" s="61"/>
      <c r="E420" s="37">
        <f t="shared" si="55"/>
        <v>13289.058863233413</v>
      </c>
      <c r="F420" s="37">
        <f>ROUND(2*E420,0)/2</f>
        <v>13289</v>
      </c>
      <c r="G420" s="37">
        <f t="shared" si="52"/>
        <v>3.7151000004087109E-2</v>
      </c>
      <c r="H420" s="62"/>
      <c r="I420" s="37">
        <f t="shared" si="59"/>
        <v>3.7151000004087109E-2</v>
      </c>
      <c r="P420" s="63">
        <f t="shared" si="56"/>
        <v>32793.892</v>
      </c>
      <c r="S420" s="39"/>
    </row>
    <row r="421" spans="1:21" ht="12.95" customHeight="1">
      <c r="A421" s="60" t="s">
        <v>1604</v>
      </c>
      <c r="C421" s="36">
        <v>47896.328000000001</v>
      </c>
      <c r="D421" s="61"/>
      <c r="E421" s="37">
        <f t="shared" si="55"/>
        <v>13422.049747996092</v>
      </c>
      <c r="F421" s="37">
        <f>ROUND(2*E421,0)/2</f>
        <v>13422</v>
      </c>
      <c r="G421" s="37">
        <f t="shared" si="52"/>
        <v>3.1397999999171589E-2</v>
      </c>
      <c r="H421" s="62"/>
      <c r="I421" s="37">
        <f t="shared" si="59"/>
        <v>3.1397999999171589E-2</v>
      </c>
      <c r="P421" s="63">
        <f t="shared" si="56"/>
        <v>32877.828000000001</v>
      </c>
      <c r="S421" s="39"/>
    </row>
    <row r="422" spans="1:21" ht="12.95" customHeight="1">
      <c r="A422" s="60" t="s">
        <v>1605</v>
      </c>
      <c r="C422" s="36">
        <v>48041.485999999997</v>
      </c>
      <c r="D422" s="61"/>
      <c r="E422" s="37">
        <f t="shared" si="55"/>
        <v>13652.042728962304</v>
      </c>
      <c r="F422" s="37">
        <f>ROUND(2*E422,0)/2</f>
        <v>13652</v>
      </c>
      <c r="G422" s="37">
        <f t="shared" si="52"/>
        <v>2.6967999998305459E-2</v>
      </c>
      <c r="H422" s="62"/>
      <c r="I422" s="37">
        <f t="shared" si="59"/>
        <v>2.6967999998305459E-2</v>
      </c>
      <c r="P422" s="63">
        <f t="shared" si="56"/>
        <v>33022.985999999997</v>
      </c>
      <c r="S422" s="39"/>
    </row>
    <row r="423" spans="1:21" ht="12.95" customHeight="1">
      <c r="A423" s="5" t="s">
        <v>1362</v>
      </c>
      <c r="C423" s="36">
        <v>48054.743999999999</v>
      </c>
      <c r="D423" s="36" t="s">
        <v>1364</v>
      </c>
      <c r="E423" s="37">
        <f t="shared" si="55"/>
        <v>13673.049128483173</v>
      </c>
      <c r="F423" s="124">
        <f>INT(2*E423+C$5)/2-4</f>
        <v>13664</v>
      </c>
      <c r="G423" s="37">
        <f t="shared" si="52"/>
        <v>5.7112759999945411</v>
      </c>
      <c r="I423" s="37">
        <f t="shared" si="59"/>
        <v>5.7112759999945411</v>
      </c>
      <c r="P423" s="63">
        <f t="shared" si="56"/>
        <v>33036.243999999999</v>
      </c>
      <c r="S423" s="39"/>
    </row>
    <row r="424" spans="1:21" ht="12.95" customHeight="1">
      <c r="A424" s="60" t="s">
        <v>1606</v>
      </c>
      <c r="C424" s="36">
        <v>48084.409</v>
      </c>
      <c r="D424" s="61"/>
      <c r="E424" s="37">
        <f t="shared" si="55"/>
        <v>13720.051303908318</v>
      </c>
      <c r="F424" s="37">
        <f>ROUND(2*E424,0)/2</f>
        <v>13720</v>
      </c>
      <c r="G424" s="37">
        <f t="shared" si="52"/>
        <v>3.2380000004195608E-2</v>
      </c>
      <c r="H424" s="62"/>
      <c r="I424" s="37">
        <f t="shared" si="59"/>
        <v>3.2380000004195608E-2</v>
      </c>
      <c r="P424" s="63">
        <f t="shared" si="56"/>
        <v>33065.909</v>
      </c>
      <c r="S424" s="39"/>
    </row>
    <row r="425" spans="1:21" ht="12.95" customHeight="1">
      <c r="A425" s="60" t="s">
        <v>1607</v>
      </c>
      <c r="B425" s="67"/>
      <c r="C425" s="5">
        <v>48087.552000000003</v>
      </c>
      <c r="D425" s="68"/>
      <c r="E425" s="37">
        <f t="shared" si="55"/>
        <v>13725.031173699701</v>
      </c>
      <c r="F425" s="37">
        <f>ROUND(2*E425,0)/2</f>
        <v>13725</v>
      </c>
      <c r="G425" s="37">
        <f t="shared" si="52"/>
        <v>1.967500000318978E-2</v>
      </c>
      <c r="H425" s="62"/>
      <c r="I425" s="37">
        <f t="shared" si="59"/>
        <v>1.967500000318978E-2</v>
      </c>
      <c r="P425" s="63">
        <f t="shared" si="56"/>
        <v>33069.052000000003</v>
      </c>
      <c r="S425" s="39"/>
    </row>
    <row r="426" spans="1:21" ht="12.95" customHeight="1">
      <c r="A426" s="60" t="s">
        <v>1608</v>
      </c>
      <c r="B426" s="67"/>
      <c r="C426" s="5">
        <v>48089.428</v>
      </c>
      <c r="D426" s="68"/>
      <c r="E426" s="37">
        <f t="shared" si="55"/>
        <v>13728.003568140875</v>
      </c>
      <c r="F426" s="37">
        <f>ROUND(2*E426,0)/2</f>
        <v>13728</v>
      </c>
      <c r="G426" s="37">
        <f t="shared" si="52"/>
        <v>2.2519999984069727E-3</v>
      </c>
      <c r="H426" s="62"/>
      <c r="I426" s="37">
        <f t="shared" si="59"/>
        <v>2.2519999984069727E-3</v>
      </c>
      <c r="P426" s="63">
        <f t="shared" si="56"/>
        <v>33070.928</v>
      </c>
      <c r="S426" s="39"/>
    </row>
    <row r="427" spans="1:21" ht="12.95" customHeight="1">
      <c r="A427" s="5" t="s">
        <v>1448</v>
      </c>
      <c r="B427" s="67" t="s">
        <v>1367</v>
      </c>
      <c r="C427" s="5">
        <v>48089.453099999999</v>
      </c>
      <c r="D427" s="5">
        <v>2.0000000000000001E-4</v>
      </c>
      <c r="E427" s="37">
        <f t="shared" si="55"/>
        <v>13728.043337384197</v>
      </c>
      <c r="F427" s="124">
        <f>INT(2*E427+C$5)/2-4</f>
        <v>13719</v>
      </c>
      <c r="G427" s="37">
        <f t="shared" si="52"/>
        <v>5.7076210000013816</v>
      </c>
      <c r="J427" s="37">
        <f>G427</f>
        <v>5.7076210000013816</v>
      </c>
      <c r="P427" s="63">
        <f t="shared" si="56"/>
        <v>33070.953099999999</v>
      </c>
      <c r="S427" s="39"/>
    </row>
    <row r="428" spans="1:21" ht="12.95" customHeight="1">
      <c r="A428" s="5" t="s">
        <v>1448</v>
      </c>
      <c r="B428" s="67" t="s">
        <v>1367</v>
      </c>
      <c r="C428" s="5">
        <v>48089.953200000004</v>
      </c>
      <c r="D428" s="5">
        <v>2.0000000000000001E-4</v>
      </c>
      <c r="E428" s="37">
        <f t="shared" si="55"/>
        <v>13728.83571182985</v>
      </c>
      <c r="F428" s="37">
        <f>ROUND(2*E428,0)/2</f>
        <v>13729</v>
      </c>
      <c r="H428" s="62"/>
      <c r="I428" s="62"/>
      <c r="P428" s="63">
        <f t="shared" si="56"/>
        <v>33071.453200000004</v>
      </c>
      <c r="S428" s="39"/>
      <c r="U428" s="37">
        <f>+C428-(C$7+F428*C$8)</f>
        <v>-0.1036889999959385</v>
      </c>
    </row>
    <row r="429" spans="1:21" ht="12.95" customHeight="1">
      <c r="A429" s="5" t="s">
        <v>1448</v>
      </c>
      <c r="B429" s="67" t="s">
        <v>1436</v>
      </c>
      <c r="C429" s="5">
        <v>48093.554300000003</v>
      </c>
      <c r="D429" s="5">
        <v>4.0000000000000002E-4</v>
      </c>
      <c r="E429" s="37">
        <f t="shared" si="55"/>
        <v>13734.541409922669</v>
      </c>
      <c r="F429" s="124">
        <f>INT(2*E429+C$5)/2-4</f>
        <v>13725.5</v>
      </c>
      <c r="G429" s="37">
        <f t="shared" ref="G429:G492" si="60">+C429-(C$7+F429*C$8)</f>
        <v>5.7064045000006445</v>
      </c>
      <c r="J429" s="37">
        <f t="shared" ref="J429:J435" si="61">G429</f>
        <v>5.7064045000006445</v>
      </c>
      <c r="P429" s="63">
        <f t="shared" si="56"/>
        <v>33075.054300000003</v>
      </c>
      <c r="S429" s="39"/>
    </row>
    <row r="430" spans="1:21" ht="12.95" customHeight="1">
      <c r="A430" s="60" t="s">
        <v>1448</v>
      </c>
      <c r="B430" s="67"/>
      <c r="C430" s="5">
        <v>48093.555999999997</v>
      </c>
      <c r="D430" s="68"/>
      <c r="E430" s="37">
        <f t="shared" si="55"/>
        <v>13734.544103457067</v>
      </c>
      <c r="F430" s="37">
        <f>ROUND(2*E430,0)/2</f>
        <v>13734.5</v>
      </c>
      <c r="G430" s="37">
        <f t="shared" si="60"/>
        <v>2.7835499997308943E-2</v>
      </c>
      <c r="H430" s="62"/>
      <c r="J430" s="37">
        <f t="shared" si="61"/>
        <v>2.7835499997308943E-2</v>
      </c>
      <c r="P430" s="63">
        <f t="shared" si="56"/>
        <v>33075.055999999997</v>
      </c>
      <c r="S430" s="39"/>
    </row>
    <row r="431" spans="1:21" ht="12.95" customHeight="1">
      <c r="A431" s="5" t="s">
        <v>1448</v>
      </c>
      <c r="B431" s="67" t="s">
        <v>1436</v>
      </c>
      <c r="C431" s="5">
        <v>48093.557699999998</v>
      </c>
      <c r="D431" s="5">
        <v>2.9999999999999997E-4</v>
      </c>
      <c r="E431" s="37">
        <f t="shared" si="55"/>
        <v>13734.546796991477</v>
      </c>
      <c r="F431" s="37">
        <f>ROUND(2*E431,0)/2</f>
        <v>13734.5</v>
      </c>
      <c r="G431" s="37">
        <f t="shared" si="60"/>
        <v>2.9535499998019077E-2</v>
      </c>
      <c r="H431" s="62"/>
      <c r="I431" s="62"/>
      <c r="J431" s="37">
        <f t="shared" si="61"/>
        <v>2.9535499998019077E-2</v>
      </c>
      <c r="P431" s="63">
        <f t="shared" si="56"/>
        <v>33075.057699999998</v>
      </c>
      <c r="S431" s="39"/>
    </row>
    <row r="432" spans="1:21" ht="12.95" customHeight="1">
      <c r="A432" s="5" t="s">
        <v>1448</v>
      </c>
      <c r="B432" s="67" t="s">
        <v>1367</v>
      </c>
      <c r="C432" s="5">
        <v>48096.396099999998</v>
      </c>
      <c r="D432" s="5">
        <v>2.0000000000000001E-4</v>
      </c>
      <c r="E432" s="37">
        <f t="shared" si="55"/>
        <v>13739.044048794165</v>
      </c>
      <c r="F432" s="37">
        <f>ROUND(2*E432,0)/2</f>
        <v>13739</v>
      </c>
      <c r="G432" s="37">
        <f t="shared" si="60"/>
        <v>2.7800999996543396E-2</v>
      </c>
      <c r="H432" s="62"/>
      <c r="I432" s="62"/>
      <c r="J432" s="37">
        <f t="shared" si="61"/>
        <v>2.7800999996543396E-2</v>
      </c>
      <c r="P432" s="63">
        <f t="shared" si="56"/>
        <v>33077.896099999998</v>
      </c>
      <c r="S432" s="39"/>
    </row>
    <row r="433" spans="1:19" ht="12.95" customHeight="1">
      <c r="A433" s="5" t="s">
        <v>1448</v>
      </c>
      <c r="B433" s="67" t="s">
        <v>1436</v>
      </c>
      <c r="C433" s="5">
        <v>48097.342600000004</v>
      </c>
      <c r="D433" s="5">
        <v>2.0000000000000001E-4</v>
      </c>
      <c r="E433" s="37">
        <f t="shared" si="55"/>
        <v>13740.543713686804</v>
      </c>
      <c r="F433" s="37">
        <f>ROUND(2*E433,0)/2</f>
        <v>13740.5</v>
      </c>
      <c r="G433" s="37">
        <f t="shared" si="60"/>
        <v>2.7589500001340639E-2</v>
      </c>
      <c r="H433" s="62"/>
      <c r="I433" s="62"/>
      <c r="J433" s="37">
        <f t="shared" si="61"/>
        <v>2.7589500001340639E-2</v>
      </c>
      <c r="P433" s="63">
        <f t="shared" si="56"/>
        <v>33078.842600000004</v>
      </c>
      <c r="S433" s="39"/>
    </row>
    <row r="434" spans="1:19" ht="12.95" customHeight="1">
      <c r="A434" s="60" t="s">
        <v>1448</v>
      </c>
      <c r="B434" s="67"/>
      <c r="C434" s="5">
        <v>48097.342900000003</v>
      </c>
      <c r="D434" s="68"/>
      <c r="E434" s="37">
        <f t="shared" si="55"/>
        <v>13740.544189016406</v>
      </c>
      <c r="F434" s="37">
        <f>ROUND(2*E434,0)/2</f>
        <v>13740.5</v>
      </c>
      <c r="G434" s="37">
        <f t="shared" si="60"/>
        <v>2.7889500001037959E-2</v>
      </c>
      <c r="H434" s="62"/>
      <c r="I434" s="62"/>
      <c r="J434" s="37">
        <f t="shared" si="61"/>
        <v>2.7889500001037959E-2</v>
      </c>
      <c r="P434" s="63">
        <f t="shared" si="56"/>
        <v>33078.842900000003</v>
      </c>
      <c r="S434" s="39"/>
    </row>
    <row r="435" spans="1:19" ht="12.95" customHeight="1">
      <c r="A435" s="5" t="s">
        <v>1448</v>
      </c>
      <c r="B435" s="67" t="s">
        <v>1436</v>
      </c>
      <c r="C435" s="5">
        <v>48097.349099999999</v>
      </c>
      <c r="D435" s="5">
        <v>2.9999999999999997E-4</v>
      </c>
      <c r="E435" s="37">
        <f t="shared" si="55"/>
        <v>13740.554012494829</v>
      </c>
      <c r="F435" s="124">
        <f>INT(2*E435+C$5)/2-4</f>
        <v>13731.5</v>
      </c>
      <c r="G435" s="37">
        <f t="shared" si="60"/>
        <v>5.7143585000012536</v>
      </c>
      <c r="J435" s="37">
        <f t="shared" si="61"/>
        <v>5.7143585000012536</v>
      </c>
      <c r="P435" s="63">
        <f t="shared" si="56"/>
        <v>33078.849099999999</v>
      </c>
      <c r="S435" s="39"/>
    </row>
    <row r="436" spans="1:19" ht="12.95" customHeight="1">
      <c r="A436" s="60" t="s">
        <v>1609</v>
      </c>
      <c r="B436" s="67"/>
      <c r="C436" s="5">
        <v>48101.445800000001</v>
      </c>
      <c r="D436" s="68"/>
      <c r="E436" s="37">
        <f t="shared" si="55"/>
        <v>13747.044955089277</v>
      </c>
      <c r="F436" s="37">
        <f t="shared" ref="F436:F443" si="62">ROUND(2*E436,0)/2</f>
        <v>13747</v>
      </c>
      <c r="G436" s="37">
        <f t="shared" si="60"/>
        <v>2.8373000001010951E-2</v>
      </c>
      <c r="H436" s="62"/>
      <c r="I436" s="62"/>
      <c r="J436" s="37">
        <f>+G436</f>
        <v>2.8373000001010951E-2</v>
      </c>
      <c r="P436" s="63">
        <f t="shared" si="56"/>
        <v>33082.945800000001</v>
      </c>
      <c r="S436" s="39"/>
    </row>
    <row r="437" spans="1:19" ht="12.95" customHeight="1">
      <c r="A437" s="60" t="s">
        <v>1606</v>
      </c>
      <c r="B437" s="67"/>
      <c r="C437" s="5">
        <v>48106.493999999999</v>
      </c>
      <c r="D437" s="68"/>
      <c r="E437" s="37">
        <f t="shared" si="55"/>
        <v>13755.043484736372</v>
      </c>
      <c r="F437" s="37">
        <f t="shared" si="62"/>
        <v>13755</v>
      </c>
      <c r="G437" s="37">
        <f t="shared" si="60"/>
        <v>2.7444999999715947E-2</v>
      </c>
      <c r="H437" s="62"/>
      <c r="I437" s="37">
        <f>+G437</f>
        <v>2.7444999999715947E-2</v>
      </c>
      <c r="P437" s="63">
        <f t="shared" si="56"/>
        <v>33087.993999999999</v>
      </c>
      <c r="S437" s="39"/>
    </row>
    <row r="438" spans="1:19" ht="12.95" customHeight="1">
      <c r="A438" s="60" t="s">
        <v>1610</v>
      </c>
      <c r="B438" s="67"/>
      <c r="C438" s="5">
        <v>48120.366999999998</v>
      </c>
      <c r="D438" s="68"/>
      <c r="E438" s="37">
        <f t="shared" si="55"/>
        <v>13777.024309940249</v>
      </c>
      <c r="F438" s="37">
        <f t="shared" si="62"/>
        <v>13777</v>
      </c>
      <c r="G438" s="37">
        <f t="shared" si="60"/>
        <v>1.5342999999120366E-2</v>
      </c>
      <c r="H438" s="62"/>
      <c r="I438" s="37">
        <f>+G438</f>
        <v>1.5342999999120366E-2</v>
      </c>
      <c r="P438" s="63">
        <f t="shared" si="56"/>
        <v>33101.866999999998</v>
      </c>
      <c r="S438" s="39"/>
    </row>
    <row r="439" spans="1:19" ht="12.95" customHeight="1">
      <c r="A439" s="60" t="s">
        <v>1611</v>
      </c>
      <c r="B439" s="67"/>
      <c r="C439" s="5">
        <v>48120.370999999999</v>
      </c>
      <c r="D439" s="68"/>
      <c r="E439" s="37">
        <f t="shared" si="55"/>
        <v>13777.030647668269</v>
      </c>
      <c r="F439" s="37">
        <f t="shared" si="62"/>
        <v>13777</v>
      </c>
      <c r="G439" s="37">
        <f t="shared" si="60"/>
        <v>1.9342999999935273E-2</v>
      </c>
      <c r="H439" s="62"/>
      <c r="I439" s="37">
        <f>+G439</f>
        <v>1.9342999999935273E-2</v>
      </c>
      <c r="P439" s="63">
        <f t="shared" si="56"/>
        <v>33101.870999999999</v>
      </c>
      <c r="S439" s="39"/>
    </row>
    <row r="440" spans="1:19" ht="12.95" customHeight="1">
      <c r="A440" s="60" t="s">
        <v>1612</v>
      </c>
      <c r="B440" s="67"/>
      <c r="C440" s="5">
        <v>48120.394</v>
      </c>
      <c r="D440" s="68"/>
      <c r="E440" s="37">
        <f t="shared" si="55"/>
        <v>13777.067089604383</v>
      </c>
      <c r="F440" s="37">
        <f t="shared" si="62"/>
        <v>13777</v>
      </c>
      <c r="G440" s="37">
        <f t="shared" si="60"/>
        <v>4.2343000000983011E-2</v>
      </c>
      <c r="H440" s="62"/>
      <c r="I440" s="37">
        <f>+G440</f>
        <v>4.2343000000983011E-2</v>
      </c>
      <c r="P440" s="63">
        <f t="shared" si="56"/>
        <v>33101.894</v>
      </c>
      <c r="S440" s="39"/>
    </row>
    <row r="441" spans="1:19" ht="12.95" customHeight="1">
      <c r="A441" s="60" t="s">
        <v>1613</v>
      </c>
      <c r="B441" s="67"/>
      <c r="C441" s="5">
        <v>48123.542000000001</v>
      </c>
      <c r="D441" s="68"/>
      <c r="E441" s="37">
        <f t="shared" si="55"/>
        <v>13782.054881555789</v>
      </c>
      <c r="F441" s="37">
        <f t="shared" si="62"/>
        <v>13782</v>
      </c>
      <c r="G441" s="37">
        <f t="shared" si="60"/>
        <v>3.4637999997357838E-2</v>
      </c>
      <c r="H441" s="62"/>
      <c r="I441" s="37">
        <f>+G441</f>
        <v>3.4637999997357838E-2</v>
      </c>
      <c r="P441" s="63">
        <f t="shared" si="56"/>
        <v>33105.042000000001</v>
      </c>
      <c r="S441" s="39"/>
    </row>
    <row r="442" spans="1:19" ht="12.95" customHeight="1">
      <c r="A442" s="5" t="s">
        <v>1448</v>
      </c>
      <c r="B442" s="67" t="s">
        <v>1436</v>
      </c>
      <c r="C442" s="5">
        <v>48124.482100000001</v>
      </c>
      <c r="D442" s="5">
        <v>2.0000000000000001E-4</v>
      </c>
      <c r="E442" s="37">
        <f t="shared" si="55"/>
        <v>13783.544406083587</v>
      </c>
      <c r="F442" s="37">
        <f t="shared" si="62"/>
        <v>13783.5</v>
      </c>
      <c r="G442" s="37">
        <f t="shared" si="60"/>
        <v>2.8026500003761612E-2</v>
      </c>
      <c r="H442" s="62"/>
      <c r="I442" s="62"/>
      <c r="J442" s="37">
        <f>G442</f>
        <v>2.8026500003761612E-2</v>
      </c>
      <c r="P442" s="63">
        <f t="shared" si="56"/>
        <v>33105.982100000001</v>
      </c>
      <c r="S442" s="39"/>
    </row>
    <row r="443" spans="1:19" ht="12.95" customHeight="1">
      <c r="A443" s="60" t="s">
        <v>1606</v>
      </c>
      <c r="B443" s="67"/>
      <c r="C443" s="5">
        <v>48132.368000000002</v>
      </c>
      <c r="D443" s="68"/>
      <c r="E443" s="37">
        <f t="shared" si="55"/>
        <v>13796.039078430973</v>
      </c>
      <c r="F443" s="37">
        <f t="shared" si="62"/>
        <v>13796</v>
      </c>
      <c r="G443" s="37">
        <f t="shared" si="60"/>
        <v>2.4664000004122499E-2</v>
      </c>
      <c r="H443" s="62"/>
      <c r="I443" s="37">
        <f t="shared" ref="I443:I450" si="63">+G443</f>
        <v>2.4664000004122499E-2</v>
      </c>
      <c r="P443" s="63">
        <f t="shared" si="56"/>
        <v>33113.868000000002</v>
      </c>
      <c r="S443" s="39"/>
    </row>
    <row r="444" spans="1:19" ht="12.95" customHeight="1">
      <c r="A444" s="5" t="s">
        <v>1362</v>
      </c>
      <c r="B444" s="67"/>
      <c r="C444" s="5">
        <v>48133.635000000002</v>
      </c>
      <c r="D444" s="5" t="s">
        <v>1364</v>
      </c>
      <c r="E444" s="37">
        <f t="shared" si="55"/>
        <v>13798.046553781171</v>
      </c>
      <c r="F444" s="124">
        <f>INT(2*E444+C$5)/2-4</f>
        <v>13789</v>
      </c>
      <c r="G444" s="37">
        <f t="shared" si="60"/>
        <v>5.7096510000046692</v>
      </c>
      <c r="I444" s="37">
        <f t="shared" si="63"/>
        <v>5.7096510000046692</v>
      </c>
      <c r="P444" s="63">
        <f t="shared" si="56"/>
        <v>33115.135000000002</v>
      </c>
      <c r="S444" s="39"/>
    </row>
    <row r="445" spans="1:19" ht="12.95" customHeight="1">
      <c r="A445" s="60" t="s">
        <v>1606</v>
      </c>
      <c r="B445" s="67"/>
      <c r="C445" s="5">
        <v>48144.36</v>
      </c>
      <c r="D445" s="68"/>
      <c r="E445" s="37">
        <f t="shared" si="55"/>
        <v>13815.039587033643</v>
      </c>
      <c r="F445" s="37">
        <f>ROUND(2*E445,0)/2</f>
        <v>13815</v>
      </c>
      <c r="G445" s="37">
        <f t="shared" si="60"/>
        <v>2.4984999996377155E-2</v>
      </c>
      <c r="H445" s="62"/>
      <c r="I445" s="37">
        <f t="shared" si="63"/>
        <v>2.4984999996377155E-2</v>
      </c>
      <c r="P445" s="63">
        <f t="shared" si="56"/>
        <v>33125.86</v>
      </c>
      <c r="S445" s="39"/>
    </row>
    <row r="446" spans="1:19" ht="12.95" customHeight="1">
      <c r="A446" s="60" t="s">
        <v>1606</v>
      </c>
      <c r="B446" s="67"/>
      <c r="C446" s="5">
        <v>48175.284</v>
      </c>
      <c r="D446" s="68"/>
      <c r="E446" s="37">
        <f t="shared" si="55"/>
        <v>13864.036562352945</v>
      </c>
      <c r="F446" s="37">
        <f>ROUND(2*E446,0)/2</f>
        <v>13864</v>
      </c>
      <c r="G446" s="37">
        <f t="shared" si="60"/>
        <v>2.3075999997672625E-2</v>
      </c>
      <c r="H446" s="62"/>
      <c r="I446" s="37">
        <f t="shared" si="63"/>
        <v>2.3075999997672625E-2</v>
      </c>
      <c r="P446" s="63">
        <f t="shared" si="56"/>
        <v>33156.784</v>
      </c>
      <c r="S446" s="39"/>
    </row>
    <row r="447" spans="1:19" ht="12.95" customHeight="1">
      <c r="A447" s="60" t="s">
        <v>1614</v>
      </c>
      <c r="B447" s="67"/>
      <c r="C447" s="5">
        <v>48202.423999999999</v>
      </c>
      <c r="D447" s="68"/>
      <c r="E447" s="37">
        <f t="shared" si="55"/>
        <v>13907.038046965732</v>
      </c>
      <c r="F447" s="37">
        <f>ROUND(2*E447,0)/2</f>
        <v>13907</v>
      </c>
      <c r="G447" s="37">
        <f t="shared" si="60"/>
        <v>2.4013000002014451E-2</v>
      </c>
      <c r="H447" s="62"/>
      <c r="I447" s="37">
        <f t="shared" si="63"/>
        <v>2.4013000002014451E-2</v>
      </c>
      <c r="P447" s="63">
        <f t="shared" si="56"/>
        <v>33183.923999999999</v>
      </c>
      <c r="S447" s="39"/>
    </row>
    <row r="448" spans="1:19" ht="12.95" customHeight="1">
      <c r="A448" s="5" t="s">
        <v>1362</v>
      </c>
      <c r="B448" s="67"/>
      <c r="C448" s="5">
        <v>48210.629000000001</v>
      </c>
      <c r="D448" s="5" t="s">
        <v>1364</v>
      </c>
      <c r="E448" s="37">
        <f t="shared" si="55"/>
        <v>13920.038311565881</v>
      </c>
      <c r="F448" s="124">
        <f>INT(2*E448+C$5)/2-4</f>
        <v>13911</v>
      </c>
      <c r="G448" s="37">
        <f t="shared" si="60"/>
        <v>5.704448999997112</v>
      </c>
      <c r="I448" s="37">
        <f t="shared" si="63"/>
        <v>5.704448999997112</v>
      </c>
      <c r="P448" s="63">
        <f t="shared" si="56"/>
        <v>33192.129000000001</v>
      </c>
      <c r="S448" s="39"/>
    </row>
    <row r="449" spans="1:19" ht="12.95" customHeight="1">
      <c r="A449" s="60" t="s">
        <v>1615</v>
      </c>
      <c r="B449" s="67"/>
      <c r="C449" s="5">
        <v>48433.428</v>
      </c>
      <c r="D449" s="68"/>
      <c r="E449" s="37">
        <f t="shared" si="55"/>
        <v>14273.048177823974</v>
      </c>
      <c r="F449" s="37">
        <f t="shared" ref="F449:F472" si="64">ROUND(2*E449,0)/2</f>
        <v>14273</v>
      </c>
      <c r="G449" s="37">
        <f t="shared" si="60"/>
        <v>3.0406999998376705E-2</v>
      </c>
      <c r="H449" s="62"/>
      <c r="I449" s="37">
        <f t="shared" si="63"/>
        <v>3.0406999998376705E-2</v>
      </c>
      <c r="P449" s="63">
        <f t="shared" si="56"/>
        <v>33414.928</v>
      </c>
      <c r="S449" s="39"/>
    </row>
    <row r="450" spans="1:19" ht="12.95" customHeight="1">
      <c r="A450" s="60" t="s">
        <v>1616</v>
      </c>
      <c r="B450" s="67"/>
      <c r="C450" s="5">
        <v>48438.474000000002</v>
      </c>
      <c r="D450" s="68"/>
      <c r="E450" s="37">
        <f t="shared" si="55"/>
        <v>14281.043221720665</v>
      </c>
      <c r="F450" s="37">
        <f t="shared" si="64"/>
        <v>14281</v>
      </c>
      <c r="G450" s="37">
        <f t="shared" si="60"/>
        <v>2.7279000001726672E-2</v>
      </c>
      <c r="H450" s="62"/>
      <c r="I450" s="37">
        <f t="shared" si="63"/>
        <v>2.7279000001726672E-2</v>
      </c>
      <c r="P450" s="63">
        <f t="shared" si="56"/>
        <v>33419.974000000002</v>
      </c>
      <c r="S450" s="39"/>
    </row>
    <row r="451" spans="1:19" ht="12.95" customHeight="1">
      <c r="A451" s="60" t="s">
        <v>1447</v>
      </c>
      <c r="B451" s="67" t="s">
        <v>1367</v>
      </c>
      <c r="C451" s="5">
        <v>48455.516300000003</v>
      </c>
      <c r="D451" s="5">
        <v>1E-4</v>
      </c>
      <c r="E451" s="37">
        <f t="shared" si="55"/>
        <v>14308.045587277649</v>
      </c>
      <c r="F451" s="37">
        <f t="shared" si="64"/>
        <v>14308</v>
      </c>
      <c r="G451" s="37">
        <f t="shared" si="60"/>
        <v>2.877200000511948E-2</v>
      </c>
      <c r="J451" s="37">
        <f t="shared" ref="J451:J457" si="65">G451</f>
        <v>2.877200000511948E-2</v>
      </c>
      <c r="P451" s="63">
        <f t="shared" si="56"/>
        <v>33437.016300000003</v>
      </c>
      <c r="S451" s="39"/>
    </row>
    <row r="452" spans="1:19" ht="12.95" customHeight="1">
      <c r="A452" s="60" t="s">
        <v>1447</v>
      </c>
      <c r="B452" s="67" t="s">
        <v>1367</v>
      </c>
      <c r="C452" s="5">
        <v>48457.409699999997</v>
      </c>
      <c r="D452" s="5">
        <v>1E-4</v>
      </c>
      <c r="E452" s="37">
        <f t="shared" si="55"/>
        <v>14311.045550835703</v>
      </c>
      <c r="F452" s="37">
        <f t="shared" si="64"/>
        <v>14311</v>
      </c>
      <c r="G452" s="37">
        <f t="shared" si="60"/>
        <v>2.8748999997333158E-2</v>
      </c>
      <c r="J452" s="37">
        <f t="shared" si="65"/>
        <v>2.8748999997333158E-2</v>
      </c>
      <c r="P452" s="63">
        <f t="shared" si="56"/>
        <v>33438.909699999997</v>
      </c>
      <c r="S452" s="39"/>
    </row>
    <row r="453" spans="1:19" ht="12.95" customHeight="1">
      <c r="A453" s="60" t="s">
        <v>1447</v>
      </c>
      <c r="B453" s="67" t="s">
        <v>1367</v>
      </c>
      <c r="C453" s="5">
        <v>48457.409899999999</v>
      </c>
      <c r="D453" s="5">
        <v>1E-4</v>
      </c>
      <c r="E453" s="37">
        <f t="shared" si="55"/>
        <v>14311.045867722109</v>
      </c>
      <c r="F453" s="37">
        <f t="shared" si="64"/>
        <v>14311</v>
      </c>
      <c r="G453" s="37">
        <f t="shared" si="60"/>
        <v>2.894899999955669E-2</v>
      </c>
      <c r="J453" s="37">
        <f t="shared" si="65"/>
        <v>2.894899999955669E-2</v>
      </c>
      <c r="P453" s="63">
        <f t="shared" si="56"/>
        <v>33438.909899999999</v>
      </c>
      <c r="S453" s="39"/>
    </row>
    <row r="454" spans="1:19" ht="12.95" customHeight="1">
      <c r="A454" s="60" t="s">
        <v>1447</v>
      </c>
      <c r="B454" s="67" t="s">
        <v>1436</v>
      </c>
      <c r="C454" s="5">
        <v>48458.356</v>
      </c>
      <c r="D454" s="5">
        <v>2.9999999999999997E-4</v>
      </c>
      <c r="E454" s="37">
        <f t="shared" si="55"/>
        <v>14312.544898841939</v>
      </c>
      <c r="F454" s="37">
        <f t="shared" si="64"/>
        <v>14312.5</v>
      </c>
      <c r="G454" s="37">
        <f t="shared" si="60"/>
        <v>2.8337499999906868E-2</v>
      </c>
      <c r="J454" s="37">
        <f t="shared" si="65"/>
        <v>2.8337499999906868E-2</v>
      </c>
      <c r="P454" s="63">
        <f t="shared" si="56"/>
        <v>33439.856</v>
      </c>
      <c r="S454" s="39"/>
    </row>
    <row r="455" spans="1:19" ht="12.95" customHeight="1">
      <c r="A455" s="60" t="s">
        <v>1447</v>
      </c>
      <c r="B455" s="67" t="s">
        <v>1436</v>
      </c>
      <c r="C455" s="5">
        <v>48458.356299999999</v>
      </c>
      <c r="D455" s="5">
        <v>2.9999999999999997E-4</v>
      </c>
      <c r="E455" s="37">
        <f t="shared" si="55"/>
        <v>14312.545374171539</v>
      </c>
      <c r="F455" s="37">
        <f t="shared" si="64"/>
        <v>14312.5</v>
      </c>
      <c r="G455" s="37">
        <f t="shared" si="60"/>
        <v>2.8637499999604188E-2</v>
      </c>
      <c r="J455" s="37">
        <f t="shared" si="65"/>
        <v>2.8637499999604188E-2</v>
      </c>
      <c r="P455" s="63">
        <f t="shared" si="56"/>
        <v>33439.856299999999</v>
      </c>
      <c r="S455" s="39"/>
    </row>
    <row r="456" spans="1:19" ht="12.95" customHeight="1">
      <c r="A456" s="60" t="s">
        <v>1447</v>
      </c>
      <c r="B456" s="67" t="s">
        <v>1436</v>
      </c>
      <c r="C456" s="5">
        <v>48463.404799999997</v>
      </c>
      <c r="D456" s="5">
        <v>2.0000000000000001E-4</v>
      </c>
      <c r="E456" s="37">
        <f t="shared" si="55"/>
        <v>14320.544379148236</v>
      </c>
      <c r="F456" s="37">
        <f t="shared" si="64"/>
        <v>14320.5</v>
      </c>
      <c r="G456" s="37">
        <f t="shared" si="60"/>
        <v>2.8009499998006504E-2</v>
      </c>
      <c r="J456" s="37">
        <f t="shared" si="65"/>
        <v>2.8009499998006504E-2</v>
      </c>
      <c r="P456" s="63">
        <f t="shared" si="56"/>
        <v>33444.904799999997</v>
      </c>
      <c r="S456" s="39"/>
    </row>
    <row r="457" spans="1:19" ht="12.95" customHeight="1">
      <c r="A457" s="5" t="s">
        <v>1447</v>
      </c>
      <c r="B457" s="67" t="s">
        <v>1367</v>
      </c>
      <c r="C457" s="5">
        <v>48464.352800000001</v>
      </c>
      <c r="D457" s="5">
        <v>2.0000000000000001E-4</v>
      </c>
      <c r="E457" s="37">
        <f t="shared" si="55"/>
        <v>14322.046420688881</v>
      </c>
      <c r="F457" s="37">
        <f t="shared" si="64"/>
        <v>14322</v>
      </c>
      <c r="G457" s="37">
        <f t="shared" si="60"/>
        <v>2.9298000001290347E-2</v>
      </c>
      <c r="H457" s="62"/>
      <c r="I457" s="62"/>
      <c r="J457" s="37">
        <f t="shared" si="65"/>
        <v>2.9298000001290347E-2</v>
      </c>
      <c r="P457" s="63">
        <f t="shared" si="56"/>
        <v>33445.852800000001</v>
      </c>
      <c r="S457" s="39"/>
    </row>
    <row r="458" spans="1:19" ht="12.95" customHeight="1">
      <c r="A458" s="60" t="s">
        <v>1617</v>
      </c>
      <c r="B458" s="67"/>
      <c r="C458" s="5">
        <v>48479.483999999997</v>
      </c>
      <c r="D458" s="68"/>
      <c r="E458" s="37">
        <f t="shared" si="55"/>
        <v>14346.020778241307</v>
      </c>
      <c r="F458" s="37">
        <f t="shared" si="64"/>
        <v>14346</v>
      </c>
      <c r="G458" s="37">
        <f t="shared" si="60"/>
        <v>1.3114000001223758E-2</v>
      </c>
      <c r="H458" s="62"/>
      <c r="I458" s="37">
        <f t="shared" ref="I458:I466" si="66">+G458</f>
        <v>1.3114000001223758E-2</v>
      </c>
      <c r="P458" s="63">
        <f t="shared" si="56"/>
        <v>33460.983999999997</v>
      </c>
      <c r="S458" s="39"/>
    </row>
    <row r="459" spans="1:19" ht="12.95" customHeight="1">
      <c r="A459" s="60" t="s">
        <v>1615</v>
      </c>
      <c r="B459" s="67"/>
      <c r="C459" s="5">
        <v>48481.396999999997</v>
      </c>
      <c r="D459" s="68"/>
      <c r="E459" s="37">
        <f t="shared" si="55"/>
        <v>14349.051796666668</v>
      </c>
      <c r="F459" s="37">
        <f t="shared" si="64"/>
        <v>14349</v>
      </c>
      <c r="G459" s="37">
        <f t="shared" si="60"/>
        <v>3.2691000000340864E-2</v>
      </c>
      <c r="H459" s="62"/>
      <c r="I459" s="37">
        <f t="shared" si="66"/>
        <v>3.2691000000340864E-2</v>
      </c>
      <c r="P459" s="63">
        <f t="shared" si="56"/>
        <v>33462.896999999997</v>
      </c>
      <c r="S459" s="39"/>
    </row>
    <row r="460" spans="1:19" ht="12.95" customHeight="1">
      <c r="A460" s="60" t="s">
        <v>1618</v>
      </c>
      <c r="B460" s="67"/>
      <c r="C460" s="5">
        <v>48505.38</v>
      </c>
      <c r="D460" s="68"/>
      <c r="E460" s="37">
        <f t="shared" si="55"/>
        <v>14387.051229440011</v>
      </c>
      <c r="F460" s="37">
        <f t="shared" si="64"/>
        <v>14387</v>
      </c>
      <c r="G460" s="37">
        <f t="shared" si="60"/>
        <v>3.2332999995560385E-2</v>
      </c>
      <c r="H460" s="62"/>
      <c r="I460" s="37">
        <f t="shared" si="66"/>
        <v>3.2332999995560385E-2</v>
      </c>
      <c r="P460" s="63">
        <f t="shared" si="56"/>
        <v>33486.879999999997</v>
      </c>
      <c r="S460" s="39"/>
    </row>
    <row r="461" spans="1:19" ht="12.95" customHeight="1">
      <c r="A461" s="60" t="s">
        <v>1619</v>
      </c>
      <c r="B461" s="67"/>
      <c r="C461" s="5">
        <v>48510.41</v>
      </c>
      <c r="D461" s="68"/>
      <c r="E461" s="37">
        <f t="shared" si="55"/>
        <v>14395.02092242463</v>
      </c>
      <c r="F461" s="37">
        <f t="shared" si="64"/>
        <v>14395</v>
      </c>
      <c r="G461" s="37">
        <f t="shared" si="60"/>
        <v>1.3205000002926681E-2</v>
      </c>
      <c r="H461" s="62"/>
      <c r="I461" s="37">
        <f t="shared" si="66"/>
        <v>1.3205000002926681E-2</v>
      </c>
      <c r="P461" s="63">
        <f t="shared" si="56"/>
        <v>33491.910000000003</v>
      </c>
      <c r="S461" s="39"/>
    </row>
    <row r="462" spans="1:19" ht="12.95" customHeight="1">
      <c r="A462" s="60" t="s">
        <v>1618</v>
      </c>
      <c r="B462" s="67"/>
      <c r="C462" s="5">
        <v>48546.402999999998</v>
      </c>
      <c r="D462" s="68"/>
      <c r="E462" s="37">
        <f t="shared" si="55"/>
        <v>14452.049383576727</v>
      </c>
      <c r="F462" s="37">
        <f t="shared" si="64"/>
        <v>14452</v>
      </c>
      <c r="G462" s="37">
        <f t="shared" si="60"/>
        <v>3.1168000001343898E-2</v>
      </c>
      <c r="H462" s="62"/>
      <c r="I462" s="37">
        <f t="shared" si="66"/>
        <v>3.1168000001343898E-2</v>
      </c>
      <c r="P462" s="63">
        <f t="shared" si="56"/>
        <v>33527.902999999998</v>
      </c>
      <c r="S462" s="39"/>
    </row>
    <row r="463" spans="1:19" ht="12.95" customHeight="1">
      <c r="A463" s="60" t="s">
        <v>1620</v>
      </c>
      <c r="B463" s="67"/>
      <c r="C463" s="5">
        <v>48620.248</v>
      </c>
      <c r="D463" s="68"/>
      <c r="E463" s="37">
        <f t="shared" si="55"/>
        <v>14569.051764978032</v>
      </c>
      <c r="F463" s="37">
        <f t="shared" si="64"/>
        <v>14569</v>
      </c>
      <c r="G463" s="37">
        <f t="shared" si="60"/>
        <v>3.2671000000846107E-2</v>
      </c>
      <c r="H463" s="62"/>
      <c r="I463" s="37">
        <f t="shared" si="66"/>
        <v>3.2671000000846107E-2</v>
      </c>
      <c r="P463" s="63">
        <f t="shared" si="56"/>
        <v>33601.748</v>
      </c>
      <c r="S463" s="39"/>
    </row>
    <row r="464" spans="1:19" ht="12.95" customHeight="1">
      <c r="A464" s="60" t="s">
        <v>1621</v>
      </c>
      <c r="B464" s="67"/>
      <c r="C464" s="5">
        <v>48625.302000000003</v>
      </c>
      <c r="D464" s="68"/>
      <c r="E464" s="37">
        <f t="shared" si="55"/>
        <v>14577.059484330764</v>
      </c>
      <c r="F464" s="37">
        <f t="shared" si="64"/>
        <v>14577</v>
      </c>
      <c r="G464" s="37">
        <f t="shared" si="60"/>
        <v>3.7543000005825888E-2</v>
      </c>
      <c r="H464" s="62"/>
      <c r="I464" s="37">
        <f t="shared" si="66"/>
        <v>3.7543000005825888E-2</v>
      </c>
      <c r="P464" s="63">
        <f t="shared" si="56"/>
        <v>33606.802000000003</v>
      </c>
      <c r="S464" s="39"/>
    </row>
    <row r="465" spans="1:19" ht="12.95" customHeight="1">
      <c r="A465" s="60" t="s">
        <v>1622</v>
      </c>
      <c r="B465" s="67"/>
      <c r="C465" s="5">
        <v>48789.387999999999</v>
      </c>
      <c r="D465" s="68"/>
      <c r="E465" s="37">
        <f t="shared" si="55"/>
        <v>14837.042594285585</v>
      </c>
      <c r="F465" s="37">
        <f t="shared" si="64"/>
        <v>14837</v>
      </c>
      <c r="G465" s="37">
        <f t="shared" si="60"/>
        <v>2.688299999863375E-2</v>
      </c>
      <c r="H465" s="62"/>
      <c r="I465" s="37">
        <f t="shared" si="66"/>
        <v>2.688299999863375E-2</v>
      </c>
      <c r="P465" s="63">
        <f t="shared" si="56"/>
        <v>33770.887999999999</v>
      </c>
      <c r="S465" s="39"/>
    </row>
    <row r="466" spans="1:19" ht="12.95" customHeight="1">
      <c r="A466" s="60" t="s">
        <v>1622</v>
      </c>
      <c r="B466" s="67"/>
      <c r="C466" s="5">
        <v>48823.487000000001</v>
      </c>
      <c r="D466" s="68"/>
      <c r="E466" s="37">
        <f t="shared" si="55"/>
        <v>14891.070141220427</v>
      </c>
      <c r="F466" s="37">
        <f t="shared" si="64"/>
        <v>14891</v>
      </c>
      <c r="G466" s="37">
        <f t="shared" si="60"/>
        <v>4.4268999998166692E-2</v>
      </c>
      <c r="H466" s="62"/>
      <c r="I466" s="37">
        <f t="shared" si="66"/>
        <v>4.4268999998166692E-2</v>
      </c>
      <c r="P466" s="63">
        <f t="shared" si="56"/>
        <v>33804.987000000001</v>
      </c>
      <c r="S466" s="39"/>
    </row>
    <row r="467" spans="1:19" ht="12.95" customHeight="1">
      <c r="A467" s="5" t="s">
        <v>1446</v>
      </c>
      <c r="B467" s="67" t="s">
        <v>1367</v>
      </c>
      <c r="C467" s="5">
        <v>48825.366600000001</v>
      </c>
      <c r="D467" s="5">
        <v>2.0000000000000001E-4</v>
      </c>
      <c r="E467" s="37">
        <f t="shared" si="55"/>
        <v>14894.048239616823</v>
      </c>
      <c r="F467" s="37">
        <f t="shared" si="64"/>
        <v>14894</v>
      </c>
      <c r="G467" s="37">
        <f t="shared" si="60"/>
        <v>3.0445999997027684E-2</v>
      </c>
      <c r="H467" s="62"/>
      <c r="I467" s="62"/>
      <c r="J467" s="37">
        <f>G467</f>
        <v>3.0445999997027684E-2</v>
      </c>
      <c r="P467" s="63">
        <f t="shared" si="56"/>
        <v>33806.866600000001</v>
      </c>
      <c r="S467" s="39"/>
    </row>
    <row r="468" spans="1:19" ht="12.95" customHeight="1">
      <c r="A468" s="5" t="s">
        <v>1446</v>
      </c>
      <c r="B468" s="67" t="s">
        <v>1367</v>
      </c>
      <c r="C468" s="5">
        <v>48825.366900000001</v>
      </c>
      <c r="D468" s="5">
        <v>1E-4</v>
      </c>
      <c r="E468" s="37">
        <f t="shared" si="55"/>
        <v>14894.048714946424</v>
      </c>
      <c r="F468" s="37">
        <f t="shared" si="64"/>
        <v>14894</v>
      </c>
      <c r="G468" s="37">
        <f t="shared" si="60"/>
        <v>3.0745999996725004E-2</v>
      </c>
      <c r="H468" s="62"/>
      <c r="I468" s="62"/>
      <c r="J468" s="37">
        <f>G468</f>
        <v>3.0745999996725004E-2</v>
      </c>
      <c r="P468" s="63">
        <f t="shared" si="56"/>
        <v>33806.866900000001</v>
      </c>
      <c r="S468" s="39"/>
    </row>
    <row r="469" spans="1:19" ht="12.95" customHeight="1">
      <c r="A469" s="5" t="s">
        <v>1446</v>
      </c>
      <c r="B469" s="67" t="s">
        <v>1367</v>
      </c>
      <c r="C469" s="5">
        <v>48828.522299999997</v>
      </c>
      <c r="D469" s="5">
        <v>2.9999999999999997E-4</v>
      </c>
      <c r="E469" s="37">
        <f t="shared" ref="E469:E532" si="67">+(C469-C$7)/C$8</f>
        <v>14899.048231694656</v>
      </c>
      <c r="F469" s="37">
        <f t="shared" si="64"/>
        <v>14899</v>
      </c>
      <c r="G469" s="37">
        <f t="shared" si="60"/>
        <v>3.0440999995335005E-2</v>
      </c>
      <c r="H469" s="62"/>
      <c r="I469" s="62"/>
      <c r="J469" s="37">
        <f>G469</f>
        <v>3.0440999995335005E-2</v>
      </c>
      <c r="P469" s="63">
        <f t="shared" ref="P469:P532" si="68">C469-15018.5</f>
        <v>33810.022299999997</v>
      </c>
      <c r="S469" s="39"/>
    </row>
    <row r="470" spans="1:19" ht="12.95" customHeight="1">
      <c r="A470" s="60" t="s">
        <v>1622</v>
      </c>
      <c r="B470" s="67"/>
      <c r="C470" s="5">
        <v>48830.423000000003</v>
      </c>
      <c r="D470" s="68"/>
      <c r="E470" s="37">
        <f t="shared" si="67"/>
        <v>14902.059761606364</v>
      </c>
      <c r="F470" s="37">
        <f t="shared" si="64"/>
        <v>14902</v>
      </c>
      <c r="G470" s="37">
        <f t="shared" si="60"/>
        <v>3.7717999999586027E-2</v>
      </c>
      <c r="H470" s="62"/>
      <c r="I470" s="37">
        <f>+G470</f>
        <v>3.7717999999586027E-2</v>
      </c>
      <c r="P470" s="63">
        <f t="shared" si="68"/>
        <v>33811.923000000003</v>
      </c>
      <c r="S470" s="39"/>
    </row>
    <row r="471" spans="1:19" ht="12.95" customHeight="1">
      <c r="A471" s="60" t="s">
        <v>1446</v>
      </c>
      <c r="B471" s="67"/>
      <c r="C471" s="5">
        <v>48831.3629</v>
      </c>
      <c r="D471" s="68"/>
      <c r="E471" s="37">
        <f t="shared" si="67"/>
        <v>14903.54896924776</v>
      </c>
      <c r="F471" s="37">
        <f t="shared" si="64"/>
        <v>14903.5</v>
      </c>
      <c r="G471" s="37">
        <f t="shared" si="60"/>
        <v>3.0906499996490311E-2</v>
      </c>
      <c r="H471" s="62"/>
      <c r="I471" s="62"/>
      <c r="J471" s="37">
        <f>G471</f>
        <v>3.0906499996490311E-2</v>
      </c>
      <c r="P471" s="63">
        <f t="shared" si="68"/>
        <v>33812.8629</v>
      </c>
      <c r="S471" s="39"/>
    </row>
    <row r="472" spans="1:19" ht="12.95" customHeight="1">
      <c r="A472" s="60" t="s">
        <v>1446</v>
      </c>
      <c r="B472" s="67"/>
      <c r="C472" s="5">
        <v>48831.3632</v>
      </c>
      <c r="D472" s="68"/>
      <c r="E472" s="37">
        <f t="shared" si="67"/>
        <v>14903.54944457736</v>
      </c>
      <c r="F472" s="37">
        <f t="shared" si="64"/>
        <v>14903.5</v>
      </c>
      <c r="G472" s="37">
        <f t="shared" si="60"/>
        <v>3.1206499996187631E-2</v>
      </c>
      <c r="H472" s="62"/>
      <c r="I472" s="62"/>
      <c r="J472" s="37">
        <f>G472</f>
        <v>3.1206499996187631E-2</v>
      </c>
      <c r="P472" s="63">
        <f t="shared" si="68"/>
        <v>33812.8632</v>
      </c>
      <c r="S472" s="39"/>
    </row>
    <row r="473" spans="1:19" ht="12.95" customHeight="1">
      <c r="A473" s="5" t="s">
        <v>1362</v>
      </c>
      <c r="B473" s="67"/>
      <c r="C473" s="5">
        <v>48831.68</v>
      </c>
      <c r="D473" s="5" t="s">
        <v>1364</v>
      </c>
      <c r="E473" s="37">
        <f t="shared" si="67"/>
        <v>14904.051392636511</v>
      </c>
      <c r="F473" s="124">
        <f>INT(2*E473+C$5)/2-4</f>
        <v>14895</v>
      </c>
      <c r="G473" s="37">
        <f t="shared" si="60"/>
        <v>5.7127049999980954</v>
      </c>
      <c r="I473" s="37">
        <f>+G473</f>
        <v>5.7127049999980954</v>
      </c>
      <c r="P473" s="63">
        <f t="shared" si="68"/>
        <v>33813.18</v>
      </c>
      <c r="S473" s="39"/>
    </row>
    <row r="474" spans="1:19" ht="12.95" customHeight="1">
      <c r="A474" s="60" t="s">
        <v>1623</v>
      </c>
      <c r="B474" s="67"/>
      <c r="C474" s="5">
        <v>48833.557999999997</v>
      </c>
      <c r="D474" s="68"/>
      <c r="E474" s="37">
        <f t="shared" si="67"/>
        <v>14907.026955941696</v>
      </c>
      <c r="F474" s="37">
        <f>ROUND(2*E474,0)/2</f>
        <v>14907</v>
      </c>
      <c r="G474" s="37">
        <f t="shared" si="60"/>
        <v>1.7012999996950384E-2</v>
      </c>
      <c r="H474" s="62"/>
      <c r="I474" s="37">
        <f>+G474</f>
        <v>1.7012999996950384E-2</v>
      </c>
      <c r="P474" s="63">
        <f t="shared" si="68"/>
        <v>33815.057999999997</v>
      </c>
      <c r="S474" s="39"/>
    </row>
    <row r="475" spans="1:19" ht="12.95" customHeight="1">
      <c r="A475" s="70" t="s">
        <v>1444</v>
      </c>
      <c r="B475" s="67" t="s">
        <v>1367</v>
      </c>
      <c r="C475" s="5">
        <v>48840.513500000001</v>
      </c>
      <c r="D475" s="5"/>
      <c r="E475" s="37">
        <f t="shared" si="67"/>
        <v>14918.047472751732</v>
      </c>
      <c r="F475" s="37">
        <f>ROUND(2*E475,0)/2</f>
        <v>14918</v>
      </c>
      <c r="G475" s="37">
        <f t="shared" si="60"/>
        <v>2.9962000000523403E-2</v>
      </c>
      <c r="H475" s="62"/>
      <c r="I475" s="62"/>
      <c r="J475" s="37">
        <f>G475</f>
        <v>2.9962000000523403E-2</v>
      </c>
      <c r="P475" s="63">
        <f t="shared" si="68"/>
        <v>33822.013500000001</v>
      </c>
      <c r="S475" s="39"/>
    </row>
    <row r="476" spans="1:19" ht="12.95" customHeight="1">
      <c r="A476" s="70" t="s">
        <v>1444</v>
      </c>
      <c r="B476" s="67" t="s">
        <v>1367</v>
      </c>
      <c r="C476" s="5">
        <v>48840.513899999998</v>
      </c>
      <c r="D476" s="5"/>
      <c r="E476" s="37">
        <f t="shared" si="67"/>
        <v>14918.048106524529</v>
      </c>
      <c r="F476" s="37">
        <f>ROUND(2*E476,0)/2</f>
        <v>14918</v>
      </c>
      <c r="G476" s="37">
        <f t="shared" si="60"/>
        <v>3.0361999997694511E-2</v>
      </c>
      <c r="H476" s="62"/>
      <c r="I476" s="62"/>
      <c r="J476" s="37">
        <f>G476</f>
        <v>3.0361999997694511E-2</v>
      </c>
      <c r="N476" s="37">
        <f t="shared" ref="N476:N539" ca="1" si="69">+C$11+C$12*F476</f>
        <v>3.0774018509801632E-2</v>
      </c>
      <c r="P476" s="63">
        <f t="shared" si="68"/>
        <v>33822.013899999998</v>
      </c>
      <c r="S476" s="39"/>
    </row>
    <row r="477" spans="1:19" ht="12.95" customHeight="1">
      <c r="A477" s="70" t="s">
        <v>1444</v>
      </c>
      <c r="B477" s="67" t="s">
        <v>1367</v>
      </c>
      <c r="C477" s="5">
        <v>48840.515299999999</v>
      </c>
      <c r="D477" s="5"/>
      <c r="E477" s="37">
        <f t="shared" si="67"/>
        <v>14918.050324729338</v>
      </c>
      <c r="F477" s="37">
        <f>ROUND(2*E477,0)/2</f>
        <v>14918</v>
      </c>
      <c r="G477" s="37">
        <f t="shared" si="60"/>
        <v>3.1761999998707324E-2</v>
      </c>
      <c r="H477" s="62"/>
      <c r="I477" s="62"/>
      <c r="J477" s="37">
        <f>G477</f>
        <v>3.1761999998707324E-2</v>
      </c>
      <c r="N477" s="37">
        <f t="shared" ca="1" si="69"/>
        <v>3.0774018509801632E-2</v>
      </c>
      <c r="P477" s="63">
        <f t="shared" si="68"/>
        <v>33822.015299999999</v>
      </c>
      <c r="S477" s="39"/>
    </row>
    <row r="478" spans="1:19" ht="12.95" customHeight="1">
      <c r="A478" s="5" t="s">
        <v>1362</v>
      </c>
      <c r="B478" s="67"/>
      <c r="C478" s="5">
        <v>48855.667999999998</v>
      </c>
      <c r="D478" s="5" t="s">
        <v>1364</v>
      </c>
      <c r="E478" s="37">
        <f t="shared" si="67"/>
        <v>14942.058747569874</v>
      </c>
      <c r="F478" s="124">
        <f>INT(2*E478+C$5)/2-4</f>
        <v>14933</v>
      </c>
      <c r="G478" s="37">
        <f t="shared" si="60"/>
        <v>5.7173469999979716</v>
      </c>
      <c r="I478" s="37">
        <f>+G478</f>
        <v>5.7173469999979716</v>
      </c>
      <c r="N478" s="37">
        <f t="shared" ca="1" si="69"/>
        <v>3.0819514240056696E-2</v>
      </c>
      <c r="P478" s="63">
        <f t="shared" si="68"/>
        <v>33837.167999999998</v>
      </c>
      <c r="S478" s="39"/>
    </row>
    <row r="479" spans="1:19" ht="12.95" customHeight="1">
      <c r="A479" s="60" t="s">
        <v>1624</v>
      </c>
      <c r="B479" s="67"/>
      <c r="C479" s="5">
        <v>48871.438999999998</v>
      </c>
      <c r="D479" s="68"/>
      <c r="E479" s="37">
        <f t="shared" si="67"/>
        <v>14967.046824719038</v>
      </c>
      <c r="F479" s="37">
        <f t="shared" ref="F479:F542" si="70">ROUND(2*E479,0)/2</f>
        <v>14967</v>
      </c>
      <c r="G479" s="37">
        <f t="shared" si="60"/>
        <v>2.9553000000305474E-2</v>
      </c>
      <c r="H479" s="62"/>
      <c r="I479" s="37">
        <f>+G479</f>
        <v>2.9553000000305474E-2</v>
      </c>
      <c r="N479" s="37">
        <f t="shared" ca="1" si="69"/>
        <v>3.0922637895301516E-2</v>
      </c>
      <c r="P479" s="63">
        <f t="shared" si="68"/>
        <v>33852.938999999998</v>
      </c>
      <c r="S479" s="39"/>
    </row>
    <row r="480" spans="1:19" ht="12.95" customHeight="1">
      <c r="A480" s="5" t="s">
        <v>1446</v>
      </c>
      <c r="B480" s="67" t="s">
        <v>1367</v>
      </c>
      <c r="C480" s="5">
        <v>48895.423599999864</v>
      </c>
      <c r="D480" s="5">
        <v>2.9999999999999997E-4</v>
      </c>
      <c r="E480" s="37">
        <f t="shared" si="67"/>
        <v>15005.048792583375</v>
      </c>
      <c r="F480" s="37">
        <f t="shared" si="70"/>
        <v>15005</v>
      </c>
      <c r="G480" s="37">
        <f t="shared" si="60"/>
        <v>3.0794999867794104E-2</v>
      </c>
      <c r="J480" s="37">
        <f>G480</f>
        <v>3.0794999867794104E-2</v>
      </c>
      <c r="N480" s="37">
        <f t="shared" ca="1" si="69"/>
        <v>3.1037893745281014E-2</v>
      </c>
      <c r="P480" s="63">
        <f t="shared" si="68"/>
        <v>33876.923599999864</v>
      </c>
      <c r="S480" s="39"/>
    </row>
    <row r="481" spans="1:19" ht="12.95" customHeight="1">
      <c r="A481" s="5" t="s">
        <v>1446</v>
      </c>
      <c r="B481" s="67" t="s">
        <v>1367</v>
      </c>
      <c r="C481" s="5">
        <v>48895.423600000002</v>
      </c>
      <c r="D481" s="5">
        <v>1E-4</v>
      </c>
      <c r="E481" s="37">
        <f t="shared" si="67"/>
        <v>15005.048792583593</v>
      </c>
      <c r="F481" s="37">
        <f t="shared" si="70"/>
        <v>15005</v>
      </c>
      <c r="G481" s="37">
        <f t="shared" si="60"/>
        <v>3.0795000006037299E-2</v>
      </c>
      <c r="H481" s="62"/>
      <c r="I481" s="62"/>
      <c r="J481" s="37">
        <f>G481</f>
        <v>3.0795000006037299E-2</v>
      </c>
      <c r="N481" s="37">
        <f t="shared" ca="1" si="69"/>
        <v>3.1037893745281014E-2</v>
      </c>
      <c r="P481" s="63">
        <f t="shared" si="68"/>
        <v>33876.923600000002</v>
      </c>
      <c r="S481" s="39"/>
    </row>
    <row r="482" spans="1:19" ht="12.95" customHeight="1">
      <c r="A482" s="5" t="s">
        <v>1446</v>
      </c>
      <c r="B482" s="67" t="s">
        <v>1367</v>
      </c>
      <c r="C482" s="5">
        <v>48895.423600000002</v>
      </c>
      <c r="D482" s="5">
        <v>1E-4</v>
      </c>
      <c r="E482" s="37">
        <f t="shared" si="67"/>
        <v>15005.048792583593</v>
      </c>
      <c r="F482" s="37">
        <f t="shared" si="70"/>
        <v>15005</v>
      </c>
      <c r="G482" s="37">
        <f t="shared" si="60"/>
        <v>3.0795000006037299E-2</v>
      </c>
      <c r="H482" s="62"/>
      <c r="I482" s="62"/>
      <c r="J482" s="37">
        <f>G482</f>
        <v>3.0795000006037299E-2</v>
      </c>
      <c r="N482" s="37">
        <f t="shared" ca="1" si="69"/>
        <v>3.1037893745281014E-2</v>
      </c>
      <c r="P482" s="63">
        <f t="shared" si="68"/>
        <v>33876.923600000002</v>
      </c>
      <c r="S482" s="39"/>
    </row>
    <row r="483" spans="1:19" ht="12.95" customHeight="1">
      <c r="A483" s="5" t="s">
        <v>1446</v>
      </c>
      <c r="B483" s="67" t="s">
        <v>1436</v>
      </c>
      <c r="C483" s="5">
        <v>48896.370900000002</v>
      </c>
      <c r="D483" s="5">
        <v>2.9999999999999997E-4</v>
      </c>
      <c r="E483" s="37">
        <f t="shared" si="67"/>
        <v>15006.549725021829</v>
      </c>
      <c r="F483" s="37">
        <f t="shared" si="70"/>
        <v>15006.5</v>
      </c>
      <c r="G483" s="37">
        <f t="shared" si="60"/>
        <v>3.1383500005176757E-2</v>
      </c>
      <c r="H483" s="62"/>
      <c r="I483" s="62"/>
      <c r="J483" s="37">
        <f>G483</f>
        <v>3.1383500005176757E-2</v>
      </c>
      <c r="N483" s="37">
        <f t="shared" ca="1" si="69"/>
        <v>3.1042443318306516E-2</v>
      </c>
      <c r="P483" s="63">
        <f t="shared" si="68"/>
        <v>33877.870900000002</v>
      </c>
      <c r="S483" s="39"/>
    </row>
    <row r="484" spans="1:19" ht="12.95" customHeight="1">
      <c r="A484" s="5" t="s">
        <v>1446</v>
      </c>
      <c r="B484" s="67" t="s">
        <v>1436</v>
      </c>
      <c r="C484" s="5">
        <v>48896.371099999997</v>
      </c>
      <c r="D484" s="5">
        <v>2.0000000000000001E-4</v>
      </c>
      <c r="E484" s="37">
        <f t="shared" si="67"/>
        <v>15006.550041908222</v>
      </c>
      <c r="F484" s="37">
        <f t="shared" si="70"/>
        <v>15006.5</v>
      </c>
      <c r="G484" s="37">
        <f t="shared" si="60"/>
        <v>3.1583500000124332E-2</v>
      </c>
      <c r="H484" s="62"/>
      <c r="I484" s="62"/>
      <c r="J484" s="37">
        <f>G484</f>
        <v>3.1583500000124332E-2</v>
      </c>
      <c r="N484" s="37">
        <f t="shared" ca="1" si="69"/>
        <v>3.1042443318306516E-2</v>
      </c>
      <c r="P484" s="63">
        <f t="shared" si="68"/>
        <v>33877.871099999997</v>
      </c>
      <c r="S484" s="39"/>
    </row>
    <row r="485" spans="1:19" ht="12.95" customHeight="1">
      <c r="A485" s="5" t="s">
        <v>1392</v>
      </c>
      <c r="B485" s="67"/>
      <c r="C485" s="5">
        <v>48922.574999999997</v>
      </c>
      <c r="D485" s="5"/>
      <c r="E485" s="37">
        <f t="shared" si="67"/>
        <v>15048.068339721231</v>
      </c>
      <c r="F485" s="37">
        <f t="shared" si="70"/>
        <v>15048</v>
      </c>
      <c r="G485" s="37">
        <f t="shared" si="60"/>
        <v>4.3131999998877291E-2</v>
      </c>
      <c r="I485" s="37">
        <f>+G485</f>
        <v>4.3131999998877291E-2</v>
      </c>
      <c r="N485" s="37">
        <f t="shared" ca="1" si="69"/>
        <v>3.1168314838678865E-2</v>
      </c>
      <c r="P485" s="63">
        <f t="shared" si="68"/>
        <v>33904.074999999997</v>
      </c>
      <c r="S485" s="39"/>
    </row>
    <row r="486" spans="1:19" ht="12.95" customHeight="1">
      <c r="A486" s="60" t="s">
        <v>1625</v>
      </c>
      <c r="B486" s="67"/>
      <c r="C486" s="5">
        <v>49167.451999999997</v>
      </c>
      <c r="D486" s="68"/>
      <c r="E486" s="37">
        <f t="shared" si="67"/>
        <v>15436.059295783347</v>
      </c>
      <c r="F486" s="37">
        <f t="shared" si="70"/>
        <v>15436</v>
      </c>
      <c r="G486" s="37">
        <f t="shared" si="60"/>
        <v>3.7424000001919921E-2</v>
      </c>
      <c r="H486" s="62"/>
      <c r="I486" s="37">
        <f>+G486</f>
        <v>3.7424000001919921E-2</v>
      </c>
      <c r="N486" s="37">
        <f t="shared" ca="1" si="69"/>
        <v>3.2345137727943223E-2</v>
      </c>
      <c r="P486" s="63">
        <f t="shared" si="68"/>
        <v>34148.951999999997</v>
      </c>
      <c r="S486" s="39"/>
    </row>
    <row r="487" spans="1:19" ht="12.95" customHeight="1">
      <c r="A487" s="5" t="s">
        <v>1446</v>
      </c>
      <c r="B487" s="67" t="s">
        <v>1367</v>
      </c>
      <c r="C487" s="5">
        <v>49184.487500000003</v>
      </c>
      <c r="D487" s="5">
        <v>1E-4</v>
      </c>
      <c r="E487" s="37">
        <f t="shared" si="67"/>
        <v>15463.050887202706</v>
      </c>
      <c r="F487" s="37">
        <f t="shared" si="70"/>
        <v>15463</v>
      </c>
      <c r="G487" s="37">
        <f t="shared" si="60"/>
        <v>3.2117000002472196E-2</v>
      </c>
      <c r="H487" s="62"/>
      <c r="I487" s="62"/>
      <c r="J487" s="37">
        <f>G487</f>
        <v>3.2117000002472196E-2</v>
      </c>
      <c r="N487" s="37">
        <f t="shared" ca="1" si="69"/>
        <v>3.2427030042402341E-2</v>
      </c>
      <c r="P487" s="63">
        <f t="shared" si="68"/>
        <v>34165.987500000003</v>
      </c>
      <c r="S487" s="39"/>
    </row>
    <row r="488" spans="1:19" ht="12.95" customHeight="1">
      <c r="A488" s="5" t="s">
        <v>1446</v>
      </c>
      <c r="B488" s="67" t="s">
        <v>1436</v>
      </c>
      <c r="C488" s="5">
        <v>49185.432399999998</v>
      </c>
      <c r="D488" s="5">
        <v>2.0000000000000001E-4</v>
      </c>
      <c r="E488" s="37">
        <f t="shared" si="67"/>
        <v>15464.548017004121</v>
      </c>
      <c r="F488" s="37">
        <f t="shared" si="70"/>
        <v>15464.5</v>
      </c>
      <c r="G488" s="37">
        <f t="shared" si="60"/>
        <v>3.0305499996757135E-2</v>
      </c>
      <c r="H488" s="62"/>
      <c r="I488" s="62"/>
      <c r="J488" s="37">
        <f>G488</f>
        <v>3.0305499996757135E-2</v>
      </c>
      <c r="N488" s="37">
        <f t="shared" ca="1" si="69"/>
        <v>3.243157961542785E-2</v>
      </c>
      <c r="P488" s="63">
        <f t="shared" si="68"/>
        <v>34166.932399999998</v>
      </c>
      <c r="S488" s="39"/>
    </row>
    <row r="489" spans="1:19" ht="12.95" customHeight="1">
      <c r="A489" s="5" t="s">
        <v>1446</v>
      </c>
      <c r="B489" s="67" t="s">
        <v>1367</v>
      </c>
      <c r="C489" s="5">
        <v>49186.380799999999</v>
      </c>
      <c r="D489" s="5">
        <v>2.0000000000000001E-4</v>
      </c>
      <c r="E489" s="37">
        <f t="shared" si="67"/>
        <v>15466.050692317564</v>
      </c>
      <c r="F489" s="37">
        <f t="shared" si="70"/>
        <v>15466</v>
      </c>
      <c r="G489" s="37">
        <f t="shared" si="60"/>
        <v>3.1993999997212086E-2</v>
      </c>
      <c r="H489" s="62"/>
      <c r="I489" s="62"/>
      <c r="J489" s="37">
        <f>G489</f>
        <v>3.1993999997212086E-2</v>
      </c>
      <c r="N489" s="37">
        <f t="shared" ca="1" si="69"/>
        <v>3.2436129188453351E-2</v>
      </c>
      <c r="P489" s="63">
        <f t="shared" si="68"/>
        <v>34167.880799999999</v>
      </c>
      <c r="S489" s="39"/>
    </row>
    <row r="490" spans="1:19" ht="12.95" customHeight="1">
      <c r="A490" s="5" t="s">
        <v>1446</v>
      </c>
      <c r="B490" s="67" t="s">
        <v>1367</v>
      </c>
      <c r="C490" s="5">
        <v>49186.380799999999</v>
      </c>
      <c r="D490" s="5">
        <v>1E-4</v>
      </c>
      <c r="E490" s="37">
        <f t="shared" si="67"/>
        <v>15466.050692317564</v>
      </c>
      <c r="F490" s="37">
        <f t="shared" si="70"/>
        <v>15466</v>
      </c>
      <c r="G490" s="37">
        <f t="shared" si="60"/>
        <v>3.1993999997212086E-2</v>
      </c>
      <c r="H490" s="62"/>
      <c r="I490" s="62"/>
      <c r="J490" s="37">
        <f>G490</f>
        <v>3.1993999997212086E-2</v>
      </c>
      <c r="N490" s="37">
        <f t="shared" ca="1" si="69"/>
        <v>3.2436129188453351E-2</v>
      </c>
      <c r="P490" s="63">
        <f t="shared" si="68"/>
        <v>34167.880799999999</v>
      </c>
      <c r="S490" s="39"/>
    </row>
    <row r="491" spans="1:19" ht="12.95" customHeight="1">
      <c r="A491" s="60" t="s">
        <v>1647</v>
      </c>
      <c r="B491" s="67"/>
      <c r="C491" s="5">
        <v>49189.536599999999</v>
      </c>
      <c r="D491" s="68"/>
      <c r="E491" s="37">
        <f t="shared" si="67"/>
        <v>15471.050842838604</v>
      </c>
      <c r="F491" s="37">
        <f t="shared" si="70"/>
        <v>15471</v>
      </c>
      <c r="G491" s="37">
        <f t="shared" si="60"/>
        <v>3.2089000000269152E-2</v>
      </c>
      <c r="H491" s="62"/>
      <c r="I491" s="62"/>
      <c r="J491" s="37">
        <f>+G491</f>
        <v>3.2089000000269152E-2</v>
      </c>
      <c r="N491" s="37">
        <f t="shared" ca="1" si="69"/>
        <v>3.2451294431871711E-2</v>
      </c>
      <c r="P491" s="63">
        <f t="shared" si="68"/>
        <v>34171.036599999999</v>
      </c>
      <c r="S491" s="39"/>
    </row>
    <row r="492" spans="1:19" ht="12.95" customHeight="1">
      <c r="A492" s="5" t="s">
        <v>1446</v>
      </c>
      <c r="B492" s="67" t="s">
        <v>1367</v>
      </c>
      <c r="C492" s="5">
        <v>49191.429900000003</v>
      </c>
      <c r="D492" s="5">
        <v>1E-4</v>
      </c>
      <c r="E492" s="37">
        <f t="shared" si="67"/>
        <v>15474.050647953472</v>
      </c>
      <c r="F492" s="37">
        <f t="shared" si="70"/>
        <v>15474</v>
      </c>
      <c r="G492" s="37">
        <f t="shared" si="60"/>
        <v>3.1966000002285E-2</v>
      </c>
      <c r="H492" s="62"/>
      <c r="I492" s="62"/>
      <c r="J492" s="37">
        <f>G492</f>
        <v>3.1966000002285E-2</v>
      </c>
      <c r="N492" s="37">
        <f t="shared" ca="1" si="69"/>
        <v>3.2460393577922721E-2</v>
      </c>
      <c r="P492" s="63">
        <f t="shared" si="68"/>
        <v>34172.929900000003</v>
      </c>
      <c r="S492" s="39"/>
    </row>
    <row r="493" spans="1:19" ht="12.95" customHeight="1">
      <c r="A493" s="60" t="s">
        <v>1625</v>
      </c>
      <c r="B493" s="67"/>
      <c r="C493" s="5">
        <v>49198.377999999997</v>
      </c>
      <c r="D493" s="68"/>
      <c r="E493" s="37">
        <f t="shared" si="67"/>
        <v>15485.059439966659</v>
      </c>
      <c r="F493" s="37">
        <f t="shared" si="70"/>
        <v>15485</v>
      </c>
      <c r="G493" s="37">
        <f t="shared" ref="G493:G556" si="71">+C493-(C$7+F493*C$8)</f>
        <v>3.7514999996346887E-2</v>
      </c>
      <c r="H493" s="62"/>
      <c r="I493" s="37">
        <f>+G493</f>
        <v>3.7514999996346887E-2</v>
      </c>
      <c r="N493" s="37">
        <f t="shared" ca="1" si="69"/>
        <v>3.24937571134431E-2</v>
      </c>
      <c r="P493" s="63">
        <f t="shared" si="68"/>
        <v>34179.877999999997</v>
      </c>
      <c r="S493" s="39"/>
    </row>
    <row r="494" spans="1:19" ht="12.95" customHeight="1">
      <c r="A494" s="60" t="s">
        <v>1626</v>
      </c>
      <c r="B494" s="67"/>
      <c r="C494" s="5">
        <v>49213.495999999999</v>
      </c>
      <c r="D494" s="68"/>
      <c r="E494" s="37">
        <f t="shared" si="67"/>
        <v>15509.01288301663</v>
      </c>
      <c r="F494" s="37">
        <f t="shared" si="70"/>
        <v>15509</v>
      </c>
      <c r="G494" s="37">
        <f t="shared" si="71"/>
        <v>8.1309999950462952E-3</v>
      </c>
      <c r="H494" s="62"/>
      <c r="I494" s="37">
        <f>+G494</f>
        <v>8.1309999950462952E-3</v>
      </c>
      <c r="N494" s="37">
        <f t="shared" ca="1" si="69"/>
        <v>3.2566550281851209E-2</v>
      </c>
      <c r="P494" s="63">
        <f t="shared" si="68"/>
        <v>34194.995999999999</v>
      </c>
      <c r="S494" s="39"/>
    </row>
    <row r="495" spans="1:19" ht="12.95" customHeight="1">
      <c r="A495" s="60" t="s">
        <v>1627</v>
      </c>
      <c r="B495" s="67"/>
      <c r="C495" s="5">
        <v>49220.47</v>
      </c>
      <c r="D495" s="68"/>
      <c r="E495" s="37">
        <f t="shared" si="67"/>
        <v>15520.062711818757</v>
      </c>
      <c r="F495" s="37">
        <f t="shared" si="70"/>
        <v>15520</v>
      </c>
      <c r="G495" s="37">
        <f t="shared" si="71"/>
        <v>3.9579999996931292E-2</v>
      </c>
      <c r="H495" s="62"/>
      <c r="I495" s="37">
        <f>+G495</f>
        <v>3.9579999996931292E-2</v>
      </c>
      <c r="N495" s="37">
        <f t="shared" ca="1" si="69"/>
        <v>3.2599913817371588E-2</v>
      </c>
      <c r="P495" s="63">
        <f t="shared" si="68"/>
        <v>34201.97</v>
      </c>
      <c r="S495" s="39"/>
    </row>
    <row r="496" spans="1:19" ht="12.95" customHeight="1">
      <c r="A496" s="5" t="s">
        <v>1446</v>
      </c>
      <c r="B496" s="67" t="s">
        <v>1436</v>
      </c>
      <c r="C496" s="5">
        <v>49224.563099999999</v>
      </c>
      <c r="D496" s="5">
        <v>4.0000000000000002E-4</v>
      </c>
      <c r="E496" s="37">
        <f t="shared" si="67"/>
        <v>15526.54795045798</v>
      </c>
      <c r="F496" s="37">
        <f t="shared" si="70"/>
        <v>15526.5</v>
      </c>
      <c r="G496" s="37">
        <f t="shared" si="71"/>
        <v>3.0263499997090548E-2</v>
      </c>
      <c r="H496" s="62"/>
      <c r="I496" s="62"/>
      <c r="J496" s="37">
        <f>G496</f>
        <v>3.0263499997090548E-2</v>
      </c>
      <c r="N496" s="37">
        <f t="shared" ca="1" si="69"/>
        <v>3.2619628633815449E-2</v>
      </c>
      <c r="P496" s="63">
        <f t="shared" si="68"/>
        <v>34206.063099999999</v>
      </c>
      <c r="S496" s="39"/>
    </row>
    <row r="497" spans="1:19" ht="12.95" customHeight="1">
      <c r="A497" s="5" t="s">
        <v>1446</v>
      </c>
      <c r="B497" s="67" t="s">
        <v>1436</v>
      </c>
      <c r="C497" s="5">
        <v>49224.563099999999</v>
      </c>
      <c r="D497" s="5">
        <v>2.9999999999999997E-4</v>
      </c>
      <c r="E497" s="37">
        <f t="shared" si="67"/>
        <v>15526.54795045798</v>
      </c>
      <c r="F497" s="37">
        <f t="shared" si="70"/>
        <v>15526.5</v>
      </c>
      <c r="G497" s="37">
        <f t="shared" si="71"/>
        <v>3.0263499997090548E-2</v>
      </c>
      <c r="H497" s="62"/>
      <c r="I497" s="62"/>
      <c r="J497" s="37">
        <f>G497</f>
        <v>3.0263499997090548E-2</v>
      </c>
      <c r="N497" s="37">
        <f t="shared" ca="1" si="69"/>
        <v>3.2619628633815449E-2</v>
      </c>
      <c r="P497" s="63">
        <f t="shared" si="68"/>
        <v>34206.063099999999</v>
      </c>
      <c r="S497" s="39"/>
    </row>
    <row r="498" spans="1:19" ht="12.95" customHeight="1">
      <c r="A498" s="5" t="s">
        <v>1446</v>
      </c>
      <c r="B498" s="67" t="s">
        <v>1367</v>
      </c>
      <c r="C498" s="5">
        <v>49225.511500000001</v>
      </c>
      <c r="D498" s="5">
        <v>1E-4</v>
      </c>
      <c r="E498" s="37">
        <f t="shared" si="67"/>
        <v>15528.050625771422</v>
      </c>
      <c r="F498" s="37">
        <f t="shared" si="70"/>
        <v>15528</v>
      </c>
      <c r="G498" s="37">
        <f t="shared" si="71"/>
        <v>3.1951999997545499E-2</v>
      </c>
      <c r="H498" s="62"/>
      <c r="I498" s="62"/>
      <c r="J498" s="37">
        <f>G498</f>
        <v>3.1951999997545499E-2</v>
      </c>
      <c r="N498" s="37">
        <f t="shared" ca="1" si="69"/>
        <v>3.2624178206840958E-2</v>
      </c>
      <c r="P498" s="63">
        <f t="shared" si="68"/>
        <v>34207.011500000001</v>
      </c>
      <c r="S498" s="39"/>
    </row>
    <row r="499" spans="1:19" ht="12.95" customHeight="1">
      <c r="A499" s="5" t="s">
        <v>1392</v>
      </c>
      <c r="B499" s="67"/>
      <c r="C499" s="5">
        <v>49235.612999999998</v>
      </c>
      <c r="D499" s="5"/>
      <c r="E499" s="37">
        <f t="shared" si="67"/>
        <v>15544.055765668842</v>
      </c>
      <c r="F499" s="37">
        <f t="shared" si="70"/>
        <v>15544</v>
      </c>
      <c r="G499" s="37">
        <f t="shared" si="71"/>
        <v>3.5195999997085892E-2</v>
      </c>
      <c r="I499" s="37">
        <f t="shared" ref="I499:I509" si="72">+G499</f>
        <v>3.5195999997085892E-2</v>
      </c>
      <c r="N499" s="37">
        <f t="shared" ca="1" si="69"/>
        <v>3.2672706985779697E-2</v>
      </c>
      <c r="P499" s="63">
        <f t="shared" si="68"/>
        <v>34217.112999999998</v>
      </c>
      <c r="S499" s="39"/>
    </row>
    <row r="500" spans="1:19" ht="12.95" customHeight="1">
      <c r="A500" s="5" t="s">
        <v>1392</v>
      </c>
      <c r="B500" s="67"/>
      <c r="C500" s="5">
        <v>49247.595000000001</v>
      </c>
      <c r="D500" s="5"/>
      <c r="E500" s="37">
        <f t="shared" si="67"/>
        <v>15563.04042995147</v>
      </c>
      <c r="F500" s="37">
        <f t="shared" si="70"/>
        <v>15563</v>
      </c>
      <c r="G500" s="37">
        <f t="shared" si="71"/>
        <v>2.5517000001855195E-2</v>
      </c>
      <c r="I500" s="37">
        <f t="shared" si="72"/>
        <v>2.5517000001855195E-2</v>
      </c>
      <c r="N500" s="37">
        <f t="shared" ca="1" si="69"/>
        <v>3.2730334910769446E-2</v>
      </c>
      <c r="P500" s="63">
        <f t="shared" si="68"/>
        <v>34229.095000000001</v>
      </c>
      <c r="S500" s="39"/>
    </row>
    <row r="501" spans="1:19" ht="12.95" customHeight="1">
      <c r="A501" s="60" t="s">
        <v>1627</v>
      </c>
      <c r="B501" s="67"/>
      <c r="C501" s="5">
        <v>49251.387999999999</v>
      </c>
      <c r="D501" s="68"/>
      <c r="E501" s="37">
        <f t="shared" si="67"/>
        <v>15569.050180546026</v>
      </c>
      <c r="F501" s="37">
        <f t="shared" si="70"/>
        <v>15569</v>
      </c>
      <c r="G501" s="37">
        <f t="shared" si="71"/>
        <v>3.1670999997004401E-2</v>
      </c>
      <c r="H501" s="62"/>
      <c r="I501" s="37">
        <f t="shared" si="72"/>
        <v>3.1670999997004401E-2</v>
      </c>
      <c r="N501" s="37">
        <f t="shared" ca="1" si="69"/>
        <v>3.2748533202871473E-2</v>
      </c>
      <c r="P501" s="63">
        <f t="shared" si="68"/>
        <v>34232.887999999999</v>
      </c>
      <c r="S501" s="39"/>
    </row>
    <row r="502" spans="1:19" ht="12.95" customHeight="1">
      <c r="A502" s="5" t="s">
        <v>1392</v>
      </c>
      <c r="B502" s="67"/>
      <c r="C502" s="5">
        <v>49252.639999999999</v>
      </c>
      <c r="D502" s="5"/>
      <c r="E502" s="37">
        <f t="shared" si="67"/>
        <v>15571.033889416152</v>
      </c>
      <c r="F502" s="37">
        <f t="shared" si="70"/>
        <v>15571</v>
      </c>
      <c r="G502" s="37">
        <f t="shared" si="71"/>
        <v>2.1389000001363456E-2</v>
      </c>
      <c r="I502" s="37">
        <f t="shared" si="72"/>
        <v>2.1389000001363456E-2</v>
      </c>
      <c r="N502" s="37">
        <f t="shared" ca="1" si="69"/>
        <v>3.2754599300238808E-2</v>
      </c>
      <c r="P502" s="63">
        <f t="shared" si="68"/>
        <v>34234.14</v>
      </c>
      <c r="S502" s="39"/>
    </row>
    <row r="503" spans="1:19" ht="12.95" customHeight="1">
      <c r="A503" s="60" t="s">
        <v>1628</v>
      </c>
      <c r="B503" s="67"/>
      <c r="C503" s="5">
        <v>49535.4</v>
      </c>
      <c r="D503" s="68"/>
      <c r="E503" s="37">
        <f t="shared" si="67"/>
        <v>16019.047883119623</v>
      </c>
      <c r="F503" s="37">
        <f t="shared" si="70"/>
        <v>16019</v>
      </c>
      <c r="G503" s="37">
        <f t="shared" si="71"/>
        <v>3.0221000000892673E-2</v>
      </c>
      <c r="H503" s="62"/>
      <c r="I503" s="37">
        <f t="shared" si="72"/>
        <v>3.0221000000892673E-2</v>
      </c>
      <c r="N503" s="37">
        <f t="shared" ca="1" si="69"/>
        <v>3.411340511052343E-2</v>
      </c>
      <c r="P503" s="63">
        <f t="shared" si="68"/>
        <v>34516.9</v>
      </c>
      <c r="S503" s="39"/>
    </row>
    <row r="504" spans="1:19" ht="12.95" customHeight="1">
      <c r="A504" s="60" t="s">
        <v>1629</v>
      </c>
      <c r="B504" s="67"/>
      <c r="C504" s="5">
        <v>49545.481</v>
      </c>
      <c r="D504" s="68"/>
      <c r="E504" s="37">
        <f t="shared" si="67"/>
        <v>16035.020542160944</v>
      </c>
      <c r="F504" s="37">
        <f t="shared" si="70"/>
        <v>16035</v>
      </c>
      <c r="G504" s="37">
        <f t="shared" si="71"/>
        <v>1.2965000001713634E-2</v>
      </c>
      <c r="H504" s="62"/>
      <c r="I504" s="37">
        <f t="shared" si="72"/>
        <v>1.2965000001713634E-2</v>
      </c>
      <c r="N504" s="37">
        <f t="shared" ca="1" si="69"/>
        <v>3.4161933889462169E-2</v>
      </c>
      <c r="P504" s="63">
        <f t="shared" si="68"/>
        <v>34526.981</v>
      </c>
      <c r="S504" s="39"/>
    </row>
    <row r="505" spans="1:19" ht="12.95" customHeight="1">
      <c r="A505" s="60" t="s">
        <v>1628</v>
      </c>
      <c r="B505" s="67"/>
      <c r="C505" s="5">
        <v>49564.442000000003</v>
      </c>
      <c r="D505" s="68"/>
      <c r="E505" s="37">
        <f t="shared" si="67"/>
        <v>16065.062957405718</v>
      </c>
      <c r="F505" s="37">
        <f t="shared" si="70"/>
        <v>16065</v>
      </c>
      <c r="G505" s="37">
        <f t="shared" si="71"/>
        <v>3.9735000005748589E-2</v>
      </c>
      <c r="H505" s="62"/>
      <c r="I505" s="37">
        <f t="shared" si="72"/>
        <v>3.9735000005748589E-2</v>
      </c>
      <c r="N505" s="37">
        <f t="shared" ca="1" si="69"/>
        <v>3.4252925349972298E-2</v>
      </c>
      <c r="P505" s="63">
        <f t="shared" si="68"/>
        <v>34545.942000000003</v>
      </c>
      <c r="S505" s="39"/>
    </row>
    <row r="506" spans="1:19" ht="12.95" customHeight="1">
      <c r="A506" s="60" t="s">
        <v>1630</v>
      </c>
      <c r="B506" s="67"/>
      <c r="C506" s="5">
        <v>49569.466999999997</v>
      </c>
      <c r="D506" s="68"/>
      <c r="E506" s="37">
        <f t="shared" si="67"/>
        <v>16073.024728230295</v>
      </c>
      <c r="F506" s="37">
        <f t="shared" si="70"/>
        <v>16073</v>
      </c>
      <c r="G506" s="37">
        <f t="shared" si="71"/>
        <v>1.5607000001182314E-2</v>
      </c>
      <c r="H506" s="62"/>
      <c r="I506" s="37">
        <f t="shared" si="72"/>
        <v>1.5607000001182314E-2</v>
      </c>
      <c r="N506" s="37">
        <f t="shared" ca="1" si="69"/>
        <v>3.4277189739441667E-2</v>
      </c>
      <c r="P506" s="63">
        <f t="shared" si="68"/>
        <v>34550.966999999997</v>
      </c>
      <c r="S506" s="39"/>
    </row>
    <row r="507" spans="1:19" ht="12.95" customHeight="1">
      <c r="A507" s="60" t="s">
        <v>1631</v>
      </c>
      <c r="B507" s="67"/>
      <c r="C507" s="5">
        <v>49569.468000000001</v>
      </c>
      <c r="D507" s="68"/>
      <c r="E507" s="37">
        <f t="shared" si="67"/>
        <v>16073.026312662307</v>
      </c>
      <c r="F507" s="37">
        <f t="shared" si="70"/>
        <v>16073</v>
      </c>
      <c r="G507" s="37">
        <f t="shared" si="71"/>
        <v>1.660700000502402E-2</v>
      </c>
      <c r="H507" s="62"/>
      <c r="I507" s="37">
        <f t="shared" si="72"/>
        <v>1.660700000502402E-2</v>
      </c>
      <c r="N507" s="37">
        <f t="shared" ca="1" si="69"/>
        <v>3.4277189739441667E-2</v>
      </c>
      <c r="P507" s="63">
        <f t="shared" si="68"/>
        <v>34550.968000000001</v>
      </c>
      <c r="S507" s="39"/>
    </row>
    <row r="508" spans="1:19" ht="12.95" customHeight="1">
      <c r="A508" s="60" t="s">
        <v>1632</v>
      </c>
      <c r="B508" s="67"/>
      <c r="C508" s="5">
        <v>49569.482000000004</v>
      </c>
      <c r="D508" s="68"/>
      <c r="E508" s="37">
        <f t="shared" si="67"/>
        <v>16073.04849471038</v>
      </c>
      <c r="F508" s="37">
        <f t="shared" si="70"/>
        <v>16073</v>
      </c>
      <c r="G508" s="37">
        <f t="shared" si="71"/>
        <v>3.0607000007876195E-2</v>
      </c>
      <c r="H508" s="62"/>
      <c r="I508" s="37">
        <f t="shared" si="72"/>
        <v>3.0607000007876195E-2</v>
      </c>
      <c r="N508" s="37">
        <f t="shared" ca="1" si="69"/>
        <v>3.4277189739441667E-2</v>
      </c>
      <c r="P508" s="63">
        <f t="shared" si="68"/>
        <v>34550.982000000004</v>
      </c>
      <c r="S508" s="39"/>
    </row>
    <row r="509" spans="1:19" ht="12.95" customHeight="1">
      <c r="A509" s="60" t="s">
        <v>1633</v>
      </c>
      <c r="B509" s="67"/>
      <c r="C509" s="5">
        <v>49569.483</v>
      </c>
      <c r="D509" s="68"/>
      <c r="E509" s="37">
        <f t="shared" si="67"/>
        <v>16073.05007914238</v>
      </c>
      <c r="F509" s="37">
        <f t="shared" si="70"/>
        <v>16073</v>
      </c>
      <c r="G509" s="37">
        <f t="shared" si="71"/>
        <v>3.1607000004441943E-2</v>
      </c>
      <c r="H509" s="62"/>
      <c r="I509" s="37">
        <f t="shared" si="72"/>
        <v>3.1607000004441943E-2</v>
      </c>
      <c r="N509" s="37">
        <f t="shared" ca="1" si="69"/>
        <v>3.4277189739441667E-2</v>
      </c>
      <c r="P509" s="63">
        <f t="shared" si="68"/>
        <v>34550.983</v>
      </c>
      <c r="S509" s="39"/>
    </row>
    <row r="510" spans="1:19" ht="12.95" customHeight="1">
      <c r="A510" s="5" t="s">
        <v>1441</v>
      </c>
      <c r="B510" s="67" t="s">
        <v>1367</v>
      </c>
      <c r="C510" s="5">
        <v>49569.483699999997</v>
      </c>
      <c r="D510" s="5">
        <v>1E-4</v>
      </c>
      <c r="E510" s="37">
        <f t="shared" si="67"/>
        <v>16073.051188244777</v>
      </c>
      <c r="F510" s="37">
        <f t="shared" si="70"/>
        <v>16073</v>
      </c>
      <c r="G510" s="37">
        <f t="shared" si="71"/>
        <v>3.2307000001310371E-2</v>
      </c>
      <c r="H510" s="62"/>
      <c r="I510" s="62"/>
      <c r="J510" s="37">
        <f>G510</f>
        <v>3.2307000001310371E-2</v>
      </c>
      <c r="N510" s="37">
        <f t="shared" ca="1" si="69"/>
        <v>3.4277189739441667E-2</v>
      </c>
      <c r="P510" s="63">
        <f t="shared" si="68"/>
        <v>34550.983699999997</v>
      </c>
      <c r="S510" s="39"/>
    </row>
    <row r="511" spans="1:19" ht="12.95" customHeight="1">
      <c r="A511" s="5" t="s">
        <v>1441</v>
      </c>
      <c r="B511" s="67" t="s">
        <v>1436</v>
      </c>
      <c r="C511" s="5">
        <v>49570.432399999998</v>
      </c>
      <c r="D511" s="5">
        <v>1.1999999999999999E-3</v>
      </c>
      <c r="E511" s="37">
        <f t="shared" si="67"/>
        <v>16074.554338887821</v>
      </c>
      <c r="F511" s="37">
        <f t="shared" si="70"/>
        <v>16074.5</v>
      </c>
      <c r="G511" s="37">
        <f t="shared" si="71"/>
        <v>3.4295500001462642E-2</v>
      </c>
      <c r="H511" s="62"/>
      <c r="I511" s="62"/>
      <c r="J511" s="37">
        <f>G511</f>
        <v>3.4295500001462642E-2</v>
      </c>
      <c r="N511" s="37">
        <f t="shared" ca="1" si="69"/>
        <v>3.4281739312467169E-2</v>
      </c>
      <c r="P511" s="63">
        <f t="shared" si="68"/>
        <v>34551.932399999998</v>
      </c>
      <c r="S511" s="39"/>
    </row>
    <row r="512" spans="1:19" ht="12.95" customHeight="1">
      <c r="A512" s="60" t="s">
        <v>1634</v>
      </c>
      <c r="B512" s="67"/>
      <c r="C512" s="5">
        <v>49574.532200000001</v>
      </c>
      <c r="D512" s="68"/>
      <c r="E512" s="37">
        <f t="shared" si="67"/>
        <v>16081.050193221487</v>
      </c>
      <c r="F512" s="37">
        <f t="shared" si="70"/>
        <v>16081</v>
      </c>
      <c r="G512" s="37">
        <f t="shared" si="71"/>
        <v>3.1678999999712687E-2</v>
      </c>
      <c r="H512" s="62"/>
      <c r="I512" s="62"/>
      <c r="J512" s="37">
        <f>+G512</f>
        <v>3.1678999999712687E-2</v>
      </c>
      <c r="N512" s="37">
        <f t="shared" ca="1" si="69"/>
        <v>3.4301454128911037E-2</v>
      </c>
      <c r="P512" s="63">
        <f t="shared" si="68"/>
        <v>34556.032200000001</v>
      </c>
      <c r="S512" s="39"/>
    </row>
    <row r="513" spans="1:19" ht="12.95" customHeight="1">
      <c r="A513" s="5" t="s">
        <v>1445</v>
      </c>
      <c r="B513" s="67" t="s">
        <v>1367</v>
      </c>
      <c r="C513" s="69">
        <v>49574.533199999998</v>
      </c>
      <c r="D513" s="70">
        <v>4.0000000000000002E-4</v>
      </c>
      <c r="E513" s="37">
        <f t="shared" si="67"/>
        <v>16081.051777653485</v>
      </c>
      <c r="F513" s="37">
        <f t="shared" si="70"/>
        <v>16081</v>
      </c>
      <c r="G513" s="37">
        <f t="shared" si="71"/>
        <v>3.2678999996278435E-2</v>
      </c>
      <c r="J513" s="37">
        <f>G513</f>
        <v>3.2678999996278435E-2</v>
      </c>
      <c r="N513" s="37">
        <f t="shared" ca="1" si="69"/>
        <v>3.4301454128911037E-2</v>
      </c>
      <c r="P513" s="63">
        <f t="shared" si="68"/>
        <v>34556.033199999998</v>
      </c>
      <c r="S513" s="39"/>
    </row>
    <row r="514" spans="1:19" ht="12.95" customHeight="1">
      <c r="A514" s="60" t="s">
        <v>1634</v>
      </c>
      <c r="B514" s="67"/>
      <c r="C514" s="5">
        <v>49574.534299999999</v>
      </c>
      <c r="D514" s="68"/>
      <c r="E514" s="37">
        <f t="shared" si="67"/>
        <v>16081.053520528692</v>
      </c>
      <c r="F514" s="37">
        <f t="shared" si="70"/>
        <v>16081</v>
      </c>
      <c r="G514" s="37">
        <f t="shared" si="71"/>
        <v>3.3778999997593928E-2</v>
      </c>
      <c r="H514" s="62"/>
      <c r="I514" s="62"/>
      <c r="J514" s="37">
        <f>+G514</f>
        <v>3.3778999997593928E-2</v>
      </c>
      <c r="N514" s="37">
        <f t="shared" ca="1" si="69"/>
        <v>3.4301454128911037E-2</v>
      </c>
      <c r="P514" s="63">
        <f t="shared" si="68"/>
        <v>34556.034299999999</v>
      </c>
      <c r="S514" s="39"/>
    </row>
    <row r="515" spans="1:19" ht="12.95" customHeight="1">
      <c r="A515" s="60" t="s">
        <v>1635</v>
      </c>
      <c r="B515" s="67"/>
      <c r="C515" s="5">
        <v>49576.436000000002</v>
      </c>
      <c r="D515" s="68"/>
      <c r="E515" s="37">
        <f t="shared" si="67"/>
        <v>16084.066634872401</v>
      </c>
      <c r="F515" s="37">
        <f t="shared" si="70"/>
        <v>16084</v>
      </c>
      <c r="G515" s="37">
        <f t="shared" si="71"/>
        <v>4.2056000005686656E-2</v>
      </c>
      <c r="H515" s="62"/>
      <c r="I515" s="37">
        <f>+G515</f>
        <v>4.2056000005686656E-2</v>
      </c>
      <c r="N515" s="37">
        <f t="shared" ca="1" si="69"/>
        <v>3.4310553274962047E-2</v>
      </c>
      <c r="P515" s="63">
        <f t="shared" si="68"/>
        <v>34557.936000000002</v>
      </c>
      <c r="S515" s="39"/>
    </row>
    <row r="516" spans="1:19" ht="12.95" customHeight="1">
      <c r="A516" s="5" t="s">
        <v>1441</v>
      </c>
      <c r="B516" s="67" t="s">
        <v>1436</v>
      </c>
      <c r="C516" s="5">
        <v>49577.373999999996</v>
      </c>
      <c r="D516" s="5">
        <v>5.9999999999999995E-4</v>
      </c>
      <c r="E516" s="37">
        <f t="shared" si="67"/>
        <v>16085.552832092981</v>
      </c>
      <c r="F516" s="37">
        <f t="shared" si="70"/>
        <v>16085.5</v>
      </c>
      <c r="G516" s="37">
        <f t="shared" si="71"/>
        <v>3.3344499999657273E-2</v>
      </c>
      <c r="H516" s="62"/>
      <c r="J516" s="37">
        <f t="shared" ref="J516:J521" si="73">G516</f>
        <v>3.3344499999657273E-2</v>
      </c>
      <c r="N516" s="37">
        <f t="shared" ca="1" si="69"/>
        <v>3.4315102847987555E-2</v>
      </c>
      <c r="P516" s="63">
        <f t="shared" si="68"/>
        <v>34558.873999999996</v>
      </c>
      <c r="S516" s="39"/>
    </row>
    <row r="517" spans="1:19" ht="12.95" customHeight="1">
      <c r="A517" s="5" t="s">
        <v>1441</v>
      </c>
      <c r="B517" s="67" t="s">
        <v>1436</v>
      </c>
      <c r="C517" s="5">
        <v>49577.374199999998</v>
      </c>
      <c r="D517" s="5">
        <v>5.0000000000000001E-4</v>
      </c>
      <c r="E517" s="37">
        <f t="shared" si="67"/>
        <v>16085.553148979387</v>
      </c>
      <c r="F517" s="37">
        <f t="shared" si="70"/>
        <v>16085.5</v>
      </c>
      <c r="G517" s="37">
        <f t="shared" si="71"/>
        <v>3.3544500001880806E-2</v>
      </c>
      <c r="H517" s="62"/>
      <c r="I517" s="62"/>
      <c r="J517" s="37">
        <f t="shared" si="73"/>
        <v>3.3544500001880806E-2</v>
      </c>
      <c r="N517" s="37">
        <f t="shared" ca="1" si="69"/>
        <v>3.4315102847987555E-2</v>
      </c>
      <c r="P517" s="63">
        <f t="shared" si="68"/>
        <v>34558.874199999998</v>
      </c>
      <c r="S517" s="39"/>
    </row>
    <row r="518" spans="1:19" ht="12.95" customHeight="1">
      <c r="A518" s="5" t="s">
        <v>1441</v>
      </c>
      <c r="B518" s="67" t="s">
        <v>1367</v>
      </c>
      <c r="C518" s="5">
        <v>49578.3197</v>
      </c>
      <c r="D518" s="5">
        <v>2.9999999999999997E-4</v>
      </c>
      <c r="E518" s="37">
        <f t="shared" si="67"/>
        <v>16087.051229440014</v>
      </c>
      <c r="F518" s="37">
        <f t="shared" si="70"/>
        <v>16087</v>
      </c>
      <c r="G518" s="37">
        <f t="shared" si="71"/>
        <v>3.2333000002836343E-2</v>
      </c>
      <c r="J518" s="37">
        <f t="shared" si="73"/>
        <v>3.2333000002836343E-2</v>
      </c>
      <c r="N518" s="37">
        <f t="shared" ca="1" si="69"/>
        <v>3.4319652421013057E-2</v>
      </c>
      <c r="P518" s="63">
        <f t="shared" si="68"/>
        <v>34559.8197</v>
      </c>
      <c r="S518" s="39"/>
    </row>
    <row r="519" spans="1:19" ht="12.95" customHeight="1">
      <c r="A519" s="5" t="s">
        <v>1441</v>
      </c>
      <c r="B519" s="71" t="s">
        <v>1367</v>
      </c>
      <c r="C519" s="5">
        <v>49578.319900000002</v>
      </c>
      <c r="D519" s="5">
        <v>1E-4</v>
      </c>
      <c r="E519" s="37">
        <f t="shared" si="67"/>
        <v>16087.051546326418</v>
      </c>
      <c r="F519" s="37">
        <f t="shared" si="70"/>
        <v>16087</v>
      </c>
      <c r="G519" s="37">
        <f t="shared" si="71"/>
        <v>3.2533000005059876E-2</v>
      </c>
      <c r="J519" s="37">
        <f t="shared" si="73"/>
        <v>3.2533000005059876E-2</v>
      </c>
      <c r="N519" s="37">
        <f t="shared" ca="1" si="69"/>
        <v>3.4319652421013057E-2</v>
      </c>
      <c r="P519" s="63">
        <f t="shared" si="68"/>
        <v>34559.819900000002</v>
      </c>
      <c r="S519" s="39"/>
    </row>
    <row r="520" spans="1:19" ht="12.95" customHeight="1">
      <c r="A520" s="60" t="s">
        <v>1441</v>
      </c>
      <c r="B520" s="67"/>
      <c r="C520" s="5">
        <v>49579.582099999898</v>
      </c>
      <c r="D520" s="68">
        <v>2.0000000000000001E-4</v>
      </c>
      <c r="E520" s="37">
        <f t="shared" si="67"/>
        <v>16089.05141640283</v>
      </c>
      <c r="F520" s="37">
        <f t="shared" si="70"/>
        <v>16089</v>
      </c>
      <c r="G520" s="37">
        <f t="shared" si="71"/>
        <v>3.245099989726441E-2</v>
      </c>
      <c r="H520" s="62"/>
      <c r="I520" s="62"/>
      <c r="J520" s="37">
        <f t="shared" si="73"/>
        <v>3.245099989726441E-2</v>
      </c>
      <c r="N520" s="37">
        <f t="shared" ca="1" si="69"/>
        <v>3.4325718518380399E-2</v>
      </c>
      <c r="P520" s="63">
        <f t="shared" si="68"/>
        <v>34561.082099999898</v>
      </c>
      <c r="S520" s="39"/>
    </row>
    <row r="521" spans="1:19" ht="12.95" customHeight="1">
      <c r="A521" s="5" t="s">
        <v>1441</v>
      </c>
      <c r="B521" s="67" t="s">
        <v>1367</v>
      </c>
      <c r="C521" s="5">
        <v>49581.4758</v>
      </c>
      <c r="D521" s="5">
        <v>2.0000000000000001E-4</v>
      </c>
      <c r="E521" s="37">
        <f t="shared" si="67"/>
        <v>16092.051855290656</v>
      </c>
      <c r="F521" s="37">
        <f t="shared" si="70"/>
        <v>16092</v>
      </c>
      <c r="G521" s="37">
        <f t="shared" si="71"/>
        <v>3.2727999998314772E-2</v>
      </c>
      <c r="J521" s="37">
        <f t="shared" si="73"/>
        <v>3.2727999998314772E-2</v>
      </c>
      <c r="N521" s="37">
        <f t="shared" ca="1" si="69"/>
        <v>3.4334817664431416E-2</v>
      </c>
      <c r="P521" s="63">
        <f t="shared" si="68"/>
        <v>34562.9758</v>
      </c>
      <c r="S521" s="39"/>
    </row>
    <row r="522" spans="1:19" ht="12.95" customHeight="1">
      <c r="A522" s="60" t="s">
        <v>1628</v>
      </c>
      <c r="B522" s="67"/>
      <c r="C522" s="5">
        <v>49600.413</v>
      </c>
      <c r="D522" s="68"/>
      <c r="E522" s="37">
        <f t="shared" si="67"/>
        <v>16122.056561053712</v>
      </c>
      <c r="F522" s="37">
        <f t="shared" si="70"/>
        <v>16122</v>
      </c>
      <c r="G522" s="37">
        <f t="shared" si="71"/>
        <v>3.5697999999683816E-2</v>
      </c>
      <c r="H522" s="62"/>
      <c r="I522" s="37">
        <f>+G522</f>
        <v>3.5697999999683816E-2</v>
      </c>
      <c r="N522" s="37">
        <f t="shared" ca="1" si="69"/>
        <v>3.4425809124941545E-2</v>
      </c>
      <c r="P522" s="63">
        <f t="shared" si="68"/>
        <v>34581.913</v>
      </c>
      <c r="S522" s="39"/>
    </row>
    <row r="523" spans="1:19" ht="12.95" customHeight="1">
      <c r="A523" s="60" t="s">
        <v>1636</v>
      </c>
      <c r="B523" s="67"/>
      <c r="C523" s="5">
        <v>49631.339</v>
      </c>
      <c r="D523" s="68"/>
      <c r="E523" s="37">
        <f t="shared" si="67"/>
        <v>16171.056705237024</v>
      </c>
      <c r="F523" s="37">
        <f t="shared" si="70"/>
        <v>16171</v>
      </c>
      <c r="G523" s="37">
        <f t="shared" si="71"/>
        <v>3.5789000001386739E-2</v>
      </c>
      <c r="H523" s="62"/>
      <c r="I523" s="37">
        <f>+G523</f>
        <v>3.5789000001386739E-2</v>
      </c>
      <c r="N523" s="37">
        <f t="shared" ca="1" si="69"/>
        <v>3.4574428510441423E-2</v>
      </c>
      <c r="P523" s="63">
        <f t="shared" si="68"/>
        <v>34612.839</v>
      </c>
      <c r="S523" s="39"/>
    </row>
    <row r="524" spans="1:19" ht="12.95" customHeight="1">
      <c r="A524" s="60" t="s">
        <v>1637</v>
      </c>
      <c r="B524" s="67"/>
      <c r="C524" s="5">
        <v>49896.419000000002</v>
      </c>
      <c r="D524" s="68"/>
      <c r="E524" s="37">
        <f t="shared" si="67"/>
        <v>16591.05794109399</v>
      </c>
      <c r="F524" s="37">
        <f t="shared" si="70"/>
        <v>16591</v>
      </c>
      <c r="G524" s="37">
        <f t="shared" si="71"/>
        <v>3.6569000003510155E-2</v>
      </c>
      <c r="H524" s="62"/>
      <c r="I524" s="37">
        <f>+G524</f>
        <v>3.6569000003510155E-2</v>
      </c>
      <c r="N524" s="37">
        <f t="shared" ca="1" si="69"/>
        <v>3.5848308957583258E-2</v>
      </c>
      <c r="P524" s="63">
        <f t="shared" si="68"/>
        <v>34877.919000000002</v>
      </c>
      <c r="S524" s="39"/>
    </row>
    <row r="525" spans="1:19" ht="12.95" customHeight="1">
      <c r="A525" s="60" t="s">
        <v>1638</v>
      </c>
      <c r="B525" s="67"/>
      <c r="C525" s="5">
        <v>49920.4</v>
      </c>
      <c r="D525" s="68"/>
      <c r="E525" s="37">
        <f t="shared" si="67"/>
        <v>16629.054205003322</v>
      </c>
      <c r="F525" s="37">
        <f t="shared" si="70"/>
        <v>16629</v>
      </c>
      <c r="G525" s="37">
        <f t="shared" si="71"/>
        <v>3.4210999998322222E-2</v>
      </c>
      <c r="H525" s="62"/>
      <c r="I525" s="37">
        <f>+G525</f>
        <v>3.4210999998322222E-2</v>
      </c>
      <c r="N525" s="37">
        <f t="shared" ca="1" si="69"/>
        <v>3.5963564807562756E-2</v>
      </c>
      <c r="P525" s="63">
        <f t="shared" si="68"/>
        <v>34901.9</v>
      </c>
      <c r="S525" s="39"/>
    </row>
    <row r="526" spans="1:19" ht="12.95" customHeight="1">
      <c r="A526" s="60" t="s">
        <v>1649</v>
      </c>
      <c r="B526" s="67"/>
      <c r="C526" s="5">
        <v>49923.539400000001</v>
      </c>
      <c r="D526" s="68"/>
      <c r="E526" s="37">
        <f t="shared" si="67"/>
        <v>16634.028370839482</v>
      </c>
      <c r="F526" s="37">
        <f t="shared" si="70"/>
        <v>16634</v>
      </c>
      <c r="G526" s="37">
        <f t="shared" si="71"/>
        <v>1.7906000000948552E-2</v>
      </c>
      <c r="H526" s="62"/>
      <c r="I526" s="62"/>
      <c r="J526" s="37">
        <f>+G526</f>
        <v>1.7906000000948552E-2</v>
      </c>
      <c r="N526" s="37">
        <f t="shared" ca="1" si="69"/>
        <v>3.5978730050981109E-2</v>
      </c>
      <c r="P526" s="63">
        <f t="shared" si="68"/>
        <v>34905.039400000001</v>
      </c>
      <c r="S526" s="39"/>
    </row>
    <row r="527" spans="1:19" ht="12.95" customHeight="1">
      <c r="A527" s="60" t="s">
        <v>1639</v>
      </c>
      <c r="B527" s="67"/>
      <c r="C527" s="5">
        <v>49925.449099999998</v>
      </c>
      <c r="D527" s="68"/>
      <c r="E527" s="37">
        <f t="shared" si="67"/>
        <v>16637.054160639222</v>
      </c>
      <c r="F527" s="37">
        <f t="shared" si="70"/>
        <v>16637</v>
      </c>
      <c r="G527" s="37">
        <f t="shared" si="71"/>
        <v>3.4182999996119179E-2</v>
      </c>
      <c r="H527" s="62"/>
      <c r="I527" s="62"/>
      <c r="J527" s="37">
        <f>+G527</f>
        <v>3.4182999996119179E-2</v>
      </c>
      <c r="N527" s="37">
        <f t="shared" ca="1" si="69"/>
        <v>3.5987829197032126E-2</v>
      </c>
      <c r="P527" s="63">
        <f t="shared" si="68"/>
        <v>34906.949099999998</v>
      </c>
      <c r="S527" s="39"/>
    </row>
    <row r="528" spans="1:19" ht="12.95" customHeight="1">
      <c r="A528" s="60" t="s">
        <v>1649</v>
      </c>
      <c r="B528" s="67"/>
      <c r="C528" s="5">
        <v>49930.481200000002</v>
      </c>
      <c r="D528" s="68"/>
      <c r="E528" s="37">
        <f t="shared" si="67"/>
        <v>16645.027180931047</v>
      </c>
      <c r="F528" s="37">
        <f t="shared" si="70"/>
        <v>16645</v>
      </c>
      <c r="G528" s="37">
        <f t="shared" si="71"/>
        <v>1.7155000001366716E-2</v>
      </c>
      <c r="H528" s="62"/>
      <c r="I528" s="62"/>
      <c r="J528" s="37">
        <f>+G528</f>
        <v>1.7155000001366716E-2</v>
      </c>
      <c r="N528" s="37">
        <f t="shared" ca="1" si="69"/>
        <v>3.6012093586501488E-2</v>
      </c>
      <c r="P528" s="63">
        <f t="shared" si="68"/>
        <v>34911.981200000002</v>
      </c>
      <c r="S528" s="39"/>
    </row>
    <row r="529" spans="1:19" ht="12.95" customHeight="1">
      <c r="A529" s="5" t="s">
        <v>1392</v>
      </c>
      <c r="B529" s="67"/>
      <c r="C529" s="5">
        <v>49976.58</v>
      </c>
      <c r="D529" s="5"/>
      <c r="E529" s="37">
        <f t="shared" si="67"/>
        <v>16718.067595038196</v>
      </c>
      <c r="F529" s="37">
        <f t="shared" si="70"/>
        <v>16718</v>
      </c>
      <c r="G529" s="37">
        <f t="shared" si="71"/>
        <v>4.2661999999836553E-2</v>
      </c>
      <c r="I529" s="37">
        <f t="shared" ref="I529:I537" si="74">+G529</f>
        <v>4.2661999999836553E-2</v>
      </c>
      <c r="N529" s="37">
        <f t="shared" ca="1" si="69"/>
        <v>3.6233506140409474E-2</v>
      </c>
      <c r="P529" s="63">
        <f t="shared" si="68"/>
        <v>34958.080000000002</v>
      </c>
      <c r="S529" s="39"/>
    </row>
    <row r="530" spans="1:19" ht="12.95" customHeight="1">
      <c r="A530" s="60" t="s">
        <v>1640</v>
      </c>
      <c r="B530" s="67"/>
      <c r="C530" s="5">
        <v>49979.095000000001</v>
      </c>
      <c r="D530" s="68"/>
      <c r="E530" s="37">
        <f t="shared" si="67"/>
        <v>16722.052441530501</v>
      </c>
      <c r="F530" s="37">
        <f t="shared" si="70"/>
        <v>16722</v>
      </c>
      <c r="G530" s="37">
        <f t="shared" si="71"/>
        <v>3.3097999999881722E-2</v>
      </c>
      <c r="H530" s="62"/>
      <c r="I530" s="37">
        <f t="shared" si="74"/>
        <v>3.3097999999881722E-2</v>
      </c>
      <c r="N530" s="37">
        <f t="shared" ca="1" si="69"/>
        <v>3.6245638335144159E-2</v>
      </c>
      <c r="P530" s="63">
        <f t="shared" si="68"/>
        <v>34960.595000000001</v>
      </c>
      <c r="S530" s="39"/>
    </row>
    <row r="531" spans="1:19" ht="12.95" customHeight="1">
      <c r="A531" s="5" t="s">
        <v>1392</v>
      </c>
      <c r="B531" s="67"/>
      <c r="C531" s="5">
        <v>49988.576000000001</v>
      </c>
      <c r="D531" s="5"/>
      <c r="E531" s="37">
        <f t="shared" si="67"/>
        <v>16737.074441368888</v>
      </c>
      <c r="F531" s="37">
        <f t="shared" si="70"/>
        <v>16737</v>
      </c>
      <c r="G531" s="37">
        <f t="shared" si="71"/>
        <v>4.6983000000182074E-2</v>
      </c>
      <c r="I531" s="37">
        <f t="shared" si="74"/>
        <v>4.6983000000182074E-2</v>
      </c>
      <c r="N531" s="37">
        <f t="shared" ca="1" si="69"/>
        <v>3.6291134065399223E-2</v>
      </c>
      <c r="P531" s="63">
        <f t="shared" si="68"/>
        <v>34970.076000000001</v>
      </c>
      <c r="S531" s="39"/>
    </row>
    <row r="532" spans="1:19" ht="12.95" customHeight="1">
      <c r="A532" s="5" t="s">
        <v>1392</v>
      </c>
      <c r="B532" s="67"/>
      <c r="C532" s="5">
        <v>49993.612999999998</v>
      </c>
      <c r="D532" s="5"/>
      <c r="E532" s="37">
        <f t="shared" si="67"/>
        <v>16745.055225377528</v>
      </c>
      <c r="F532" s="37">
        <f t="shared" si="70"/>
        <v>16745</v>
      </c>
      <c r="G532" s="37">
        <f t="shared" si="71"/>
        <v>3.4854999998060521E-2</v>
      </c>
      <c r="I532" s="37">
        <f t="shared" si="74"/>
        <v>3.4854999998060521E-2</v>
      </c>
      <c r="N532" s="37">
        <f t="shared" ca="1" si="69"/>
        <v>3.6315398454868593E-2</v>
      </c>
      <c r="P532" s="63">
        <f t="shared" si="68"/>
        <v>34975.112999999998</v>
      </c>
      <c r="S532" s="39"/>
    </row>
    <row r="533" spans="1:19" ht="12.95" customHeight="1">
      <c r="A533" s="60" t="s">
        <v>1638</v>
      </c>
      <c r="B533" s="67"/>
      <c r="C533" s="5">
        <v>49999.302000000003</v>
      </c>
      <c r="D533" s="68"/>
      <c r="E533" s="37">
        <f t="shared" ref="E533:E596" si="75">+(C533-C$7)/C$8</f>
        <v>16754.06905905337</v>
      </c>
      <c r="F533" s="37">
        <f t="shared" si="70"/>
        <v>16754</v>
      </c>
      <c r="G533" s="37">
        <f t="shared" si="71"/>
        <v>4.3586000007053372E-2</v>
      </c>
      <c r="H533" s="62"/>
      <c r="I533" s="37">
        <f t="shared" si="74"/>
        <v>4.3586000007053372E-2</v>
      </c>
      <c r="N533" s="37">
        <f t="shared" ca="1" si="69"/>
        <v>3.634269589302163E-2</v>
      </c>
      <c r="P533" s="63">
        <f t="shared" ref="P533:P596" si="76">C533-15018.5</f>
        <v>34980.802000000003</v>
      </c>
      <c r="S533" s="39"/>
    </row>
    <row r="534" spans="1:19" ht="12.95" customHeight="1">
      <c r="A534" s="5" t="s">
        <v>1392</v>
      </c>
      <c r="B534" s="67"/>
      <c r="C534" s="5">
        <v>50000.557999999997</v>
      </c>
      <c r="D534" s="5"/>
      <c r="E534" s="37">
        <f t="shared" si="75"/>
        <v>16756.059105651508</v>
      </c>
      <c r="F534" s="37">
        <f t="shared" si="70"/>
        <v>16756</v>
      </c>
      <c r="G534" s="37">
        <f t="shared" si="71"/>
        <v>3.7303999997675419E-2</v>
      </c>
      <c r="I534" s="37">
        <f t="shared" si="74"/>
        <v>3.7303999997675419E-2</v>
      </c>
      <c r="N534" s="37">
        <f t="shared" ca="1" si="69"/>
        <v>3.6348761990388972E-2</v>
      </c>
      <c r="P534" s="63">
        <f t="shared" si="76"/>
        <v>34982.057999999997</v>
      </c>
      <c r="S534" s="39"/>
    </row>
    <row r="535" spans="1:19" ht="12.95" customHeight="1">
      <c r="A535" s="5" t="s">
        <v>1392</v>
      </c>
      <c r="B535" s="67"/>
      <c r="C535" s="5">
        <v>50000.567000000003</v>
      </c>
      <c r="D535" s="5"/>
      <c r="E535" s="37">
        <f t="shared" si="75"/>
        <v>16756.07336553956</v>
      </c>
      <c r="F535" s="37">
        <f t="shared" si="70"/>
        <v>16756</v>
      </c>
      <c r="G535" s="37">
        <f t="shared" si="71"/>
        <v>4.6304000003146939E-2</v>
      </c>
      <c r="I535" s="37">
        <f t="shared" si="74"/>
        <v>4.6304000003146939E-2</v>
      </c>
      <c r="N535" s="37">
        <f t="shared" ca="1" si="69"/>
        <v>3.6348761990388972E-2</v>
      </c>
      <c r="P535" s="63">
        <f t="shared" si="76"/>
        <v>34982.067000000003</v>
      </c>
      <c r="S535" s="39"/>
    </row>
    <row r="536" spans="1:19" ht="12.95" customHeight="1">
      <c r="A536" s="60" t="s">
        <v>1641</v>
      </c>
      <c r="B536" s="67"/>
      <c r="C536" s="5">
        <v>50040.322</v>
      </c>
      <c r="D536" s="68"/>
      <c r="E536" s="37">
        <f t="shared" si="75"/>
        <v>16819.062459894067</v>
      </c>
      <c r="F536" s="37">
        <f t="shared" si="70"/>
        <v>16819</v>
      </c>
      <c r="G536" s="37">
        <f t="shared" si="71"/>
        <v>3.9421000001311768E-2</v>
      </c>
      <c r="H536" s="62"/>
      <c r="I536" s="37">
        <f t="shared" si="74"/>
        <v>3.9421000001311768E-2</v>
      </c>
      <c r="N536" s="37">
        <f t="shared" ca="1" si="69"/>
        <v>3.6539844057460247E-2</v>
      </c>
      <c r="P536" s="63">
        <f t="shared" si="76"/>
        <v>35021.822</v>
      </c>
      <c r="S536" s="39"/>
    </row>
    <row r="537" spans="1:19" ht="12.95" customHeight="1">
      <c r="A537" s="60" t="s">
        <v>1642</v>
      </c>
      <c r="B537" s="67"/>
      <c r="C537" s="5">
        <v>50281.423000000003</v>
      </c>
      <c r="D537" s="68"/>
      <c r="E537" s="37">
        <f t="shared" si="75"/>
        <v>17201.070600705709</v>
      </c>
      <c r="F537" s="37">
        <f t="shared" si="70"/>
        <v>17201</v>
      </c>
      <c r="G537" s="37">
        <f t="shared" si="71"/>
        <v>4.4559000001754612E-2</v>
      </c>
      <c r="H537" s="62"/>
      <c r="I537" s="37">
        <f t="shared" si="74"/>
        <v>4.4559000001754612E-2</v>
      </c>
      <c r="N537" s="37">
        <f t="shared" ca="1" si="69"/>
        <v>3.7698468654622577E-2</v>
      </c>
      <c r="P537" s="63">
        <f t="shared" si="76"/>
        <v>35262.923000000003</v>
      </c>
      <c r="S537" s="39"/>
    </row>
    <row r="538" spans="1:19" ht="12.95" customHeight="1">
      <c r="A538" s="60" t="s">
        <v>1649</v>
      </c>
      <c r="B538" s="67"/>
      <c r="C538" s="5">
        <v>50281.424500000001</v>
      </c>
      <c r="D538" s="68"/>
      <c r="E538" s="37">
        <f t="shared" si="75"/>
        <v>17201.072977353717</v>
      </c>
      <c r="F538" s="37">
        <f t="shared" si="70"/>
        <v>17201</v>
      </c>
      <c r="G538" s="37">
        <f t="shared" si="71"/>
        <v>4.6059000000241213E-2</v>
      </c>
      <c r="H538" s="62"/>
      <c r="I538" s="62"/>
      <c r="J538" s="37">
        <f>+G538</f>
        <v>4.6059000000241213E-2</v>
      </c>
      <c r="N538" s="37">
        <f t="shared" ca="1" si="69"/>
        <v>3.7698468654622577E-2</v>
      </c>
      <c r="P538" s="63">
        <f t="shared" si="76"/>
        <v>35262.924500000001</v>
      </c>
      <c r="S538" s="39"/>
    </row>
    <row r="539" spans="1:19" ht="12.95" customHeight="1">
      <c r="A539" s="60" t="s">
        <v>1649</v>
      </c>
      <c r="B539" s="67"/>
      <c r="C539" s="5">
        <v>50281.433499999999</v>
      </c>
      <c r="D539" s="68"/>
      <c r="E539" s="37">
        <f t="shared" si="75"/>
        <v>17201.087237241758</v>
      </c>
      <c r="F539" s="37">
        <f t="shared" si="70"/>
        <v>17201</v>
      </c>
      <c r="G539" s="37">
        <f t="shared" si="71"/>
        <v>5.5058999998436775E-2</v>
      </c>
      <c r="H539" s="62"/>
      <c r="I539" s="62"/>
      <c r="J539" s="37">
        <f>+G539</f>
        <v>5.5058999998436775E-2</v>
      </c>
      <c r="N539" s="37">
        <f t="shared" ca="1" si="69"/>
        <v>3.7698468654622577E-2</v>
      </c>
      <c r="P539" s="63">
        <f t="shared" si="76"/>
        <v>35262.933499999999</v>
      </c>
      <c r="S539" s="39"/>
    </row>
    <row r="540" spans="1:19" ht="12.95" customHeight="1">
      <c r="A540" s="60" t="s">
        <v>1649</v>
      </c>
      <c r="B540" s="67"/>
      <c r="C540" s="5">
        <v>50281.435599999997</v>
      </c>
      <c r="D540" s="68"/>
      <c r="E540" s="37">
        <f t="shared" si="75"/>
        <v>17201.090564548962</v>
      </c>
      <c r="F540" s="37">
        <f t="shared" si="70"/>
        <v>17201</v>
      </c>
      <c r="G540" s="37">
        <f t="shared" si="71"/>
        <v>5.7158999996318016E-2</v>
      </c>
      <c r="H540" s="62"/>
      <c r="I540" s="62"/>
      <c r="J540" s="37">
        <f>+G540</f>
        <v>5.7158999996318016E-2</v>
      </c>
      <c r="N540" s="37">
        <f t="shared" ref="N540:N603" ca="1" si="77">+C$11+C$12*F540</f>
        <v>3.7698468654622577E-2</v>
      </c>
      <c r="P540" s="63">
        <f t="shared" si="76"/>
        <v>35262.935599999997</v>
      </c>
      <c r="S540" s="39"/>
    </row>
    <row r="541" spans="1:19" ht="12.95" customHeight="1">
      <c r="A541" s="5" t="s">
        <v>1442</v>
      </c>
      <c r="B541" s="67" t="s">
        <v>1436</v>
      </c>
      <c r="C541" s="69">
        <v>50316.441599999998</v>
      </c>
      <c r="D541" s="70">
        <v>2.0000000000000001E-4</v>
      </c>
      <c r="E541" s="37">
        <f t="shared" si="75"/>
        <v>17256.55519131224</v>
      </c>
      <c r="F541" s="37">
        <f t="shared" si="70"/>
        <v>17256.5</v>
      </c>
      <c r="G541" s="37">
        <f t="shared" si="71"/>
        <v>3.4833499994419981E-2</v>
      </c>
      <c r="J541" s="37">
        <f>G541</f>
        <v>3.4833499994419981E-2</v>
      </c>
      <c r="N541" s="37">
        <f t="shared" ca="1" si="77"/>
        <v>3.7866802856566323E-2</v>
      </c>
      <c r="P541" s="63">
        <f t="shared" si="76"/>
        <v>35297.941599999998</v>
      </c>
      <c r="S541" s="39"/>
    </row>
    <row r="542" spans="1:19" ht="12.95" customHeight="1">
      <c r="A542" s="60" t="s">
        <v>1643</v>
      </c>
      <c r="B542" s="67"/>
      <c r="C542" s="5">
        <v>50334.430999999997</v>
      </c>
      <c r="D542" s="68"/>
      <c r="E542" s="37">
        <f t="shared" si="75"/>
        <v>17285.058172421057</v>
      </c>
      <c r="F542" s="37">
        <f t="shared" si="70"/>
        <v>17285</v>
      </c>
      <c r="G542" s="37">
        <f t="shared" si="71"/>
        <v>3.6714999994728714E-2</v>
      </c>
      <c r="H542" s="62"/>
      <c r="I542" s="37">
        <f t="shared" ref="I542:I549" si="78">+G542</f>
        <v>3.6714999994728714E-2</v>
      </c>
      <c r="N542" s="37">
        <f t="shared" ca="1" si="77"/>
        <v>3.7953244744050943E-2</v>
      </c>
      <c r="P542" s="63">
        <f t="shared" si="76"/>
        <v>35315.930999999997</v>
      </c>
      <c r="S542" s="39"/>
    </row>
    <row r="543" spans="1:19" ht="12.95" customHeight="1">
      <c r="A543" s="60" t="s">
        <v>1643</v>
      </c>
      <c r="B543" s="67"/>
      <c r="C543" s="5">
        <v>50360.307000000001</v>
      </c>
      <c r="D543" s="68"/>
      <c r="E543" s="37">
        <f t="shared" si="75"/>
        <v>17326.056934979664</v>
      </c>
      <c r="F543" s="37">
        <f t="shared" ref="F543:F606" si="79">ROUND(2*E543,0)/2</f>
        <v>17326</v>
      </c>
      <c r="G543" s="37">
        <f t="shared" si="71"/>
        <v>3.5933999999542721E-2</v>
      </c>
      <c r="H543" s="62"/>
      <c r="I543" s="37">
        <f t="shared" si="78"/>
        <v>3.5933999999542721E-2</v>
      </c>
      <c r="N543" s="37">
        <f t="shared" ca="1" si="77"/>
        <v>3.8077599740081458E-2</v>
      </c>
      <c r="P543" s="63">
        <f t="shared" si="76"/>
        <v>35341.807000000001</v>
      </c>
      <c r="S543" s="39"/>
    </row>
    <row r="544" spans="1:19" ht="12.95" customHeight="1">
      <c r="A544" s="5" t="s">
        <v>1392</v>
      </c>
      <c r="B544" s="67"/>
      <c r="C544" s="5">
        <v>50376.724999999999</v>
      </c>
      <c r="D544" s="5"/>
      <c r="E544" s="37">
        <f t="shared" si="75"/>
        <v>17352.070139635991</v>
      </c>
      <c r="F544" s="37">
        <f t="shared" si="79"/>
        <v>17352</v>
      </c>
      <c r="G544" s="37">
        <f t="shared" si="71"/>
        <v>4.4267999997828156E-2</v>
      </c>
      <c r="I544" s="37">
        <f t="shared" si="78"/>
        <v>4.4267999997828156E-2</v>
      </c>
      <c r="N544" s="37">
        <f t="shared" ca="1" si="77"/>
        <v>3.8156459005856902E-2</v>
      </c>
      <c r="P544" s="63">
        <f t="shared" si="76"/>
        <v>35358.224999999999</v>
      </c>
      <c r="S544" s="39"/>
    </row>
    <row r="545" spans="1:19" ht="12.95" customHeight="1">
      <c r="A545" s="5" t="s">
        <v>1392</v>
      </c>
      <c r="B545" s="67"/>
      <c r="C545" s="5">
        <v>50402.599000000002</v>
      </c>
      <c r="D545" s="5"/>
      <c r="E545" s="37">
        <f t="shared" si="75"/>
        <v>17393.06573333059</v>
      </c>
      <c r="F545" s="37">
        <f t="shared" si="79"/>
        <v>17393</v>
      </c>
      <c r="G545" s="37">
        <f t="shared" si="71"/>
        <v>4.1487000002234709E-2</v>
      </c>
      <c r="I545" s="37">
        <f t="shared" si="78"/>
        <v>4.1487000002234709E-2</v>
      </c>
      <c r="N545" s="37">
        <f t="shared" ca="1" si="77"/>
        <v>3.8280814001887417E-2</v>
      </c>
      <c r="P545" s="63">
        <f t="shared" si="76"/>
        <v>35384.099000000002</v>
      </c>
      <c r="S545" s="39"/>
    </row>
    <row r="546" spans="1:19" ht="12.95" customHeight="1">
      <c r="A546" s="60" t="s">
        <v>1644</v>
      </c>
      <c r="B546" s="67"/>
      <c r="C546" s="5">
        <v>50642.428</v>
      </c>
      <c r="D546" s="68"/>
      <c r="E546" s="37">
        <f t="shared" si="75"/>
        <v>17773.058476632006</v>
      </c>
      <c r="F546" s="37">
        <f t="shared" si="79"/>
        <v>17773</v>
      </c>
      <c r="G546" s="37">
        <f t="shared" si="71"/>
        <v>3.6907000001519918E-2</v>
      </c>
      <c r="H546" s="62"/>
      <c r="I546" s="37">
        <f t="shared" si="78"/>
        <v>3.6907000001519918E-2</v>
      </c>
      <c r="N546" s="37">
        <f t="shared" ca="1" si="77"/>
        <v>3.9433372501682405E-2</v>
      </c>
      <c r="P546" s="63">
        <f t="shared" si="76"/>
        <v>35623.928</v>
      </c>
      <c r="S546" s="39"/>
    </row>
    <row r="547" spans="1:19" ht="12.95" customHeight="1">
      <c r="A547" s="5" t="s">
        <v>1392</v>
      </c>
      <c r="B547" s="67"/>
      <c r="C547" s="5">
        <v>50655.682999999997</v>
      </c>
      <c r="D547" s="5"/>
      <c r="E547" s="37">
        <f t="shared" si="75"/>
        <v>17794.060122856852</v>
      </c>
      <c r="F547" s="37">
        <f t="shared" si="79"/>
        <v>17794</v>
      </c>
      <c r="G547" s="37">
        <f t="shared" si="71"/>
        <v>3.7945999996736646E-2</v>
      </c>
      <c r="I547" s="37">
        <f t="shared" si="78"/>
        <v>3.7945999996736646E-2</v>
      </c>
      <c r="N547" s="37">
        <f t="shared" ca="1" si="77"/>
        <v>3.9497066524039497E-2</v>
      </c>
      <c r="P547" s="63">
        <f t="shared" si="76"/>
        <v>35637.182999999997</v>
      </c>
      <c r="S547" s="39"/>
    </row>
    <row r="548" spans="1:19" ht="12.95" customHeight="1">
      <c r="A548" s="60" t="s">
        <v>1645</v>
      </c>
      <c r="B548" s="67"/>
      <c r="C548" s="5">
        <v>50671.464</v>
      </c>
      <c r="D548" s="68"/>
      <c r="E548" s="37">
        <f t="shared" si="75"/>
        <v>17819.064044326071</v>
      </c>
      <c r="F548" s="37">
        <f t="shared" si="79"/>
        <v>17819</v>
      </c>
      <c r="G548" s="37">
        <f t="shared" si="71"/>
        <v>4.0420999997877516E-2</v>
      </c>
      <c r="H548" s="62"/>
      <c r="I548" s="37">
        <f t="shared" si="78"/>
        <v>4.0420999997877516E-2</v>
      </c>
      <c r="N548" s="37">
        <f t="shared" ca="1" si="77"/>
        <v>3.9572892741131273E-2</v>
      </c>
      <c r="P548" s="63">
        <f t="shared" si="76"/>
        <v>35652.964</v>
      </c>
      <c r="S548" s="39"/>
    </row>
    <row r="549" spans="1:19" ht="12.95" customHeight="1">
      <c r="A549" s="60" t="s">
        <v>1644</v>
      </c>
      <c r="B549" s="67"/>
      <c r="C549" s="5">
        <v>50671.466999999997</v>
      </c>
      <c r="D549" s="68"/>
      <c r="E549" s="37">
        <f t="shared" si="75"/>
        <v>17819.06879762208</v>
      </c>
      <c r="F549" s="37">
        <f t="shared" si="79"/>
        <v>17819</v>
      </c>
      <c r="G549" s="37">
        <f t="shared" si="71"/>
        <v>4.3420999994850717E-2</v>
      </c>
      <c r="H549" s="62"/>
      <c r="I549" s="37">
        <f t="shared" si="78"/>
        <v>4.3420999994850717E-2</v>
      </c>
      <c r="N549" s="37">
        <f t="shared" ca="1" si="77"/>
        <v>3.9572892741131273E-2</v>
      </c>
      <c r="P549" s="63">
        <f t="shared" si="76"/>
        <v>35652.966999999997</v>
      </c>
      <c r="S549" s="39"/>
    </row>
    <row r="550" spans="1:19" ht="12.95" customHeight="1">
      <c r="A550" s="65" t="s">
        <v>838</v>
      </c>
      <c r="B550" s="66" t="s">
        <v>1367</v>
      </c>
      <c r="C550" s="65">
        <v>50702.386200000001</v>
      </c>
      <c r="D550" s="65" t="s">
        <v>1664</v>
      </c>
      <c r="E550" s="37">
        <f t="shared" si="75"/>
        <v>17868.058167667765</v>
      </c>
      <c r="F550" s="37">
        <f t="shared" si="79"/>
        <v>17868</v>
      </c>
      <c r="G550" s="37">
        <f t="shared" si="71"/>
        <v>3.6712000000989065E-2</v>
      </c>
      <c r="J550" s="37">
        <f>+G550</f>
        <v>3.6712000000989065E-2</v>
      </c>
      <c r="N550" s="37">
        <f t="shared" ca="1" si="77"/>
        <v>3.972151212663115E-2</v>
      </c>
      <c r="P550" s="63">
        <f t="shared" si="76"/>
        <v>35683.886200000001</v>
      </c>
      <c r="S550" s="39"/>
    </row>
    <row r="551" spans="1:19" ht="12.95" customHeight="1">
      <c r="A551" s="5" t="s">
        <v>1443</v>
      </c>
      <c r="B551" s="67" t="s">
        <v>1367</v>
      </c>
      <c r="C551" s="69">
        <v>50702.386299999998</v>
      </c>
      <c r="D551" s="70">
        <v>4.0000000000000002E-4</v>
      </c>
      <c r="E551" s="37">
        <f t="shared" si="75"/>
        <v>17868.05832611096</v>
      </c>
      <c r="F551" s="37">
        <f t="shared" si="79"/>
        <v>17868</v>
      </c>
      <c r="G551" s="37">
        <f t="shared" si="71"/>
        <v>3.6811999998462852E-2</v>
      </c>
      <c r="J551" s="37">
        <f>G551</f>
        <v>3.6811999998462852E-2</v>
      </c>
      <c r="N551" s="37">
        <f t="shared" ca="1" si="77"/>
        <v>3.972151212663115E-2</v>
      </c>
      <c r="P551" s="63">
        <f t="shared" si="76"/>
        <v>35683.886299999998</v>
      </c>
      <c r="S551" s="39"/>
    </row>
    <row r="552" spans="1:19" ht="12.95" customHeight="1">
      <c r="A552" s="60" t="s">
        <v>1646</v>
      </c>
      <c r="B552" s="67"/>
      <c r="C552" s="5">
        <v>50702.387999999999</v>
      </c>
      <c r="D552" s="68"/>
      <c r="E552" s="37">
        <f t="shared" si="75"/>
        <v>17868.061019645371</v>
      </c>
      <c r="F552" s="37">
        <f t="shared" si="79"/>
        <v>17868</v>
      </c>
      <c r="G552" s="37">
        <f t="shared" si="71"/>
        <v>3.8511999999172986E-2</v>
      </c>
      <c r="H552" s="62"/>
      <c r="I552" s="37">
        <f t="shared" ref="I552:I559" si="80">+G552</f>
        <v>3.8511999999172986E-2</v>
      </c>
      <c r="N552" s="37">
        <f t="shared" ca="1" si="77"/>
        <v>3.972151212663115E-2</v>
      </c>
      <c r="P552" s="63">
        <f t="shared" si="76"/>
        <v>35683.887999999999</v>
      </c>
      <c r="S552" s="39"/>
    </row>
    <row r="553" spans="1:19" ht="12.95" customHeight="1">
      <c r="A553" s="5" t="s">
        <v>1392</v>
      </c>
      <c r="B553" s="67"/>
      <c r="C553" s="5">
        <v>50705.546000000002</v>
      </c>
      <c r="D553" s="5"/>
      <c r="E553" s="37">
        <f t="shared" si="75"/>
        <v>17873.064655916827</v>
      </c>
      <c r="F553" s="37">
        <f t="shared" si="79"/>
        <v>17873</v>
      </c>
      <c r="G553" s="37">
        <f t="shared" si="71"/>
        <v>4.0807000004861038E-2</v>
      </c>
      <c r="I553" s="37">
        <f t="shared" si="80"/>
        <v>4.0807000004861038E-2</v>
      </c>
      <c r="N553" s="37">
        <f t="shared" ca="1" si="77"/>
        <v>3.973667737004951E-2</v>
      </c>
      <c r="P553" s="63">
        <f t="shared" si="76"/>
        <v>35687.046000000002</v>
      </c>
      <c r="S553" s="39"/>
    </row>
    <row r="554" spans="1:19" ht="12.95" customHeight="1">
      <c r="A554" s="60" t="s">
        <v>1646</v>
      </c>
      <c r="B554" s="67"/>
      <c r="C554" s="5">
        <v>50731.425999999999</v>
      </c>
      <c r="D554" s="68"/>
      <c r="E554" s="37">
        <f t="shared" si="75"/>
        <v>17914.069756203447</v>
      </c>
      <c r="F554" s="37">
        <f t="shared" si="79"/>
        <v>17914</v>
      </c>
      <c r="G554" s="37">
        <f t="shared" si="71"/>
        <v>4.4025999995938037E-2</v>
      </c>
      <c r="H554" s="62"/>
      <c r="I554" s="37">
        <f t="shared" si="80"/>
        <v>4.4025999995938037E-2</v>
      </c>
      <c r="N554" s="37">
        <f t="shared" ca="1" si="77"/>
        <v>3.9861032366080018E-2</v>
      </c>
      <c r="P554" s="63">
        <f t="shared" si="76"/>
        <v>35712.925999999999</v>
      </c>
      <c r="S554" s="39"/>
    </row>
    <row r="555" spans="1:19" ht="12.95" customHeight="1">
      <c r="A555" s="60" t="s">
        <v>1646</v>
      </c>
      <c r="B555" s="67"/>
      <c r="C555" s="5">
        <v>50755.398999999998</v>
      </c>
      <c r="D555" s="68"/>
      <c r="E555" s="37">
        <f t="shared" si="75"/>
        <v>17952.053344656739</v>
      </c>
      <c r="F555" s="37">
        <f t="shared" si="79"/>
        <v>17952</v>
      </c>
      <c r="G555" s="37">
        <f t="shared" si="71"/>
        <v>3.3667999996396247E-2</v>
      </c>
      <c r="H555" s="62"/>
      <c r="I555" s="37">
        <f t="shared" si="80"/>
        <v>3.3667999996396247E-2</v>
      </c>
      <c r="N555" s="37">
        <f t="shared" ca="1" si="77"/>
        <v>3.9976288216059516E-2</v>
      </c>
      <c r="P555" s="63">
        <f t="shared" si="76"/>
        <v>35736.898999999998</v>
      </c>
      <c r="S555" s="39"/>
    </row>
    <row r="556" spans="1:19" ht="12.95" customHeight="1">
      <c r="A556" s="5" t="s">
        <v>1392</v>
      </c>
      <c r="B556" s="67"/>
      <c r="C556" s="5">
        <v>50770.557000000001</v>
      </c>
      <c r="D556" s="5"/>
      <c r="E556" s="37">
        <f t="shared" si="75"/>
        <v>17976.070164986908</v>
      </c>
      <c r="F556" s="37">
        <f t="shared" si="79"/>
        <v>17976</v>
      </c>
      <c r="G556" s="37">
        <f t="shared" si="71"/>
        <v>4.4284000003244728E-2</v>
      </c>
      <c r="I556" s="37">
        <f t="shared" si="80"/>
        <v>4.4284000003244728E-2</v>
      </c>
      <c r="N556" s="37">
        <f t="shared" ca="1" si="77"/>
        <v>4.0049081384467625E-2</v>
      </c>
      <c r="P556" s="63">
        <f t="shared" si="76"/>
        <v>35752.057000000001</v>
      </c>
      <c r="S556" s="39"/>
    </row>
    <row r="557" spans="1:19" ht="12.95" customHeight="1">
      <c r="A557" s="5" t="s">
        <v>1392</v>
      </c>
      <c r="B557" s="67"/>
      <c r="C557" s="5">
        <v>50985.777000000002</v>
      </c>
      <c r="D557" s="5"/>
      <c r="E557" s="37">
        <f t="shared" si="75"/>
        <v>18317.071621079922</v>
      </c>
      <c r="F557" s="37">
        <f t="shared" si="79"/>
        <v>18317</v>
      </c>
      <c r="G557" s="37">
        <f t="shared" ref="G557:G592" si="81">+C557-(C$7+F557*C$8)</f>
        <v>4.520300000149291E-2</v>
      </c>
      <c r="I557" s="37">
        <f t="shared" si="80"/>
        <v>4.520300000149291E-2</v>
      </c>
      <c r="N557" s="37">
        <f t="shared" ca="1" si="77"/>
        <v>4.108335098559944E-2</v>
      </c>
      <c r="P557" s="63">
        <f t="shared" si="76"/>
        <v>35967.277000000002</v>
      </c>
      <c r="S557" s="39"/>
    </row>
    <row r="558" spans="1:19" ht="12.95" customHeight="1">
      <c r="A558" s="5" t="s">
        <v>1392</v>
      </c>
      <c r="B558" s="67"/>
      <c r="C558" s="5">
        <v>51004.71</v>
      </c>
      <c r="D558" s="5"/>
      <c r="E558" s="37">
        <f t="shared" si="75"/>
        <v>18347.06967222855</v>
      </c>
      <c r="F558" s="37">
        <f t="shared" si="79"/>
        <v>18347</v>
      </c>
      <c r="G558" s="37">
        <f t="shared" si="81"/>
        <v>4.3972999999823514E-2</v>
      </c>
      <c r="I558" s="37">
        <f t="shared" si="80"/>
        <v>4.3972999999823514E-2</v>
      </c>
      <c r="N558" s="37">
        <f t="shared" ca="1" si="77"/>
        <v>4.1174342446109576E-2</v>
      </c>
      <c r="P558" s="63">
        <f t="shared" si="76"/>
        <v>35986.21</v>
      </c>
      <c r="S558" s="39"/>
    </row>
    <row r="559" spans="1:19" ht="12.95" customHeight="1">
      <c r="A559" s="5" t="s">
        <v>1392</v>
      </c>
      <c r="B559" s="67"/>
      <c r="C559" s="5">
        <v>51023.644</v>
      </c>
      <c r="D559" s="5"/>
      <c r="E559" s="37">
        <f t="shared" si="75"/>
        <v>18377.06930780919</v>
      </c>
      <c r="F559" s="37">
        <f t="shared" si="79"/>
        <v>18377</v>
      </c>
      <c r="G559" s="37">
        <f t="shared" si="81"/>
        <v>4.3743000001995824E-2</v>
      </c>
      <c r="I559" s="37">
        <f t="shared" si="80"/>
        <v>4.3743000001995824E-2</v>
      </c>
      <c r="N559" s="37">
        <f t="shared" ca="1" si="77"/>
        <v>4.1265333906619704E-2</v>
      </c>
      <c r="P559" s="63">
        <f t="shared" si="76"/>
        <v>36005.144</v>
      </c>
      <c r="S559" s="39"/>
    </row>
    <row r="560" spans="1:19" ht="12.95" customHeight="1">
      <c r="A560" s="60" t="s">
        <v>1649</v>
      </c>
      <c r="B560" s="67"/>
      <c r="C560" s="5">
        <v>51044.466200000003</v>
      </c>
      <c r="D560" s="68"/>
      <c r="E560" s="37">
        <f t="shared" si="75"/>
        <v>18410.060667901471</v>
      </c>
      <c r="F560" s="37">
        <f t="shared" si="79"/>
        <v>18410</v>
      </c>
      <c r="G560" s="37">
        <f t="shared" si="81"/>
        <v>3.8290000004053582E-2</v>
      </c>
      <c r="H560" s="62"/>
      <c r="I560" s="62"/>
      <c r="J560" s="37">
        <f>+G560</f>
        <v>3.8290000004053582E-2</v>
      </c>
      <c r="N560" s="37">
        <f t="shared" ca="1" si="77"/>
        <v>4.136542451318085E-2</v>
      </c>
      <c r="P560" s="63">
        <f t="shared" si="76"/>
        <v>36025.966200000003</v>
      </c>
      <c r="S560" s="39"/>
    </row>
    <row r="561" spans="1:19" ht="12.95" customHeight="1">
      <c r="A561" s="60" t="s">
        <v>1649</v>
      </c>
      <c r="B561" s="67"/>
      <c r="C561" s="5">
        <v>51044.467600000004</v>
      </c>
      <c r="D561" s="68"/>
      <c r="E561" s="37">
        <f t="shared" si="75"/>
        <v>18410.06288610628</v>
      </c>
      <c r="F561" s="37">
        <f t="shared" si="79"/>
        <v>18410</v>
      </c>
      <c r="G561" s="37">
        <f t="shared" si="81"/>
        <v>3.9690000005066395E-2</v>
      </c>
      <c r="H561" s="62"/>
      <c r="I561" s="62"/>
      <c r="J561" s="37">
        <f>+G561</f>
        <v>3.9690000005066395E-2</v>
      </c>
      <c r="N561" s="37">
        <f t="shared" ca="1" si="77"/>
        <v>4.136542451318085E-2</v>
      </c>
      <c r="P561" s="63">
        <f t="shared" si="76"/>
        <v>36025.967600000004</v>
      </c>
      <c r="S561" s="39"/>
    </row>
    <row r="562" spans="1:19" ht="12.95" customHeight="1">
      <c r="A562" s="5" t="s">
        <v>1392</v>
      </c>
      <c r="B562" s="67"/>
      <c r="C562" s="5">
        <v>51095.595000000001</v>
      </c>
      <c r="D562" s="5"/>
      <c r="E562" s="37">
        <f t="shared" si="75"/>
        <v>18491.07077499323</v>
      </c>
      <c r="F562" s="37">
        <f t="shared" si="79"/>
        <v>18491</v>
      </c>
      <c r="G562" s="37">
        <f t="shared" si="81"/>
        <v>4.4669000002613757E-2</v>
      </c>
      <c r="I562" s="37">
        <f>+G562</f>
        <v>4.4669000002613757E-2</v>
      </c>
      <c r="N562" s="37">
        <f t="shared" ca="1" si="77"/>
        <v>4.1611101456558199E-2</v>
      </c>
      <c r="P562" s="63">
        <f t="shared" si="76"/>
        <v>36077.095000000001</v>
      </c>
      <c r="S562" s="39"/>
    </row>
    <row r="563" spans="1:19" ht="12.95" customHeight="1">
      <c r="A563" s="5" t="s">
        <v>1392</v>
      </c>
      <c r="B563" s="67"/>
      <c r="C563" s="5">
        <v>51100.644</v>
      </c>
      <c r="D563" s="5"/>
      <c r="E563" s="37">
        <f t="shared" si="75"/>
        <v>18499.07057218593</v>
      </c>
      <c r="F563" s="37">
        <f t="shared" si="79"/>
        <v>18499</v>
      </c>
      <c r="G563" s="37">
        <f t="shared" si="81"/>
        <v>4.4541000002936926E-2</v>
      </c>
      <c r="I563" s="37">
        <f>+G563</f>
        <v>4.4541000002936926E-2</v>
      </c>
      <c r="N563" s="37">
        <f t="shared" ca="1" si="77"/>
        <v>4.1635365846027568E-2</v>
      </c>
      <c r="P563" s="63">
        <f t="shared" si="76"/>
        <v>36082.144</v>
      </c>
      <c r="S563" s="39"/>
    </row>
    <row r="564" spans="1:19" ht="12.95" customHeight="1">
      <c r="A564" s="60" t="s">
        <v>1649</v>
      </c>
      <c r="B564" s="67"/>
      <c r="C564" s="5">
        <v>51364.453800000003</v>
      </c>
      <c r="D564" s="68"/>
      <c r="E564" s="37">
        <f t="shared" si="75"/>
        <v>18917.059262510284</v>
      </c>
      <c r="F564" s="37">
        <f t="shared" si="79"/>
        <v>18917</v>
      </c>
      <c r="G564" s="37">
        <f t="shared" si="81"/>
        <v>3.7403000002086628E-2</v>
      </c>
      <c r="H564" s="62"/>
      <c r="I564" s="62"/>
      <c r="J564" s="37">
        <f>+G564</f>
        <v>3.7403000002086628E-2</v>
      </c>
      <c r="N564" s="37">
        <f t="shared" ca="1" si="77"/>
        <v>4.2903180195802054E-2</v>
      </c>
      <c r="P564" s="63">
        <f t="shared" si="76"/>
        <v>36345.953800000003</v>
      </c>
      <c r="S564" s="39"/>
    </row>
    <row r="565" spans="1:19" ht="12.95" customHeight="1">
      <c r="A565" s="60" t="s">
        <v>1649</v>
      </c>
      <c r="B565" s="67"/>
      <c r="C565" s="5">
        <v>51364.4594</v>
      </c>
      <c r="D565" s="68"/>
      <c r="E565" s="37">
        <f t="shared" si="75"/>
        <v>18917.068135329508</v>
      </c>
      <c r="F565" s="37">
        <f t="shared" si="79"/>
        <v>18917</v>
      </c>
      <c r="G565" s="37">
        <f t="shared" si="81"/>
        <v>4.3002999998861924E-2</v>
      </c>
      <c r="H565" s="62"/>
      <c r="I565" s="62"/>
      <c r="J565" s="37">
        <f>+G565</f>
        <v>4.3002999998861924E-2</v>
      </c>
      <c r="N565" s="37">
        <f t="shared" ca="1" si="77"/>
        <v>4.2903180195802054E-2</v>
      </c>
      <c r="P565" s="63">
        <f t="shared" si="76"/>
        <v>36345.9594</v>
      </c>
      <c r="S565" s="39"/>
    </row>
    <row r="566" spans="1:19" ht="12.95" customHeight="1">
      <c r="A566" s="60" t="s">
        <v>1649</v>
      </c>
      <c r="B566" s="67"/>
      <c r="C566" s="5">
        <v>51364.461499999998</v>
      </c>
      <c r="D566" s="68"/>
      <c r="E566" s="37">
        <f t="shared" si="75"/>
        <v>18917.071462636715</v>
      </c>
      <c r="F566" s="37">
        <f t="shared" si="79"/>
        <v>18917</v>
      </c>
      <c r="G566" s="37">
        <f t="shared" si="81"/>
        <v>4.5102999996743165E-2</v>
      </c>
      <c r="H566" s="62"/>
      <c r="I566" s="62"/>
      <c r="J566" s="37">
        <f>+G566</f>
        <v>4.5102999996743165E-2</v>
      </c>
      <c r="N566" s="37">
        <f t="shared" ca="1" si="77"/>
        <v>4.2903180195802054E-2</v>
      </c>
      <c r="P566" s="63">
        <f t="shared" si="76"/>
        <v>36345.961499999998</v>
      </c>
      <c r="S566" s="39"/>
    </row>
    <row r="567" spans="1:19" ht="12.95" customHeight="1">
      <c r="A567" s="65" t="s">
        <v>885</v>
      </c>
      <c r="B567" s="66" t="s">
        <v>1367</v>
      </c>
      <c r="C567" s="65">
        <v>51370.775000000001</v>
      </c>
      <c r="D567" s="65" t="s">
        <v>1664</v>
      </c>
      <c r="E567" s="37">
        <f t="shared" si="75"/>
        <v>18927.074774099608</v>
      </c>
      <c r="F567" s="37">
        <f t="shared" si="79"/>
        <v>18927</v>
      </c>
      <c r="G567" s="37">
        <f t="shared" si="81"/>
        <v>4.7192999998515006E-2</v>
      </c>
      <c r="I567" s="37">
        <f>+G567</f>
        <v>4.7192999998515006E-2</v>
      </c>
      <c r="N567" s="37">
        <f t="shared" ca="1" si="77"/>
        <v>4.2933510682638766E-2</v>
      </c>
      <c r="P567" s="63">
        <f t="shared" si="76"/>
        <v>36352.275000000001</v>
      </c>
      <c r="S567" s="39"/>
    </row>
    <row r="568" spans="1:19" ht="12.95" customHeight="1">
      <c r="A568" s="60" t="s">
        <v>1649</v>
      </c>
      <c r="B568" s="67"/>
      <c r="C568" s="5">
        <v>51381.506600000001</v>
      </c>
      <c r="D568" s="68"/>
      <c r="E568" s="37">
        <f t="shared" si="75"/>
        <v>18944.078264603315</v>
      </c>
      <c r="F568" s="37">
        <f t="shared" si="79"/>
        <v>18944</v>
      </c>
      <c r="G568" s="37">
        <f t="shared" si="81"/>
        <v>4.93960000021616E-2</v>
      </c>
      <c r="H568" s="62"/>
      <c r="I568" s="62"/>
      <c r="J568" s="37">
        <f>+G568</f>
        <v>4.93960000021616E-2</v>
      </c>
      <c r="N568" s="37">
        <f t="shared" ca="1" si="77"/>
        <v>4.2985072510261173E-2</v>
      </c>
      <c r="P568" s="63">
        <f t="shared" si="76"/>
        <v>36363.006600000001</v>
      </c>
      <c r="S568" s="39"/>
    </row>
    <row r="569" spans="1:19" ht="12.95" customHeight="1">
      <c r="A569" s="60" t="s">
        <v>1649</v>
      </c>
      <c r="B569" s="67"/>
      <c r="C569" s="5">
        <v>51395.3868</v>
      </c>
      <c r="D569" s="68"/>
      <c r="E569" s="37">
        <f t="shared" si="75"/>
        <v>18966.070497717628</v>
      </c>
      <c r="F569" s="37">
        <f t="shared" si="79"/>
        <v>18966</v>
      </c>
      <c r="G569" s="37">
        <f t="shared" si="81"/>
        <v>4.449400000157766E-2</v>
      </c>
      <c r="H569" s="62"/>
      <c r="I569" s="62"/>
      <c r="J569" s="37">
        <f>+G569</f>
        <v>4.449400000157766E-2</v>
      </c>
      <c r="N569" s="37">
        <f t="shared" ca="1" si="77"/>
        <v>4.3051799581301939E-2</v>
      </c>
      <c r="P569" s="63">
        <f t="shared" si="76"/>
        <v>36376.8868</v>
      </c>
      <c r="S569" s="39"/>
    </row>
    <row r="570" spans="1:19" ht="12.95" customHeight="1">
      <c r="A570" s="65" t="s">
        <v>885</v>
      </c>
      <c r="B570" s="66" t="s">
        <v>1367</v>
      </c>
      <c r="C570" s="65">
        <v>51432.620999999999</v>
      </c>
      <c r="D570" s="65" t="s">
        <v>1664</v>
      </c>
      <c r="E570" s="37">
        <f t="shared" si="75"/>
        <v>19025.0655558742</v>
      </c>
      <c r="F570" s="37">
        <f t="shared" si="79"/>
        <v>19025</v>
      </c>
      <c r="G570" s="37">
        <f t="shared" si="81"/>
        <v>4.1375000000698492E-2</v>
      </c>
      <c r="I570" s="37">
        <f>+G570</f>
        <v>4.1375000000698492E-2</v>
      </c>
      <c r="N570" s="37">
        <f t="shared" ca="1" si="77"/>
        <v>4.3230749453638528E-2</v>
      </c>
      <c r="P570" s="63">
        <f t="shared" si="76"/>
        <v>36414.120999999999</v>
      </c>
      <c r="S570" s="39"/>
    </row>
    <row r="571" spans="1:19" ht="12.95" customHeight="1">
      <c r="A571" s="60" t="s">
        <v>1649</v>
      </c>
      <c r="B571" s="67"/>
      <c r="C571" s="5">
        <v>51436.418799999999</v>
      </c>
      <c r="D571" s="68"/>
      <c r="E571" s="37">
        <f t="shared" si="75"/>
        <v>19031.082911742385</v>
      </c>
      <c r="F571" s="37">
        <f t="shared" si="79"/>
        <v>19031</v>
      </c>
      <c r="G571" s="37">
        <f t="shared" si="81"/>
        <v>5.2328999998280779E-2</v>
      </c>
      <c r="H571" s="62"/>
      <c r="I571" s="62"/>
      <c r="J571" s="37">
        <f>+G571</f>
        <v>5.2328999998280779E-2</v>
      </c>
      <c r="N571" s="37">
        <f t="shared" ca="1" si="77"/>
        <v>4.3248947745740556E-2</v>
      </c>
      <c r="P571" s="63">
        <f t="shared" si="76"/>
        <v>36417.918799999999</v>
      </c>
      <c r="S571" s="39"/>
    </row>
    <row r="572" spans="1:19" ht="12.95" customHeight="1">
      <c r="A572" s="72" t="s">
        <v>1365</v>
      </c>
      <c r="B572" s="67"/>
      <c r="C572" s="72">
        <v>51442.718699999998</v>
      </c>
      <c r="D572" s="73">
        <v>8.0000000000000007E-5</v>
      </c>
      <c r="E572" s="37">
        <f t="shared" si="75"/>
        <v>19041.064674930003</v>
      </c>
      <c r="F572" s="37">
        <f t="shared" si="79"/>
        <v>19041</v>
      </c>
      <c r="G572" s="37">
        <f t="shared" si="81"/>
        <v>4.081900000164751E-2</v>
      </c>
      <c r="K572" s="37">
        <f>+G572</f>
        <v>4.081900000164751E-2</v>
      </c>
      <c r="N572" s="37">
        <f t="shared" ca="1" si="77"/>
        <v>4.3279278232577267E-2</v>
      </c>
      <c r="P572" s="63">
        <f t="shared" si="76"/>
        <v>36424.218699999998</v>
      </c>
      <c r="S572" s="39"/>
    </row>
    <row r="573" spans="1:19" ht="12.95" customHeight="1">
      <c r="A573" s="5" t="s">
        <v>1349</v>
      </c>
      <c r="B573" s="67"/>
      <c r="C573" s="5">
        <v>51719.474643333335</v>
      </c>
      <c r="D573" s="5">
        <v>4.0000000000000002E-4</v>
      </c>
      <c r="E573" s="37">
        <f t="shared" si="75"/>
        <v>19479.565649091623</v>
      </c>
      <c r="F573" s="37">
        <f t="shared" si="79"/>
        <v>19479.5</v>
      </c>
      <c r="G573" s="37">
        <f t="shared" si="81"/>
        <v>4.1433833335759118E-2</v>
      </c>
      <c r="J573" s="37">
        <f t="shared" ref="J573:J579" si="82">G573</f>
        <v>4.1433833335759118E-2</v>
      </c>
      <c r="N573" s="37">
        <f t="shared" ca="1" si="77"/>
        <v>4.4609270080367011E-2</v>
      </c>
      <c r="P573" s="63">
        <f t="shared" si="76"/>
        <v>36700.974643333335</v>
      </c>
      <c r="S573" s="39"/>
    </row>
    <row r="574" spans="1:19" ht="12.95" customHeight="1">
      <c r="A574" s="5" t="s">
        <v>1349</v>
      </c>
      <c r="B574" s="67"/>
      <c r="C574" s="5">
        <v>51719.476786666666</v>
      </c>
      <c r="D574" s="5">
        <v>2.0000000000000001E-4</v>
      </c>
      <c r="E574" s="37">
        <f t="shared" si="75"/>
        <v>19479.569045057549</v>
      </c>
      <c r="F574" s="37">
        <f t="shared" si="79"/>
        <v>19479.5</v>
      </c>
      <c r="G574" s="37">
        <f t="shared" si="81"/>
        <v>4.357716666709166E-2</v>
      </c>
      <c r="J574" s="37">
        <f t="shared" si="82"/>
        <v>4.357716666709166E-2</v>
      </c>
      <c r="N574" s="37">
        <f t="shared" ca="1" si="77"/>
        <v>4.4609270080367011E-2</v>
      </c>
      <c r="P574" s="63">
        <f t="shared" si="76"/>
        <v>36700.976786666666</v>
      </c>
      <c r="S574" s="39"/>
    </row>
    <row r="575" spans="1:19" ht="12.95" customHeight="1">
      <c r="A575" s="5" t="s">
        <v>1349</v>
      </c>
      <c r="B575" s="67"/>
      <c r="C575" s="5">
        <v>51720.420604999999</v>
      </c>
      <c r="D575" s="5">
        <v>2.9999999999999997E-4</v>
      </c>
      <c r="E575" s="37">
        <f t="shared" si="75"/>
        <v>19481.064461031685</v>
      </c>
      <c r="F575" s="37">
        <f t="shared" si="79"/>
        <v>19481</v>
      </c>
      <c r="G575" s="37">
        <f t="shared" si="81"/>
        <v>4.0683999999600928E-2</v>
      </c>
      <c r="J575" s="37">
        <f t="shared" si="82"/>
        <v>4.0683999999600928E-2</v>
      </c>
      <c r="N575" s="37">
        <f t="shared" ca="1" si="77"/>
        <v>4.4613819653392513E-2</v>
      </c>
      <c r="P575" s="63">
        <f t="shared" si="76"/>
        <v>36701.920604999999</v>
      </c>
      <c r="S575" s="39"/>
    </row>
    <row r="576" spans="1:19" ht="12.95" customHeight="1">
      <c r="A576" s="5" t="s">
        <v>1349</v>
      </c>
      <c r="B576" s="67"/>
      <c r="C576" s="5">
        <v>51720.420936666669</v>
      </c>
      <c r="D576" s="5">
        <v>2.0000000000000001E-4</v>
      </c>
      <c r="E576" s="37">
        <f t="shared" si="75"/>
        <v>19481.064986534973</v>
      </c>
      <c r="F576" s="37">
        <f t="shared" si="79"/>
        <v>19481</v>
      </c>
      <c r="G576" s="37">
        <f t="shared" si="81"/>
        <v>4.1015666669409256E-2</v>
      </c>
      <c r="J576" s="37">
        <f t="shared" si="82"/>
        <v>4.1015666669409256E-2</v>
      </c>
      <c r="N576" s="37">
        <f t="shared" ca="1" si="77"/>
        <v>4.4613819653392513E-2</v>
      </c>
      <c r="P576" s="63">
        <f t="shared" si="76"/>
        <v>36701.920936666669</v>
      </c>
      <c r="S576" s="39"/>
    </row>
    <row r="577" spans="1:19" ht="12.95" customHeight="1">
      <c r="A577" s="5" t="s">
        <v>1349</v>
      </c>
      <c r="B577" s="67"/>
      <c r="C577" s="5">
        <v>51727.363089999999</v>
      </c>
      <c r="D577" s="5">
        <v>2.0000000000000001E-4</v>
      </c>
      <c r="E577" s="37">
        <f t="shared" si="75"/>
        <v>19492.064356459174</v>
      </c>
      <c r="F577" s="37">
        <f t="shared" si="79"/>
        <v>19492</v>
      </c>
      <c r="G577" s="37">
        <f t="shared" si="81"/>
        <v>4.0617999999085441E-2</v>
      </c>
      <c r="J577" s="37">
        <f t="shared" si="82"/>
        <v>4.0617999999085441E-2</v>
      </c>
      <c r="N577" s="37">
        <f t="shared" ca="1" si="77"/>
        <v>4.4647183188912899E-2</v>
      </c>
      <c r="P577" s="63">
        <f t="shared" si="76"/>
        <v>36708.863089999999</v>
      </c>
      <c r="S577" s="39"/>
    </row>
    <row r="578" spans="1:19" ht="12.95" customHeight="1">
      <c r="A578" s="5" t="s">
        <v>1440</v>
      </c>
      <c r="B578" s="71" t="s">
        <v>1367</v>
      </c>
      <c r="C578" s="5">
        <v>51732.413200000003</v>
      </c>
      <c r="D578" s="70">
        <v>9.0000000000000006E-5</v>
      </c>
      <c r="E578" s="37">
        <f t="shared" si="75"/>
        <v>19500.065912371407</v>
      </c>
      <c r="F578" s="37">
        <f t="shared" si="79"/>
        <v>19500</v>
      </c>
      <c r="G578" s="37">
        <f t="shared" si="81"/>
        <v>4.1600000004109461E-2</v>
      </c>
      <c r="J578" s="37">
        <f t="shared" si="82"/>
        <v>4.1600000004109461E-2</v>
      </c>
      <c r="N578" s="37">
        <f t="shared" ca="1" si="77"/>
        <v>4.4671447578382262E-2</v>
      </c>
      <c r="P578" s="63">
        <f t="shared" si="76"/>
        <v>36713.913200000003</v>
      </c>
      <c r="S578" s="39"/>
    </row>
    <row r="579" spans="1:19" ht="12.95" customHeight="1">
      <c r="A579" s="5" t="s">
        <v>1452</v>
      </c>
      <c r="B579" s="71"/>
      <c r="C579" s="5">
        <v>51773.438000000002</v>
      </c>
      <c r="D579" s="5">
        <v>1.8E-3</v>
      </c>
      <c r="E579" s="37">
        <f t="shared" si="75"/>
        <v>19565.066918485729</v>
      </c>
      <c r="F579" s="37">
        <f t="shared" si="79"/>
        <v>19565</v>
      </c>
      <c r="G579" s="37">
        <f t="shared" si="81"/>
        <v>4.2235000000800937E-2</v>
      </c>
      <c r="J579" s="37">
        <f t="shared" si="82"/>
        <v>4.2235000000800937E-2</v>
      </c>
      <c r="N579" s="37">
        <f t="shared" ca="1" si="77"/>
        <v>4.4868595742820878E-2</v>
      </c>
      <c r="P579" s="63">
        <f t="shared" si="76"/>
        <v>36754.938000000002</v>
      </c>
      <c r="S579" s="39"/>
    </row>
    <row r="580" spans="1:19" ht="12.95" customHeight="1">
      <c r="A580" s="65" t="s">
        <v>885</v>
      </c>
      <c r="B580" s="66" t="s">
        <v>1367</v>
      </c>
      <c r="C580" s="65">
        <v>51784.802000000003</v>
      </c>
      <c r="D580" s="65" t="s">
        <v>1664</v>
      </c>
      <c r="E580" s="37">
        <f t="shared" si="75"/>
        <v>19583.072403789334</v>
      </c>
      <c r="F580" s="37">
        <f t="shared" si="79"/>
        <v>19583</v>
      </c>
      <c r="G580" s="37">
        <f t="shared" si="81"/>
        <v>4.5697000001382548E-2</v>
      </c>
      <c r="I580" s="37">
        <f>+G580</f>
        <v>4.5697000001382548E-2</v>
      </c>
      <c r="N580" s="37">
        <f t="shared" ca="1" si="77"/>
        <v>4.492319061912696E-2</v>
      </c>
      <c r="P580" s="63">
        <f t="shared" si="76"/>
        <v>36766.302000000003</v>
      </c>
      <c r="S580" s="39"/>
    </row>
    <row r="581" spans="1:19" ht="12.95" customHeight="1">
      <c r="A581" s="65" t="s">
        <v>885</v>
      </c>
      <c r="B581" s="66" t="s">
        <v>1367</v>
      </c>
      <c r="C581" s="65">
        <v>51812.576000000001</v>
      </c>
      <c r="D581" s="65" t="s">
        <v>1664</v>
      </c>
      <c r="E581" s="37">
        <f t="shared" si="75"/>
        <v>19627.078418293222</v>
      </c>
      <c r="F581" s="37">
        <f t="shared" si="79"/>
        <v>19627</v>
      </c>
      <c r="G581" s="37">
        <f t="shared" si="81"/>
        <v>4.949299999861978E-2</v>
      </c>
      <c r="I581" s="37">
        <f>+G581</f>
        <v>4.949299999861978E-2</v>
      </c>
      <c r="N581" s="37">
        <f t="shared" ca="1" si="77"/>
        <v>4.5056644761208485E-2</v>
      </c>
      <c r="P581" s="63">
        <f t="shared" si="76"/>
        <v>36794.076000000001</v>
      </c>
      <c r="S581" s="39"/>
    </row>
    <row r="582" spans="1:19" ht="12.95" customHeight="1">
      <c r="A582" s="65" t="s">
        <v>885</v>
      </c>
      <c r="B582" s="66" t="s">
        <v>1367</v>
      </c>
      <c r="C582" s="65">
        <v>51836.56</v>
      </c>
      <c r="D582" s="65" t="s">
        <v>1664</v>
      </c>
      <c r="E582" s="37">
        <f t="shared" si="75"/>
        <v>19665.079435498563</v>
      </c>
      <c r="F582" s="37">
        <f t="shared" si="79"/>
        <v>19665</v>
      </c>
      <c r="G582" s="37">
        <f t="shared" si="81"/>
        <v>5.0134999997681007E-2</v>
      </c>
      <c r="I582" s="37">
        <f>+G582</f>
        <v>5.0134999997681007E-2</v>
      </c>
      <c r="N582" s="37">
        <f t="shared" ca="1" si="77"/>
        <v>4.5171900611187983E-2</v>
      </c>
      <c r="P582" s="63">
        <f t="shared" si="76"/>
        <v>36818.06</v>
      </c>
      <c r="S582" s="39"/>
    </row>
    <row r="583" spans="1:19" ht="12.95" customHeight="1">
      <c r="A583" s="65" t="s">
        <v>885</v>
      </c>
      <c r="B583" s="66" t="s">
        <v>1367</v>
      </c>
      <c r="C583" s="65">
        <v>51853.593000000001</v>
      </c>
      <c r="D583" s="65" t="s">
        <v>1664</v>
      </c>
      <c r="E583" s="37">
        <f t="shared" si="75"/>
        <v>19692.067065837906</v>
      </c>
      <c r="F583" s="37">
        <f t="shared" si="79"/>
        <v>19692</v>
      </c>
      <c r="G583" s="37">
        <f t="shared" si="81"/>
        <v>4.2328000003180932E-2</v>
      </c>
      <c r="I583" s="37">
        <f>+G583</f>
        <v>4.2328000003180932E-2</v>
      </c>
      <c r="N583" s="37">
        <f t="shared" ca="1" si="77"/>
        <v>4.5253792925647102E-2</v>
      </c>
      <c r="P583" s="63">
        <f t="shared" si="76"/>
        <v>36835.093000000001</v>
      </c>
      <c r="S583" s="39"/>
    </row>
    <row r="584" spans="1:19" ht="12.95" customHeight="1">
      <c r="A584" s="65" t="s">
        <v>924</v>
      </c>
      <c r="B584" s="66" t="s">
        <v>1367</v>
      </c>
      <c r="C584" s="65">
        <v>52110.468999999997</v>
      </c>
      <c r="D584" s="65" t="s">
        <v>1664</v>
      </c>
      <c r="E584" s="37">
        <f t="shared" si="75"/>
        <v>20099.069621526723</v>
      </c>
      <c r="F584" s="37">
        <f t="shared" si="79"/>
        <v>20099</v>
      </c>
      <c r="G584" s="37">
        <f t="shared" si="81"/>
        <v>4.3940999996266328E-2</v>
      </c>
      <c r="I584" s="37">
        <f>+G584</f>
        <v>4.3940999996266328E-2</v>
      </c>
      <c r="N584" s="37">
        <f t="shared" ca="1" si="77"/>
        <v>4.6488243739901208E-2</v>
      </c>
      <c r="P584" s="63">
        <f t="shared" si="76"/>
        <v>37091.968999999997</v>
      </c>
      <c r="S584" s="39"/>
    </row>
    <row r="585" spans="1:19" ht="12.95" customHeight="1">
      <c r="A585" s="5" t="s">
        <v>1663</v>
      </c>
      <c r="B585" s="67" t="s">
        <v>1367</v>
      </c>
      <c r="C585" s="5">
        <v>52110.46903</v>
      </c>
      <c r="D585" s="5" t="s">
        <v>1664</v>
      </c>
      <c r="E585" s="37">
        <f t="shared" si="75"/>
        <v>20099.069669059689</v>
      </c>
      <c r="F585" s="37">
        <f t="shared" si="79"/>
        <v>20099</v>
      </c>
      <c r="G585" s="37">
        <f t="shared" si="81"/>
        <v>4.3970999999146443E-2</v>
      </c>
      <c r="H585" s="62"/>
      <c r="I585" s="62"/>
      <c r="K585" s="37">
        <f>G585</f>
        <v>4.3970999999146443E-2</v>
      </c>
      <c r="N585" s="37">
        <f t="shared" ca="1" si="77"/>
        <v>4.6488243739901208E-2</v>
      </c>
      <c r="P585" s="63">
        <f t="shared" si="76"/>
        <v>37091.96903</v>
      </c>
      <c r="S585" s="39"/>
    </row>
    <row r="586" spans="1:19" ht="12.95" customHeight="1">
      <c r="A586" s="65" t="s">
        <v>924</v>
      </c>
      <c r="B586" s="66" t="s">
        <v>1367</v>
      </c>
      <c r="C586" s="65">
        <v>52110.472999999998</v>
      </c>
      <c r="D586" s="65" t="s">
        <v>1664</v>
      </c>
      <c r="E586" s="37">
        <f t="shared" si="75"/>
        <v>20099.075959254744</v>
      </c>
      <c r="F586" s="37">
        <f t="shared" si="79"/>
        <v>20099</v>
      </c>
      <c r="G586" s="37">
        <f t="shared" si="81"/>
        <v>4.7940999997081235E-2</v>
      </c>
      <c r="K586" s="37">
        <f>G586</f>
        <v>4.7940999997081235E-2</v>
      </c>
      <c r="N586" s="37">
        <f t="shared" ca="1" si="77"/>
        <v>4.6488243739901208E-2</v>
      </c>
      <c r="P586" s="63">
        <f t="shared" si="76"/>
        <v>37091.972999999998</v>
      </c>
      <c r="S586" s="39"/>
    </row>
    <row r="587" spans="1:19" ht="12.95" customHeight="1">
      <c r="A587" s="65" t="s">
        <v>924</v>
      </c>
      <c r="B587" s="66" t="s">
        <v>1367</v>
      </c>
      <c r="C587" s="65">
        <v>52110.472999999998</v>
      </c>
      <c r="D587" s="65" t="s">
        <v>1664</v>
      </c>
      <c r="E587" s="37">
        <f t="shared" si="75"/>
        <v>20099.075959254744</v>
      </c>
      <c r="F587" s="37">
        <f t="shared" si="79"/>
        <v>20099</v>
      </c>
      <c r="G587" s="37">
        <f t="shared" si="81"/>
        <v>4.7940999997081235E-2</v>
      </c>
      <c r="K587" s="37">
        <f>G587</f>
        <v>4.7940999997081235E-2</v>
      </c>
      <c r="N587" s="37">
        <f t="shared" ca="1" si="77"/>
        <v>4.6488243739901208E-2</v>
      </c>
      <c r="P587" s="63">
        <f t="shared" si="76"/>
        <v>37091.972999999998</v>
      </c>
      <c r="S587" s="39"/>
    </row>
    <row r="588" spans="1:19" ht="12.95" customHeight="1">
      <c r="A588" s="5" t="s">
        <v>1663</v>
      </c>
      <c r="B588" s="67" t="s">
        <v>1367</v>
      </c>
      <c r="C588" s="5">
        <v>52110.4732</v>
      </c>
      <c r="D588" s="5" t="s">
        <v>1664</v>
      </c>
      <c r="E588" s="37">
        <f t="shared" si="75"/>
        <v>20099.07627614115</v>
      </c>
      <c r="F588" s="37">
        <f t="shared" si="79"/>
        <v>20099</v>
      </c>
      <c r="G588" s="37">
        <f t="shared" si="81"/>
        <v>4.8140999999304768E-2</v>
      </c>
      <c r="H588" s="62"/>
      <c r="I588" s="62"/>
      <c r="K588" s="37">
        <f>G588</f>
        <v>4.8140999999304768E-2</v>
      </c>
      <c r="N588" s="37">
        <f t="shared" ca="1" si="77"/>
        <v>4.6488243739901208E-2</v>
      </c>
      <c r="P588" s="63">
        <f t="shared" si="76"/>
        <v>37091.9732</v>
      </c>
      <c r="S588" s="39"/>
    </row>
    <row r="589" spans="1:19" ht="12.95" customHeight="1">
      <c r="A589" s="5" t="s">
        <v>1663</v>
      </c>
      <c r="B589" s="67" t="s">
        <v>1367</v>
      </c>
      <c r="C589" s="5">
        <v>52110.4732</v>
      </c>
      <c r="D589" s="5" t="s">
        <v>1664</v>
      </c>
      <c r="E589" s="37">
        <f t="shared" si="75"/>
        <v>20099.07627614115</v>
      </c>
      <c r="F589" s="37">
        <f t="shared" si="79"/>
        <v>20099</v>
      </c>
      <c r="G589" s="37">
        <f t="shared" si="81"/>
        <v>4.8140999999304768E-2</v>
      </c>
      <c r="H589" s="62"/>
      <c r="I589" s="62"/>
      <c r="K589" s="37">
        <f>G589</f>
        <v>4.8140999999304768E-2</v>
      </c>
      <c r="N589" s="37">
        <f t="shared" ca="1" si="77"/>
        <v>4.6488243739901208E-2</v>
      </c>
      <c r="P589" s="63">
        <f t="shared" si="76"/>
        <v>37091.9732</v>
      </c>
      <c r="S589" s="39"/>
    </row>
    <row r="590" spans="1:19" ht="12.95" customHeight="1">
      <c r="A590" s="65" t="s">
        <v>924</v>
      </c>
      <c r="B590" s="66" t="s">
        <v>1367</v>
      </c>
      <c r="C590" s="65">
        <v>52122.461000000003</v>
      </c>
      <c r="D590" s="65" t="s">
        <v>1664</v>
      </c>
      <c r="E590" s="37">
        <f t="shared" si="75"/>
        <v>20118.070130129407</v>
      </c>
      <c r="F590" s="37">
        <f t="shared" si="79"/>
        <v>20118</v>
      </c>
      <c r="G590" s="37">
        <f t="shared" si="81"/>
        <v>4.4262000003072899E-2</v>
      </c>
      <c r="I590" s="37">
        <f>+G590</f>
        <v>4.4262000003072899E-2</v>
      </c>
      <c r="N590" s="37">
        <f t="shared" ca="1" si="77"/>
        <v>4.6545871664890957E-2</v>
      </c>
      <c r="P590" s="63">
        <f t="shared" si="76"/>
        <v>37103.961000000003</v>
      </c>
      <c r="S590" s="39"/>
    </row>
    <row r="591" spans="1:19" ht="12.95" customHeight="1">
      <c r="A591" s="5" t="s">
        <v>1663</v>
      </c>
      <c r="B591" s="67" t="s">
        <v>1367</v>
      </c>
      <c r="C591" s="5">
        <v>52122.461799999997</v>
      </c>
      <c r="D591" s="5" t="s">
        <v>1664</v>
      </c>
      <c r="E591" s="37">
        <f t="shared" si="75"/>
        <v>20118.071397675001</v>
      </c>
      <c r="F591" s="37">
        <f t="shared" si="79"/>
        <v>20118</v>
      </c>
      <c r="G591" s="37">
        <f t="shared" si="81"/>
        <v>4.5061999997415114E-2</v>
      </c>
      <c r="H591" s="62"/>
      <c r="I591" s="62"/>
      <c r="K591" s="37">
        <f>G591</f>
        <v>4.5061999997415114E-2</v>
      </c>
      <c r="N591" s="37">
        <f t="shared" ca="1" si="77"/>
        <v>4.6545871664890957E-2</v>
      </c>
      <c r="P591" s="63">
        <f t="shared" si="76"/>
        <v>37103.961799999997</v>
      </c>
      <c r="S591" s="39"/>
    </row>
    <row r="592" spans="1:19" ht="12.95" customHeight="1">
      <c r="A592" s="60" t="s">
        <v>1648</v>
      </c>
      <c r="B592" s="67"/>
      <c r="C592" s="5">
        <v>52124.358999999997</v>
      </c>
      <c r="D592" s="68"/>
      <c r="E592" s="37">
        <f t="shared" si="75"/>
        <v>20121.077382074684</v>
      </c>
      <c r="F592" s="37">
        <f t="shared" si="79"/>
        <v>20121</v>
      </c>
      <c r="G592" s="37">
        <f t="shared" si="81"/>
        <v>4.8838999995496124E-2</v>
      </c>
      <c r="H592" s="62"/>
      <c r="I592" s="37">
        <f>+G592</f>
        <v>4.8838999995496124E-2</v>
      </c>
      <c r="N592" s="37">
        <f t="shared" ca="1" si="77"/>
        <v>4.6554970810941967E-2</v>
      </c>
      <c r="P592" s="63">
        <f t="shared" si="76"/>
        <v>37105.858999999997</v>
      </c>
      <c r="S592" s="39"/>
    </row>
    <row r="593" spans="1:21" ht="12.95" customHeight="1">
      <c r="A593" s="5" t="s">
        <v>1366</v>
      </c>
      <c r="B593" s="71" t="s">
        <v>1367</v>
      </c>
      <c r="C593" s="5">
        <v>52129.343500000003</v>
      </c>
      <c r="D593" s="70">
        <v>5.0000000000000001E-4</v>
      </c>
      <c r="E593" s="37">
        <f t="shared" si="75"/>
        <v>20128.974983403081</v>
      </c>
      <c r="F593" s="37">
        <f t="shared" si="79"/>
        <v>20129</v>
      </c>
      <c r="L593" s="48"/>
      <c r="M593" s="48"/>
      <c r="N593" s="37">
        <f t="shared" ca="1" si="77"/>
        <v>4.6579235200411337E-2</v>
      </c>
      <c r="P593" s="63">
        <f t="shared" si="76"/>
        <v>37110.843500000003</v>
      </c>
      <c r="Q593" s="48"/>
      <c r="S593" s="39"/>
      <c r="T593" s="48"/>
      <c r="U593" s="48">
        <v>-1.5788999997312203E-2</v>
      </c>
    </row>
    <row r="594" spans="1:21" ht="12.95" customHeight="1">
      <c r="A594" s="60" t="s">
        <v>1366</v>
      </c>
      <c r="B594" s="67"/>
      <c r="C594" s="5">
        <v>52129.402600000001</v>
      </c>
      <c r="D594" s="68"/>
      <c r="E594" s="37">
        <f t="shared" si="75"/>
        <v>20129.068623334566</v>
      </c>
      <c r="F594" s="37">
        <f t="shared" si="79"/>
        <v>20129</v>
      </c>
      <c r="G594" s="37">
        <f>+C594-(C$7+F594*C$8)</f>
        <v>4.331100000126753E-2</v>
      </c>
      <c r="H594" s="62"/>
      <c r="I594" s="62"/>
      <c r="K594" s="37">
        <f>G594</f>
        <v>4.331100000126753E-2</v>
      </c>
      <c r="N594" s="37">
        <f t="shared" ca="1" si="77"/>
        <v>4.6579235200411337E-2</v>
      </c>
      <c r="P594" s="63">
        <f t="shared" si="76"/>
        <v>37110.902600000001</v>
      </c>
      <c r="S594" s="39"/>
    </row>
    <row r="595" spans="1:21" ht="12.95" customHeight="1">
      <c r="A595" s="5" t="s">
        <v>1663</v>
      </c>
      <c r="B595" s="67" t="s">
        <v>1367</v>
      </c>
      <c r="C595" s="5">
        <v>52136.431600000004</v>
      </c>
      <c r="D595" s="5" t="s">
        <v>1664</v>
      </c>
      <c r="E595" s="37">
        <f t="shared" si="75"/>
        <v>20140.205595896961</v>
      </c>
      <c r="F595" s="37">
        <f t="shared" si="79"/>
        <v>20140</v>
      </c>
      <c r="H595" s="62"/>
      <c r="I595" s="62"/>
      <c r="L595" s="48"/>
      <c r="N595" s="37">
        <f t="shared" ca="1" si="77"/>
        <v>4.6612598735931716E-2</v>
      </c>
      <c r="P595" s="63">
        <f t="shared" si="76"/>
        <v>37117.931600000004</v>
      </c>
      <c r="S595" s="39"/>
      <c r="U595" s="48">
        <v>0.12976000000344357</v>
      </c>
    </row>
    <row r="596" spans="1:21" ht="12.95" customHeight="1">
      <c r="A596" s="5" t="s">
        <v>1438</v>
      </c>
      <c r="B596" s="71" t="s">
        <v>1367</v>
      </c>
      <c r="C596" s="70">
        <v>52196.302900000002</v>
      </c>
      <c r="D596" s="70">
        <v>2.0000000000000001E-4</v>
      </c>
      <c r="E596" s="37">
        <f t="shared" si="75"/>
        <v>20235.067599791495</v>
      </c>
      <c r="F596" s="37">
        <f t="shared" si="79"/>
        <v>20235</v>
      </c>
      <c r="G596" s="37">
        <f t="shared" ref="G596:G650" si="83">+C596-(C$7+F596*C$8)</f>
        <v>4.266500000085216E-2</v>
      </c>
      <c r="J596" s="37">
        <f>G596</f>
        <v>4.266500000085216E-2</v>
      </c>
      <c r="N596" s="37">
        <f t="shared" ca="1" si="77"/>
        <v>4.6900738360880469E-2</v>
      </c>
      <c r="P596" s="63">
        <f t="shared" si="76"/>
        <v>37177.802900000002</v>
      </c>
      <c r="S596" s="39"/>
    </row>
    <row r="597" spans="1:21" ht="12.95" customHeight="1">
      <c r="A597" s="65" t="s">
        <v>885</v>
      </c>
      <c r="B597" s="66" t="s">
        <v>1367</v>
      </c>
      <c r="C597" s="65">
        <v>52221.557000000001</v>
      </c>
      <c r="D597" s="65" t="s">
        <v>1664</v>
      </c>
      <c r="E597" s="37">
        <f t="shared" ref="E597:E660" si="84">+(C597-C$7)/C$8</f>
        <v>20275.081004086253</v>
      </c>
      <c r="F597" s="37">
        <f t="shared" si="79"/>
        <v>20275</v>
      </c>
      <c r="G597" s="37">
        <f t="shared" si="83"/>
        <v>5.1124999998137355E-2</v>
      </c>
      <c r="I597" s="37">
        <f>+G597</f>
        <v>5.1124999998137355E-2</v>
      </c>
      <c r="N597" s="37">
        <f t="shared" ca="1" si="77"/>
        <v>4.7022060308227309E-2</v>
      </c>
      <c r="P597" s="63">
        <f t="shared" ref="P597:P660" si="85">C597-15018.5</f>
        <v>37203.057000000001</v>
      </c>
      <c r="S597" s="39"/>
    </row>
    <row r="598" spans="1:21" ht="12.95" customHeight="1">
      <c r="A598" s="65" t="s">
        <v>885</v>
      </c>
      <c r="B598" s="66" t="s">
        <v>1367</v>
      </c>
      <c r="C598" s="65">
        <v>52240.484799999998</v>
      </c>
      <c r="D598" s="65" t="s">
        <v>1664</v>
      </c>
      <c r="E598" s="37">
        <f t="shared" si="84"/>
        <v>20305.070816188458</v>
      </c>
      <c r="F598" s="37">
        <f t="shared" si="79"/>
        <v>20305</v>
      </c>
      <c r="G598" s="37">
        <f t="shared" si="83"/>
        <v>4.4694999996863771E-2</v>
      </c>
      <c r="K598" s="37">
        <f>G598</f>
        <v>4.4694999996863771E-2</v>
      </c>
      <c r="N598" s="37">
        <f t="shared" ca="1" si="77"/>
        <v>4.7113051768737438E-2</v>
      </c>
      <c r="P598" s="63">
        <f t="shared" si="85"/>
        <v>37221.984799999998</v>
      </c>
      <c r="S598" s="39"/>
    </row>
    <row r="599" spans="1:21" ht="12.95" customHeight="1">
      <c r="A599" s="5" t="s">
        <v>1437</v>
      </c>
      <c r="B599" s="71" t="s">
        <v>1367</v>
      </c>
      <c r="C599" s="70">
        <v>52459.491600000001</v>
      </c>
      <c r="D599" s="70">
        <v>1E-4</v>
      </c>
      <c r="E599" s="37">
        <f t="shared" si="84"/>
        <v>20652.0721993976</v>
      </c>
      <c r="F599" s="37">
        <f t="shared" si="79"/>
        <v>20652</v>
      </c>
      <c r="G599" s="37">
        <f t="shared" si="83"/>
        <v>4.5568000001367182E-2</v>
      </c>
      <c r="H599" s="62"/>
      <c r="J599" s="37">
        <f t="shared" ref="J599:J604" si="86">G599</f>
        <v>4.5568000001367182E-2</v>
      </c>
      <c r="N599" s="37">
        <f t="shared" ca="1" si="77"/>
        <v>4.816551966197128E-2</v>
      </c>
      <c r="P599" s="63">
        <f t="shared" si="85"/>
        <v>37440.991600000001</v>
      </c>
      <c r="S599" s="39"/>
    </row>
    <row r="600" spans="1:21" ht="12.95" customHeight="1">
      <c r="A600" s="5" t="s">
        <v>1437</v>
      </c>
      <c r="B600" s="71" t="s">
        <v>1367</v>
      </c>
      <c r="C600" s="70">
        <v>52473.377200000003</v>
      </c>
      <c r="D600" s="70">
        <v>2.0000000000000001E-4</v>
      </c>
      <c r="E600" s="37">
        <f t="shared" si="84"/>
        <v>20674.072988444743</v>
      </c>
      <c r="F600" s="37">
        <f t="shared" si="79"/>
        <v>20674</v>
      </c>
      <c r="G600" s="37">
        <f t="shared" si="83"/>
        <v>4.6066000002610963E-2</v>
      </c>
      <c r="H600" s="62"/>
      <c r="I600" s="62"/>
      <c r="J600" s="37">
        <f t="shared" si="86"/>
        <v>4.6066000002610963E-2</v>
      </c>
      <c r="N600" s="37">
        <f t="shared" ca="1" si="77"/>
        <v>4.8232246733012039E-2</v>
      </c>
      <c r="P600" s="63">
        <f t="shared" si="85"/>
        <v>37454.877200000003</v>
      </c>
      <c r="S600" s="39"/>
    </row>
    <row r="601" spans="1:21" ht="12.95" customHeight="1">
      <c r="A601" s="5" t="s">
        <v>1439</v>
      </c>
      <c r="B601" s="71" t="s">
        <v>1367</v>
      </c>
      <c r="C601" s="5">
        <v>52490.419000000002</v>
      </c>
      <c r="D601" s="70">
        <v>1E-4</v>
      </c>
      <c r="E601" s="37">
        <f t="shared" si="84"/>
        <v>20701.074561785721</v>
      </c>
      <c r="F601" s="37">
        <f t="shared" si="79"/>
        <v>20701</v>
      </c>
      <c r="G601" s="37">
        <f t="shared" si="83"/>
        <v>4.7059000004082918E-2</v>
      </c>
      <c r="J601" s="37">
        <f t="shared" si="86"/>
        <v>4.7059000004082918E-2</v>
      </c>
      <c r="N601" s="37">
        <f t="shared" ca="1" si="77"/>
        <v>4.8314139047471165E-2</v>
      </c>
      <c r="P601" s="63">
        <f t="shared" si="85"/>
        <v>37471.919000000002</v>
      </c>
      <c r="S601" s="39"/>
    </row>
    <row r="602" spans="1:21" ht="12.95" customHeight="1">
      <c r="A602" s="5" t="s">
        <v>1437</v>
      </c>
      <c r="B602" s="71" t="s">
        <v>1367</v>
      </c>
      <c r="C602" s="70">
        <v>52495.467100000002</v>
      </c>
      <c r="D602" s="70">
        <v>1E-4</v>
      </c>
      <c r="E602" s="37">
        <f t="shared" si="84"/>
        <v>20709.07293298962</v>
      </c>
      <c r="F602" s="37">
        <f t="shared" si="79"/>
        <v>20709</v>
      </c>
      <c r="G602" s="37">
        <f t="shared" si="83"/>
        <v>4.6030999998038169E-2</v>
      </c>
      <c r="H602" s="62"/>
      <c r="I602" s="62"/>
      <c r="J602" s="37">
        <f t="shared" si="86"/>
        <v>4.6030999998038169E-2</v>
      </c>
      <c r="N602" s="37">
        <f t="shared" ca="1" si="77"/>
        <v>4.8338403436940534E-2</v>
      </c>
      <c r="P602" s="63">
        <f t="shared" si="85"/>
        <v>37476.967100000002</v>
      </c>
      <c r="S602" s="39"/>
    </row>
    <row r="603" spans="1:21" ht="12.95" customHeight="1">
      <c r="A603" s="5" t="s">
        <v>1437</v>
      </c>
      <c r="B603" s="71" t="s">
        <v>1436</v>
      </c>
      <c r="C603" s="70">
        <v>52496.411399999997</v>
      </c>
      <c r="D603" s="70">
        <v>2.0000000000000001E-4</v>
      </c>
      <c r="E603" s="37">
        <f t="shared" si="84"/>
        <v>20710.569112131834</v>
      </c>
      <c r="F603" s="37">
        <f t="shared" si="79"/>
        <v>20710.5</v>
      </c>
      <c r="G603" s="37">
        <f t="shared" si="83"/>
        <v>4.3619500000204425E-2</v>
      </c>
      <c r="H603" s="62"/>
      <c r="I603" s="62"/>
      <c r="J603" s="37">
        <f t="shared" si="86"/>
        <v>4.3619500000204425E-2</v>
      </c>
      <c r="N603" s="37">
        <f t="shared" ca="1" si="77"/>
        <v>4.8342953009966043E-2</v>
      </c>
      <c r="P603" s="63">
        <f t="shared" si="85"/>
        <v>37477.911399999997</v>
      </c>
      <c r="S603" s="39"/>
    </row>
    <row r="604" spans="1:21" ht="12.95" customHeight="1">
      <c r="A604" s="5" t="s">
        <v>1435</v>
      </c>
      <c r="B604" s="67" t="s">
        <v>1367</v>
      </c>
      <c r="C604" s="5">
        <v>52497.3603</v>
      </c>
      <c r="D604" s="5">
        <v>1E-4</v>
      </c>
      <c r="E604" s="37">
        <f t="shared" si="84"/>
        <v>20712.072579661282</v>
      </c>
      <c r="F604" s="37">
        <f t="shared" si="79"/>
        <v>20712</v>
      </c>
      <c r="G604" s="37">
        <f t="shared" si="83"/>
        <v>4.5808000002580229E-2</v>
      </c>
      <c r="J604" s="37">
        <f t="shared" si="86"/>
        <v>4.5808000002580229E-2</v>
      </c>
      <c r="N604" s="37">
        <f t="shared" ref="N604:N667" ca="1" si="87">+C$11+C$12*F604</f>
        <v>4.8347502582991551E-2</v>
      </c>
      <c r="P604" s="63">
        <f t="shared" si="85"/>
        <v>37478.8603</v>
      </c>
      <c r="S604" s="39"/>
    </row>
    <row r="605" spans="1:21" ht="12.95" customHeight="1">
      <c r="A605" s="5" t="s">
        <v>1453</v>
      </c>
      <c r="B605" s="71" t="s">
        <v>1367</v>
      </c>
      <c r="C605" s="70">
        <v>52497.360699999997</v>
      </c>
      <c r="D605" s="70">
        <v>2.0000000000000001E-4</v>
      </c>
      <c r="E605" s="37">
        <f t="shared" si="84"/>
        <v>20712.07321343408</v>
      </c>
      <c r="F605" s="37">
        <f t="shared" si="79"/>
        <v>20712</v>
      </c>
      <c r="G605" s="37">
        <f t="shared" si="83"/>
        <v>4.6207999999751337E-2</v>
      </c>
      <c r="H605" s="62"/>
      <c r="I605" s="62"/>
      <c r="K605" s="37">
        <f>G605</f>
        <v>4.6207999999751337E-2</v>
      </c>
      <c r="N605" s="37">
        <f t="shared" ca="1" si="87"/>
        <v>4.8347502582991551E-2</v>
      </c>
      <c r="P605" s="63">
        <f t="shared" si="85"/>
        <v>37478.860699999997</v>
      </c>
      <c r="S605" s="39"/>
    </row>
    <row r="606" spans="1:21" ht="12.95" customHeight="1">
      <c r="A606" s="5" t="s">
        <v>1435</v>
      </c>
      <c r="B606" s="67" t="s">
        <v>1436</v>
      </c>
      <c r="C606" s="5">
        <v>52498.3099</v>
      </c>
      <c r="D606" s="5">
        <v>2.9999999999999997E-4</v>
      </c>
      <c r="E606" s="37">
        <f t="shared" si="84"/>
        <v>20713.577156293126</v>
      </c>
      <c r="F606" s="37">
        <f t="shared" si="79"/>
        <v>20713.5</v>
      </c>
      <c r="G606" s="37">
        <f t="shared" si="83"/>
        <v>4.8696500001824461E-2</v>
      </c>
      <c r="J606" s="37">
        <f>G606</f>
        <v>4.8696500001824461E-2</v>
      </c>
      <c r="N606" s="37">
        <f t="shared" ca="1" si="87"/>
        <v>4.8352052156017046E-2</v>
      </c>
      <c r="P606" s="63">
        <f t="shared" si="85"/>
        <v>37479.8099</v>
      </c>
      <c r="S606" s="39"/>
    </row>
    <row r="607" spans="1:21" ht="12.95" customHeight="1">
      <c r="A607" s="5" t="s">
        <v>1437</v>
      </c>
      <c r="B607" s="71" t="s">
        <v>1436</v>
      </c>
      <c r="C607" s="70">
        <v>52501.465700000001</v>
      </c>
      <c r="D607" s="70">
        <v>4.0000000000000002E-4</v>
      </c>
      <c r="E607" s="37">
        <f t="shared" si="84"/>
        <v>20718.577306814168</v>
      </c>
      <c r="F607" s="37">
        <f t="shared" ref="F607:F670" si="88">ROUND(2*E607,0)/2</f>
        <v>20718.5</v>
      </c>
      <c r="G607" s="37">
        <f t="shared" si="83"/>
        <v>4.879149999760557E-2</v>
      </c>
      <c r="H607" s="62"/>
      <c r="I607" s="62"/>
      <c r="J607" s="37">
        <f>G607</f>
        <v>4.879149999760557E-2</v>
      </c>
      <c r="N607" s="37">
        <f t="shared" ca="1" si="87"/>
        <v>4.8367217399435412E-2</v>
      </c>
      <c r="P607" s="63">
        <f t="shared" si="85"/>
        <v>37482.965700000001</v>
      </c>
      <c r="S607" s="39"/>
    </row>
    <row r="608" spans="1:21" ht="12.95" customHeight="1">
      <c r="A608" s="65" t="s">
        <v>885</v>
      </c>
      <c r="B608" s="66" t="s">
        <v>1367</v>
      </c>
      <c r="C608" s="65">
        <v>52502.410799999998</v>
      </c>
      <c r="D608" s="65" t="s">
        <v>1664</v>
      </c>
      <c r="E608" s="37">
        <f t="shared" si="84"/>
        <v>20720.074753501987</v>
      </c>
      <c r="F608" s="37">
        <f t="shared" si="88"/>
        <v>20720</v>
      </c>
      <c r="G608" s="37">
        <f t="shared" si="83"/>
        <v>4.7179999994114041E-2</v>
      </c>
      <c r="K608" s="37">
        <f>G608</f>
        <v>4.7179999994114041E-2</v>
      </c>
      <c r="N608" s="37">
        <f t="shared" ca="1" si="87"/>
        <v>4.8371766972460907E-2</v>
      </c>
      <c r="P608" s="63">
        <f t="shared" si="85"/>
        <v>37483.910799999998</v>
      </c>
      <c r="S608" s="39"/>
    </row>
    <row r="609" spans="1:19" ht="12.95" customHeight="1">
      <c r="A609" s="5" t="s">
        <v>1453</v>
      </c>
      <c r="B609" s="71" t="s">
        <v>1436</v>
      </c>
      <c r="C609" s="70">
        <v>52512.512629999997</v>
      </c>
      <c r="D609" s="70">
        <v>8.0000000000000007E-5</v>
      </c>
      <c r="E609" s="37">
        <f t="shared" si="84"/>
        <v>20736.080416261972</v>
      </c>
      <c r="F609" s="37">
        <f t="shared" si="88"/>
        <v>20736</v>
      </c>
      <c r="G609" s="37">
        <f t="shared" si="83"/>
        <v>5.0753999996231869E-2</v>
      </c>
      <c r="H609" s="62"/>
      <c r="I609" s="62"/>
      <c r="K609" s="37">
        <f>G609</f>
        <v>5.0753999996231869E-2</v>
      </c>
      <c r="N609" s="37">
        <f t="shared" ca="1" si="87"/>
        <v>4.8420295751399646E-2</v>
      </c>
      <c r="P609" s="63">
        <f t="shared" si="85"/>
        <v>37494.012629999997</v>
      </c>
      <c r="S609" s="39"/>
    </row>
    <row r="610" spans="1:19" ht="12.95" customHeight="1">
      <c r="A610" s="5" t="s">
        <v>1437</v>
      </c>
      <c r="B610" s="71" t="s">
        <v>1436</v>
      </c>
      <c r="C610" s="70">
        <v>52515.347900000001</v>
      </c>
      <c r="D610" s="70">
        <v>4.0000000000000002E-4</v>
      </c>
      <c r="E610" s="37">
        <f t="shared" si="84"/>
        <v>20740.57270879249</v>
      </c>
      <c r="F610" s="37">
        <f t="shared" si="88"/>
        <v>20740.5</v>
      </c>
      <c r="G610" s="37">
        <f t="shared" si="83"/>
        <v>4.5889499997429084E-2</v>
      </c>
      <c r="H610" s="62"/>
      <c r="I610" s="62"/>
      <c r="J610" s="37">
        <f>G610</f>
        <v>4.5889499997429084E-2</v>
      </c>
      <c r="N610" s="37">
        <f t="shared" ca="1" si="87"/>
        <v>4.8433944470476172E-2</v>
      </c>
      <c r="P610" s="63">
        <f t="shared" si="85"/>
        <v>37496.847900000001</v>
      </c>
      <c r="S610" s="39"/>
    </row>
    <row r="611" spans="1:19" ht="12.95" customHeight="1">
      <c r="A611" s="65" t="s">
        <v>885</v>
      </c>
      <c r="B611" s="66" t="s">
        <v>1367</v>
      </c>
      <c r="C611" s="65">
        <v>52522.606500000002</v>
      </c>
      <c r="D611" s="65" t="s">
        <v>1664</v>
      </c>
      <c r="E611" s="37">
        <f t="shared" si="84"/>
        <v>20752.073466943206</v>
      </c>
      <c r="F611" s="37">
        <f t="shared" si="88"/>
        <v>20752</v>
      </c>
      <c r="G611" s="37">
        <f t="shared" si="83"/>
        <v>4.6368000002985355E-2</v>
      </c>
      <c r="K611" s="37">
        <f t="shared" ref="K611:K619" si="89">G611</f>
        <v>4.6368000002985355E-2</v>
      </c>
      <c r="N611" s="37">
        <f t="shared" ca="1" si="87"/>
        <v>4.8468824530338385E-2</v>
      </c>
      <c r="P611" s="63">
        <f t="shared" si="85"/>
        <v>37504.106500000002</v>
      </c>
      <c r="S611" s="39"/>
    </row>
    <row r="612" spans="1:19" ht="12.95" customHeight="1">
      <c r="A612" s="5" t="s">
        <v>1663</v>
      </c>
      <c r="B612" s="67" t="s">
        <v>1367</v>
      </c>
      <c r="C612" s="5">
        <v>52526.398809999999</v>
      </c>
      <c r="D612" s="5">
        <v>2.0999999999999999E-3</v>
      </c>
      <c r="E612" s="37">
        <f t="shared" si="84"/>
        <v>20758.082124279677</v>
      </c>
      <c r="F612" s="37">
        <f t="shared" si="88"/>
        <v>20758</v>
      </c>
      <c r="G612" s="37">
        <f t="shared" si="83"/>
        <v>5.1831999997375533E-2</v>
      </c>
      <c r="H612" s="62"/>
      <c r="I612" s="62"/>
      <c r="K612" s="37">
        <f t="shared" si="89"/>
        <v>5.1831999997375533E-2</v>
      </c>
      <c r="N612" s="37">
        <f t="shared" ca="1" si="87"/>
        <v>4.8487022822440419E-2</v>
      </c>
      <c r="P612" s="63">
        <f t="shared" si="85"/>
        <v>37507.898809999999</v>
      </c>
      <c r="S612" s="39"/>
    </row>
    <row r="613" spans="1:19" ht="12.95" customHeight="1">
      <c r="A613" s="65" t="s">
        <v>885</v>
      </c>
      <c r="B613" s="66" t="s">
        <v>1367</v>
      </c>
      <c r="C613" s="65">
        <v>52563.631099999999</v>
      </c>
      <c r="D613" s="65" t="s">
        <v>1664</v>
      </c>
      <c r="E613" s="37">
        <f t="shared" si="84"/>
        <v>20817.074156171122</v>
      </c>
      <c r="F613" s="37">
        <f t="shared" si="88"/>
        <v>20817</v>
      </c>
      <c r="G613" s="37">
        <f t="shared" si="83"/>
        <v>4.6802999997453298E-2</v>
      </c>
      <c r="K613" s="37">
        <f t="shared" si="89"/>
        <v>4.6802999997453298E-2</v>
      </c>
      <c r="N613" s="37">
        <f t="shared" ca="1" si="87"/>
        <v>4.8665972694777009E-2</v>
      </c>
      <c r="P613" s="63">
        <f t="shared" si="85"/>
        <v>37545.131099999999</v>
      </c>
      <c r="S613" s="39"/>
    </row>
    <row r="614" spans="1:19" ht="12.95" customHeight="1">
      <c r="A614" s="65" t="s">
        <v>885</v>
      </c>
      <c r="B614" s="66" t="s">
        <v>1367</v>
      </c>
      <c r="C614" s="65">
        <v>52563.632700000002</v>
      </c>
      <c r="D614" s="65" t="s">
        <v>1664</v>
      </c>
      <c r="E614" s="37">
        <f t="shared" si="84"/>
        <v>20817.076691262337</v>
      </c>
      <c r="F614" s="37">
        <f t="shared" si="88"/>
        <v>20817</v>
      </c>
      <c r="G614" s="37">
        <f t="shared" si="83"/>
        <v>4.8403000000689644E-2</v>
      </c>
      <c r="K614" s="37">
        <f t="shared" si="89"/>
        <v>4.8403000000689644E-2</v>
      </c>
      <c r="N614" s="37">
        <f t="shared" ca="1" si="87"/>
        <v>4.8665972694777009E-2</v>
      </c>
      <c r="P614" s="63">
        <f t="shared" si="85"/>
        <v>37545.132700000002</v>
      </c>
      <c r="S614" s="39"/>
    </row>
    <row r="615" spans="1:19" ht="12.95" customHeight="1">
      <c r="A615" s="65" t="s">
        <v>885</v>
      </c>
      <c r="B615" s="66" t="s">
        <v>1367</v>
      </c>
      <c r="C615" s="65">
        <v>52566.787100000001</v>
      </c>
      <c r="D615" s="65" t="s">
        <v>1664</v>
      </c>
      <c r="E615" s="37">
        <f t="shared" si="84"/>
        <v>20822.07462357857</v>
      </c>
      <c r="F615" s="37">
        <f t="shared" si="88"/>
        <v>20822</v>
      </c>
      <c r="G615" s="37">
        <f t="shared" si="83"/>
        <v>4.7098000002733897E-2</v>
      </c>
      <c r="K615" s="37">
        <f t="shared" si="89"/>
        <v>4.7098000002733897E-2</v>
      </c>
      <c r="N615" s="37">
        <f t="shared" ca="1" si="87"/>
        <v>4.8681137938195361E-2</v>
      </c>
      <c r="P615" s="63">
        <f t="shared" si="85"/>
        <v>37548.287100000001</v>
      </c>
      <c r="S615" s="39"/>
    </row>
    <row r="616" spans="1:19" ht="12.95" customHeight="1">
      <c r="A616" s="65" t="s">
        <v>885</v>
      </c>
      <c r="B616" s="66" t="s">
        <v>1367</v>
      </c>
      <c r="C616" s="65">
        <v>52589.508199999997</v>
      </c>
      <c r="D616" s="65" t="s">
        <v>1664</v>
      </c>
      <c r="E616" s="37">
        <f t="shared" si="84"/>
        <v>20858.074661604929</v>
      </c>
      <c r="F616" s="37">
        <f t="shared" si="88"/>
        <v>20858</v>
      </c>
      <c r="G616" s="37">
        <f t="shared" si="83"/>
        <v>4.712199999630684E-2</v>
      </c>
      <c r="K616" s="37">
        <f t="shared" si="89"/>
        <v>4.712199999630684E-2</v>
      </c>
      <c r="N616" s="37">
        <f t="shared" ca="1" si="87"/>
        <v>4.879032769080751E-2</v>
      </c>
      <c r="P616" s="63">
        <f t="shared" si="85"/>
        <v>37571.008199999997</v>
      </c>
      <c r="S616" s="39"/>
    </row>
    <row r="617" spans="1:19" ht="12.95" customHeight="1">
      <c r="A617" s="65" t="s">
        <v>885</v>
      </c>
      <c r="B617" s="66" t="s">
        <v>1367</v>
      </c>
      <c r="C617" s="65">
        <v>52785.792699999998</v>
      </c>
      <c r="D617" s="65" t="s">
        <v>1664</v>
      </c>
      <c r="E617" s="37">
        <f t="shared" si="84"/>
        <v>21169.074105469299</v>
      </c>
      <c r="F617" s="37">
        <f t="shared" si="88"/>
        <v>21169</v>
      </c>
      <c r="G617" s="37">
        <f t="shared" si="83"/>
        <v>4.6771000001172069E-2</v>
      </c>
      <c r="K617" s="37">
        <f t="shared" si="89"/>
        <v>4.6771000001172069E-2</v>
      </c>
      <c r="N617" s="37">
        <f t="shared" ca="1" si="87"/>
        <v>4.9733605831429196E-2</v>
      </c>
      <c r="P617" s="63">
        <f t="shared" si="85"/>
        <v>37767.292699999998</v>
      </c>
      <c r="S617" s="39"/>
    </row>
    <row r="618" spans="1:19" ht="12.95" customHeight="1">
      <c r="A618" s="5" t="s">
        <v>1663</v>
      </c>
      <c r="B618" s="67" t="s">
        <v>1367</v>
      </c>
      <c r="C618" s="5">
        <v>52798.415500000003</v>
      </c>
      <c r="D618" s="5">
        <v>8.9999999999999998E-4</v>
      </c>
      <c r="E618" s="37">
        <f t="shared" si="84"/>
        <v>21189.074073780666</v>
      </c>
      <c r="F618" s="37">
        <f t="shared" si="88"/>
        <v>21189</v>
      </c>
      <c r="G618" s="37">
        <f t="shared" si="83"/>
        <v>4.6751000001677312E-2</v>
      </c>
      <c r="H618" s="62"/>
      <c r="I618" s="62"/>
      <c r="K618" s="37">
        <f t="shared" si="89"/>
        <v>4.6751000001677312E-2</v>
      </c>
      <c r="N618" s="37">
        <f t="shared" ca="1" si="87"/>
        <v>4.979426680510262E-2</v>
      </c>
      <c r="P618" s="63">
        <f t="shared" si="85"/>
        <v>37779.915500000003</v>
      </c>
      <c r="S618" s="39"/>
    </row>
    <row r="619" spans="1:19" ht="12.95" customHeight="1">
      <c r="A619" s="60" t="s">
        <v>1653</v>
      </c>
      <c r="B619" s="71" t="s">
        <v>1367</v>
      </c>
      <c r="C619" s="70">
        <v>52810.407599999999</v>
      </c>
      <c r="D619" s="70">
        <v>1E-4</v>
      </c>
      <c r="E619" s="37">
        <f t="shared" si="84"/>
        <v>21208.074740826534</v>
      </c>
      <c r="F619" s="37">
        <f t="shared" si="88"/>
        <v>21208</v>
      </c>
      <c r="G619" s="37">
        <f t="shared" si="83"/>
        <v>4.7171999998681713E-2</v>
      </c>
      <c r="H619" s="62"/>
      <c r="I619" s="62"/>
      <c r="K619" s="37">
        <f t="shared" si="89"/>
        <v>4.7171999998681713E-2</v>
      </c>
      <c r="N619" s="37">
        <f t="shared" ca="1" si="87"/>
        <v>4.9851894730092376E-2</v>
      </c>
      <c r="P619" s="63">
        <f t="shared" si="85"/>
        <v>37791.907599999999</v>
      </c>
      <c r="S619" s="39"/>
    </row>
    <row r="620" spans="1:19" ht="12.95" customHeight="1">
      <c r="A620" s="65" t="s">
        <v>1031</v>
      </c>
      <c r="B620" s="66" t="s">
        <v>1367</v>
      </c>
      <c r="C620" s="65">
        <v>52833.760999999999</v>
      </c>
      <c r="D620" s="65" t="s">
        <v>1664</v>
      </c>
      <c r="E620" s="37">
        <f t="shared" si="84"/>
        <v>21245.076615209597</v>
      </c>
      <c r="F620" s="37">
        <f t="shared" si="88"/>
        <v>21245</v>
      </c>
      <c r="G620" s="37">
        <f t="shared" si="83"/>
        <v>4.8354999998991843E-2</v>
      </c>
      <c r="I620" s="37">
        <f>+G620</f>
        <v>4.8354999998991843E-2</v>
      </c>
      <c r="N620" s="37">
        <f t="shared" ca="1" si="87"/>
        <v>4.9964117531388207E-2</v>
      </c>
      <c r="P620" s="63">
        <f t="shared" si="85"/>
        <v>37815.260999999999</v>
      </c>
      <c r="S620" s="39"/>
    </row>
    <row r="621" spans="1:19" ht="12.95" customHeight="1">
      <c r="A621" s="60" t="s">
        <v>1652</v>
      </c>
      <c r="B621" s="71" t="s">
        <v>1436</v>
      </c>
      <c r="C621" s="70">
        <v>52863.424099999997</v>
      </c>
      <c r="D621" s="70">
        <v>1E-4</v>
      </c>
      <c r="E621" s="37">
        <f t="shared" si="84"/>
        <v>21292.075780213927</v>
      </c>
      <c r="F621" s="37">
        <f t="shared" si="88"/>
        <v>21292</v>
      </c>
      <c r="G621" s="37">
        <f t="shared" si="83"/>
        <v>4.7827999995206483E-2</v>
      </c>
      <c r="H621" s="62"/>
      <c r="I621" s="62"/>
      <c r="K621" s="37">
        <f>G621</f>
        <v>4.7827999995206483E-2</v>
      </c>
      <c r="N621" s="37">
        <f t="shared" ca="1" si="87"/>
        <v>5.0106670819520742E-2</v>
      </c>
      <c r="P621" s="63">
        <f t="shared" si="85"/>
        <v>37844.924099999997</v>
      </c>
      <c r="S621" s="39"/>
    </row>
    <row r="622" spans="1:19" ht="12.95" customHeight="1">
      <c r="A622" s="60" t="s">
        <v>1652</v>
      </c>
      <c r="B622" s="71" t="s">
        <v>1436</v>
      </c>
      <c r="C622" s="70">
        <v>52864.371599999999</v>
      </c>
      <c r="D622" s="70">
        <v>1E-4</v>
      </c>
      <c r="E622" s="37">
        <f t="shared" si="84"/>
        <v>21293.577029538563</v>
      </c>
      <c r="F622" s="37">
        <f t="shared" si="88"/>
        <v>21293.5</v>
      </c>
      <c r="G622" s="37">
        <f t="shared" si="83"/>
        <v>4.8616499996569473E-2</v>
      </c>
      <c r="H622" s="62"/>
      <c r="I622" s="62"/>
      <c r="K622" s="37">
        <f>G622</f>
        <v>4.8616499996569473E-2</v>
      </c>
      <c r="N622" s="37">
        <f t="shared" ca="1" si="87"/>
        <v>5.011122039254625E-2</v>
      </c>
      <c r="P622" s="63">
        <f t="shared" si="85"/>
        <v>37845.871599999999</v>
      </c>
      <c r="S622" s="39"/>
    </row>
    <row r="623" spans="1:19" ht="12.95" customHeight="1">
      <c r="A623" s="65" t="s">
        <v>1031</v>
      </c>
      <c r="B623" s="66" t="s">
        <v>1367</v>
      </c>
      <c r="C623" s="65">
        <v>52883.63</v>
      </c>
      <c r="D623" s="65" t="s">
        <v>1664</v>
      </c>
      <c r="E623" s="37">
        <f t="shared" si="84"/>
        <v>21324.090654861589</v>
      </c>
      <c r="F623" s="37">
        <f t="shared" si="88"/>
        <v>21324</v>
      </c>
      <c r="G623" s="37">
        <f t="shared" si="83"/>
        <v>5.7215999993786681E-2</v>
      </c>
      <c r="I623" s="37">
        <f>+G623</f>
        <v>5.7215999993786681E-2</v>
      </c>
      <c r="N623" s="37">
        <f t="shared" ca="1" si="87"/>
        <v>5.0203728377398206E-2</v>
      </c>
      <c r="P623" s="63">
        <f t="shared" si="85"/>
        <v>37865.129999999997</v>
      </c>
      <c r="S623" s="39"/>
    </row>
    <row r="624" spans="1:19" ht="12.95" customHeight="1">
      <c r="A624" s="60" t="s">
        <v>1652</v>
      </c>
      <c r="B624" s="71" t="s">
        <v>1436</v>
      </c>
      <c r="C624" s="70">
        <v>52898.451399999998</v>
      </c>
      <c r="D624" s="70">
        <v>1E-4</v>
      </c>
      <c r="E624" s="37">
        <f t="shared" si="84"/>
        <v>21347.574155378908</v>
      </c>
      <c r="F624" s="37">
        <f t="shared" si="88"/>
        <v>21347.5</v>
      </c>
      <c r="G624" s="37">
        <f t="shared" si="83"/>
        <v>4.6802500000922009E-2</v>
      </c>
      <c r="H624" s="62"/>
      <c r="I624" s="62"/>
      <c r="K624" s="37">
        <f>G624</f>
        <v>4.6802500000922009E-2</v>
      </c>
      <c r="N624" s="37">
        <f t="shared" ca="1" si="87"/>
        <v>5.0275005021464488E-2</v>
      </c>
      <c r="P624" s="63">
        <f t="shared" si="85"/>
        <v>37879.951399999998</v>
      </c>
      <c r="S624" s="39"/>
    </row>
    <row r="625" spans="1:19" ht="12.95" customHeight="1">
      <c r="A625" s="60" t="s">
        <v>1456</v>
      </c>
      <c r="B625" s="71"/>
      <c r="C625" s="5">
        <v>52930.3272</v>
      </c>
      <c r="D625" s="5">
        <v>2.0000000000000001E-4</v>
      </c>
      <c r="E625" s="37">
        <f t="shared" si="84"/>
        <v>21398.07919308047</v>
      </c>
      <c r="F625" s="37">
        <f t="shared" si="88"/>
        <v>21398</v>
      </c>
      <c r="G625" s="37">
        <f t="shared" si="83"/>
        <v>4.9981999996816739E-2</v>
      </c>
      <c r="H625" s="62"/>
      <c r="I625" s="62"/>
      <c r="J625" s="37">
        <f>G625</f>
        <v>4.9981999996816739E-2</v>
      </c>
      <c r="N625" s="37">
        <f t="shared" ca="1" si="87"/>
        <v>5.0428173979989867E-2</v>
      </c>
      <c r="P625" s="63">
        <f t="shared" si="85"/>
        <v>37911.8272</v>
      </c>
      <c r="S625" s="39"/>
    </row>
    <row r="626" spans="1:19" ht="12.95" customHeight="1">
      <c r="A626" s="65" t="s">
        <v>1031</v>
      </c>
      <c r="B626" s="66" t="s">
        <v>1367</v>
      </c>
      <c r="C626" s="65">
        <v>52931.588400000001</v>
      </c>
      <c r="D626" s="65" t="s">
        <v>1664</v>
      </c>
      <c r="E626" s="37">
        <f t="shared" si="84"/>
        <v>21400.077478725041</v>
      </c>
      <c r="F626" s="37">
        <f t="shared" si="88"/>
        <v>21400</v>
      </c>
      <c r="G626" s="37">
        <f t="shared" si="83"/>
        <v>4.890000000159489E-2</v>
      </c>
      <c r="K626" s="37">
        <f>G626</f>
        <v>4.890000000159489E-2</v>
      </c>
      <c r="N626" s="37">
        <f t="shared" ca="1" si="87"/>
        <v>5.0434240077357216E-2</v>
      </c>
      <c r="P626" s="63">
        <f t="shared" si="85"/>
        <v>37913.088400000001</v>
      </c>
      <c r="S626" s="39"/>
    </row>
    <row r="627" spans="1:19" ht="12.95" customHeight="1">
      <c r="A627" s="65" t="s">
        <v>1031</v>
      </c>
      <c r="B627" s="66" t="s">
        <v>1367</v>
      </c>
      <c r="C627" s="65">
        <v>52931.591999999997</v>
      </c>
      <c r="D627" s="65" t="s">
        <v>1664</v>
      </c>
      <c r="E627" s="37">
        <f t="shared" si="84"/>
        <v>21400.083182680253</v>
      </c>
      <c r="F627" s="37">
        <f t="shared" si="88"/>
        <v>21400</v>
      </c>
      <c r="G627" s="37">
        <f t="shared" si="83"/>
        <v>5.2499999997962732E-2</v>
      </c>
      <c r="I627" s="37">
        <f>+G627</f>
        <v>5.2499999997962732E-2</v>
      </c>
      <c r="N627" s="37">
        <f t="shared" ca="1" si="87"/>
        <v>5.0434240077357216E-2</v>
      </c>
      <c r="P627" s="63">
        <f t="shared" si="85"/>
        <v>37913.091999999997</v>
      </c>
      <c r="S627" s="39"/>
    </row>
    <row r="628" spans="1:19" ht="12.95" customHeight="1">
      <c r="A628" s="60" t="s">
        <v>1454</v>
      </c>
      <c r="B628" s="67" t="s">
        <v>1367</v>
      </c>
      <c r="C628" s="5">
        <v>52963.145400000001</v>
      </c>
      <c r="D628" s="68">
        <v>1E-4</v>
      </c>
      <c r="E628" s="37">
        <f t="shared" si="84"/>
        <v>21450.077399503443</v>
      </c>
      <c r="F628" s="37">
        <f t="shared" si="88"/>
        <v>21450</v>
      </c>
      <c r="G628" s="37">
        <f t="shared" si="83"/>
        <v>4.8849999999220017E-2</v>
      </c>
      <c r="H628" s="62"/>
      <c r="I628" s="62"/>
      <c r="K628" s="37">
        <f>G628</f>
        <v>4.8849999999220017E-2</v>
      </c>
      <c r="N628" s="37">
        <f t="shared" ca="1" si="87"/>
        <v>5.0585892511540755E-2</v>
      </c>
      <c r="P628" s="63">
        <f t="shared" si="85"/>
        <v>37944.645400000001</v>
      </c>
      <c r="S628" s="39"/>
    </row>
    <row r="629" spans="1:19" ht="12.95" customHeight="1">
      <c r="A629" s="65" t="s">
        <v>1031</v>
      </c>
      <c r="B629" s="66" t="s">
        <v>1367</v>
      </c>
      <c r="C629" s="65">
        <v>52986.496800000001</v>
      </c>
      <c r="D629" s="65" t="s">
        <v>1664</v>
      </c>
      <c r="E629" s="37">
        <f t="shared" si="84"/>
        <v>21487.076105022494</v>
      </c>
      <c r="F629" s="37">
        <f t="shared" si="88"/>
        <v>21487</v>
      </c>
      <c r="G629" s="37">
        <f t="shared" si="83"/>
        <v>4.8032999999122694E-2</v>
      </c>
      <c r="K629" s="37">
        <f>G629</f>
        <v>4.8032999999122694E-2</v>
      </c>
      <c r="N629" s="37">
        <f t="shared" ca="1" si="87"/>
        <v>5.0698115312836585E-2</v>
      </c>
      <c r="P629" s="63">
        <f t="shared" si="85"/>
        <v>37967.996800000001</v>
      </c>
      <c r="S629" s="39"/>
    </row>
    <row r="630" spans="1:19" ht="12.95" customHeight="1">
      <c r="A630" s="5" t="s">
        <v>1663</v>
      </c>
      <c r="B630" s="67" t="s">
        <v>1367</v>
      </c>
      <c r="C630" s="5">
        <v>53183.4159</v>
      </c>
      <c r="D630" s="5">
        <v>1.2999999999999999E-3</v>
      </c>
      <c r="E630" s="37">
        <f t="shared" si="84"/>
        <v>21799.081029437162</v>
      </c>
      <c r="F630" s="37">
        <f t="shared" si="88"/>
        <v>21799</v>
      </c>
      <c r="G630" s="37">
        <f t="shared" si="83"/>
        <v>5.1140999996277969E-2</v>
      </c>
      <c r="H630" s="62"/>
      <c r="I630" s="62"/>
      <c r="K630" s="37">
        <f>G630</f>
        <v>5.1140999996277969E-2</v>
      </c>
      <c r="N630" s="37">
        <f t="shared" ca="1" si="87"/>
        <v>5.1644426502141953E-2</v>
      </c>
      <c r="P630" s="63">
        <f t="shared" si="85"/>
        <v>38164.9159</v>
      </c>
      <c r="S630" s="39"/>
    </row>
    <row r="631" spans="1:19" ht="12.95" customHeight="1">
      <c r="A631" s="65" t="s">
        <v>924</v>
      </c>
      <c r="B631" s="66" t="s">
        <v>1367</v>
      </c>
      <c r="C631" s="65">
        <v>53224.442999999999</v>
      </c>
      <c r="D631" s="65" t="s">
        <v>1664</v>
      </c>
      <c r="E631" s="37">
        <f t="shared" si="84"/>
        <v>21864.085679745098</v>
      </c>
      <c r="F631" s="37">
        <f t="shared" si="88"/>
        <v>21864</v>
      </c>
      <c r="G631" s="37">
        <f t="shared" si="83"/>
        <v>5.4076000000350177E-2</v>
      </c>
      <c r="I631" s="37">
        <f>+G631</f>
        <v>5.4076000000350177E-2</v>
      </c>
      <c r="N631" s="37">
        <f t="shared" ca="1" si="87"/>
        <v>5.1841574666580563E-2</v>
      </c>
      <c r="P631" s="63">
        <f t="shared" si="85"/>
        <v>38205.942999999999</v>
      </c>
      <c r="S631" s="39"/>
    </row>
    <row r="632" spans="1:19" ht="12.95" customHeight="1">
      <c r="A632" s="5" t="s">
        <v>1663</v>
      </c>
      <c r="B632" s="67" t="s">
        <v>1367</v>
      </c>
      <c r="C632" s="5">
        <v>53224.443829999997</v>
      </c>
      <c r="D632" s="5" t="s">
        <v>1664</v>
      </c>
      <c r="E632" s="37">
        <f t="shared" si="84"/>
        <v>21864.086994823658</v>
      </c>
      <c r="F632" s="37">
        <f t="shared" si="88"/>
        <v>21864</v>
      </c>
      <c r="G632" s="37">
        <f t="shared" si="83"/>
        <v>5.4905999997572508E-2</v>
      </c>
      <c r="H632" s="62"/>
      <c r="I632" s="62"/>
      <c r="K632" s="37">
        <f>G632</f>
        <v>5.4905999997572508E-2</v>
      </c>
      <c r="N632" s="37">
        <f t="shared" ca="1" si="87"/>
        <v>5.1841574666580563E-2</v>
      </c>
      <c r="P632" s="63">
        <f t="shared" si="85"/>
        <v>38205.943829999997</v>
      </c>
      <c r="S632" s="39"/>
    </row>
    <row r="633" spans="1:19" ht="12.95" customHeight="1">
      <c r="A633" s="65" t="s">
        <v>1031</v>
      </c>
      <c r="B633" s="66" t="s">
        <v>1367</v>
      </c>
      <c r="C633" s="65">
        <v>53232.643499999998</v>
      </c>
      <c r="D633" s="65" t="s">
        <v>1664</v>
      </c>
      <c r="E633" s="37">
        <f t="shared" si="84"/>
        <v>21877.078814401219</v>
      </c>
      <c r="F633" s="37">
        <f t="shared" si="88"/>
        <v>21877</v>
      </c>
      <c r="G633" s="37">
        <f t="shared" si="83"/>
        <v>4.9743000003218185E-2</v>
      </c>
      <c r="K633" s="37">
        <f>G633</f>
        <v>4.9743000003218185E-2</v>
      </c>
      <c r="N633" s="37">
        <f t="shared" ca="1" si="87"/>
        <v>5.1881004299468285E-2</v>
      </c>
      <c r="P633" s="63">
        <f t="shared" si="85"/>
        <v>38214.143499999998</v>
      </c>
      <c r="S633" s="39"/>
    </row>
    <row r="634" spans="1:19" ht="12.95" customHeight="1">
      <c r="A634" s="65" t="s">
        <v>924</v>
      </c>
      <c r="B634" s="66" t="s">
        <v>1367</v>
      </c>
      <c r="C634" s="65">
        <v>53253.49</v>
      </c>
      <c r="D634" s="65" t="s">
        <v>1664</v>
      </c>
      <c r="E634" s="37">
        <f t="shared" si="84"/>
        <v>21910.108676191212</v>
      </c>
      <c r="F634" s="37">
        <f t="shared" si="88"/>
        <v>21910</v>
      </c>
      <c r="G634" s="37">
        <f t="shared" si="83"/>
        <v>6.8590000002586748E-2</v>
      </c>
      <c r="I634" s="37">
        <f>+G634</f>
        <v>6.8590000002586748E-2</v>
      </c>
      <c r="N634" s="37">
        <f t="shared" ca="1" si="87"/>
        <v>5.1981094906029431E-2</v>
      </c>
      <c r="P634" s="63">
        <f t="shared" si="85"/>
        <v>38234.99</v>
      </c>
      <c r="S634" s="39"/>
    </row>
    <row r="635" spans="1:19" ht="12.95" customHeight="1">
      <c r="A635" s="5" t="s">
        <v>1663</v>
      </c>
      <c r="B635" s="67" t="s">
        <v>1367</v>
      </c>
      <c r="C635" s="5">
        <v>53253.490519999999</v>
      </c>
      <c r="D635" s="5" t="s">
        <v>1664</v>
      </c>
      <c r="E635" s="37">
        <f t="shared" si="84"/>
        <v>21910.109500095859</v>
      </c>
      <c r="F635" s="37">
        <f t="shared" si="88"/>
        <v>21910</v>
      </c>
      <c r="G635" s="37">
        <f t="shared" si="83"/>
        <v>6.9110000004002359E-2</v>
      </c>
      <c r="H635" s="62"/>
      <c r="I635" s="62"/>
      <c r="K635" s="37">
        <f>G635</f>
        <v>6.9110000004002359E-2</v>
      </c>
      <c r="N635" s="37">
        <f t="shared" ca="1" si="87"/>
        <v>5.1981094906029431E-2</v>
      </c>
      <c r="P635" s="63">
        <f t="shared" si="85"/>
        <v>38234.990519999999</v>
      </c>
      <c r="S635" s="39"/>
    </row>
    <row r="636" spans="1:19" ht="12.95" customHeight="1">
      <c r="A636" s="60" t="s">
        <v>1651</v>
      </c>
      <c r="B636" s="71"/>
      <c r="C636" s="5">
        <v>53267.357199999999</v>
      </c>
      <c r="D636" s="5">
        <v>1E-4</v>
      </c>
      <c r="E636" s="37">
        <f t="shared" si="84"/>
        <v>21932.080311689464</v>
      </c>
      <c r="F636" s="37">
        <f t="shared" si="88"/>
        <v>21932</v>
      </c>
      <c r="G636" s="37">
        <f t="shared" si="83"/>
        <v>5.0688000002992339E-2</v>
      </c>
      <c r="H636" s="62"/>
      <c r="I636" s="62"/>
      <c r="J636" s="37">
        <f>G636</f>
        <v>5.0688000002992339E-2</v>
      </c>
      <c r="N636" s="37">
        <f t="shared" ca="1" si="87"/>
        <v>5.204782197707019E-2</v>
      </c>
      <c r="P636" s="63">
        <f t="shared" si="85"/>
        <v>38248.857199999999</v>
      </c>
      <c r="S636" s="39"/>
    </row>
    <row r="637" spans="1:19" ht="12.95" customHeight="1">
      <c r="A637" s="65" t="s">
        <v>1031</v>
      </c>
      <c r="B637" s="66" t="s">
        <v>1367</v>
      </c>
      <c r="C637" s="65">
        <v>53275.561999999998</v>
      </c>
      <c r="D637" s="65" t="s">
        <v>1664</v>
      </c>
      <c r="E637" s="37">
        <f t="shared" si="84"/>
        <v>21945.080259403207</v>
      </c>
      <c r="F637" s="37">
        <f t="shared" si="88"/>
        <v>21945</v>
      </c>
      <c r="G637" s="37">
        <f t="shared" si="83"/>
        <v>5.0654999999096617E-2</v>
      </c>
      <c r="I637" s="37">
        <f>+G637</f>
        <v>5.0654999999096617E-2</v>
      </c>
      <c r="N637" s="37">
        <f t="shared" ca="1" si="87"/>
        <v>5.2087251609957912E-2</v>
      </c>
      <c r="P637" s="63">
        <f t="shared" si="85"/>
        <v>38257.061999999998</v>
      </c>
      <c r="S637" s="39"/>
    </row>
    <row r="638" spans="1:19" ht="12.95" customHeight="1">
      <c r="A638" s="65" t="s">
        <v>1031</v>
      </c>
      <c r="B638" s="66" t="s">
        <v>1367</v>
      </c>
      <c r="C638" s="65">
        <v>53302.7</v>
      </c>
      <c r="D638" s="65" t="s">
        <v>1664</v>
      </c>
      <c r="E638" s="37">
        <f t="shared" si="84"/>
        <v>21988.078575151983</v>
      </c>
      <c r="F638" s="37">
        <f t="shared" si="88"/>
        <v>21988</v>
      </c>
      <c r="G638" s="37">
        <f t="shared" si="83"/>
        <v>4.9591999995755032E-2</v>
      </c>
      <c r="I638" s="37">
        <f>+G638</f>
        <v>4.9591999995755032E-2</v>
      </c>
      <c r="N638" s="37">
        <f t="shared" ca="1" si="87"/>
        <v>5.2217672703355776E-2</v>
      </c>
      <c r="P638" s="63">
        <f t="shared" si="85"/>
        <v>38284.199999999997</v>
      </c>
      <c r="S638" s="39"/>
    </row>
    <row r="639" spans="1:19" ht="12.95" customHeight="1">
      <c r="A639" s="65" t="s">
        <v>1092</v>
      </c>
      <c r="B639" s="66" t="s">
        <v>1367</v>
      </c>
      <c r="C639" s="65">
        <v>53315.955000000002</v>
      </c>
      <c r="D639" s="65" t="s">
        <v>1664</v>
      </c>
      <c r="E639" s="37">
        <f t="shared" si="84"/>
        <v>22009.080221376844</v>
      </c>
      <c r="F639" s="37">
        <f t="shared" si="88"/>
        <v>22009</v>
      </c>
      <c r="G639" s="37">
        <f t="shared" si="83"/>
        <v>5.0631000005523674E-2</v>
      </c>
      <c r="I639" s="37">
        <f>+G639</f>
        <v>5.0631000005523674E-2</v>
      </c>
      <c r="N639" s="37">
        <f t="shared" ca="1" si="87"/>
        <v>5.2281366725712868E-2</v>
      </c>
      <c r="P639" s="63">
        <f t="shared" si="85"/>
        <v>38297.455000000002</v>
      </c>
      <c r="S639" s="39"/>
    </row>
    <row r="640" spans="1:19" ht="12.95" customHeight="1">
      <c r="A640" s="65" t="s">
        <v>1031</v>
      </c>
      <c r="B640" s="66" t="s">
        <v>1367</v>
      </c>
      <c r="C640" s="65">
        <v>53321.635999999999</v>
      </c>
      <c r="D640" s="65" t="s">
        <v>1664</v>
      </c>
      <c r="E640" s="37">
        <f t="shared" si="84"/>
        <v>22018.081379596635</v>
      </c>
      <c r="F640" s="37">
        <f t="shared" si="88"/>
        <v>22018</v>
      </c>
      <c r="G640" s="37">
        <f t="shared" si="83"/>
        <v>5.1361999998334795E-2</v>
      </c>
      <c r="I640" s="37">
        <f>+G640</f>
        <v>5.1361999998334795E-2</v>
      </c>
      <c r="N640" s="37">
        <f t="shared" ca="1" si="87"/>
        <v>5.2308664163865905E-2</v>
      </c>
      <c r="P640" s="63">
        <f t="shared" si="85"/>
        <v>38303.135999999999</v>
      </c>
      <c r="S640" s="39"/>
    </row>
    <row r="641" spans="1:35" ht="12.95" customHeight="1">
      <c r="A641" s="65" t="s">
        <v>1031</v>
      </c>
      <c r="B641" s="66" t="s">
        <v>1367</v>
      </c>
      <c r="C641" s="65">
        <v>53335.522400000002</v>
      </c>
      <c r="D641" s="65" t="s">
        <v>1664</v>
      </c>
      <c r="E641" s="37">
        <f t="shared" si="84"/>
        <v>22040.083436189379</v>
      </c>
      <c r="F641" s="37">
        <f t="shared" si="88"/>
        <v>22040</v>
      </c>
      <c r="G641" s="37">
        <f t="shared" si="83"/>
        <v>5.266000000119675E-2</v>
      </c>
      <c r="K641" s="37">
        <f t="shared" ref="K641:K646" si="90">G641</f>
        <v>5.266000000119675E-2</v>
      </c>
      <c r="N641" s="37">
        <f t="shared" ca="1" si="87"/>
        <v>5.2375391234906664E-2</v>
      </c>
      <c r="P641" s="63">
        <f t="shared" si="85"/>
        <v>38317.022400000002</v>
      </c>
      <c r="S641" s="39"/>
    </row>
    <row r="642" spans="1:35" ht="12.95" customHeight="1">
      <c r="A642" s="60" t="s">
        <v>1455</v>
      </c>
      <c r="B642" s="71" t="s">
        <v>1367</v>
      </c>
      <c r="C642" s="70">
        <v>53529.914799999999</v>
      </c>
      <c r="D642" s="70">
        <v>5.9999999999999995E-4</v>
      </c>
      <c r="E642" s="37">
        <f t="shared" si="84"/>
        <v>22348.084976257283</v>
      </c>
      <c r="F642" s="37">
        <f t="shared" si="88"/>
        <v>22348</v>
      </c>
      <c r="G642" s="37">
        <f t="shared" si="83"/>
        <v>5.3631999995559454E-2</v>
      </c>
      <c r="H642" s="62"/>
      <c r="I642" s="62"/>
      <c r="K642" s="37">
        <f t="shared" si="90"/>
        <v>5.3631999995559454E-2</v>
      </c>
      <c r="N642" s="37">
        <f t="shared" ca="1" si="87"/>
        <v>5.3309570229477334E-2</v>
      </c>
      <c r="P642" s="63">
        <f t="shared" si="85"/>
        <v>38511.414799999999</v>
      </c>
      <c r="S642" s="39"/>
      <c r="AE642" s="37" t="s">
        <v>1399</v>
      </c>
      <c r="AI642" s="37" t="s">
        <v>1395</v>
      </c>
    </row>
    <row r="643" spans="1:35" ht="12.95" customHeight="1">
      <c r="A643" s="60" t="s">
        <v>1455</v>
      </c>
      <c r="B643" s="71" t="s">
        <v>1367</v>
      </c>
      <c r="C643" s="70">
        <v>53548.848899999997</v>
      </c>
      <c r="D643" s="70">
        <v>4.0000000000000002E-4</v>
      </c>
      <c r="E643" s="37">
        <f t="shared" si="84"/>
        <v>22378.084770281122</v>
      </c>
      <c r="F643" s="37">
        <f t="shared" si="88"/>
        <v>22378</v>
      </c>
      <c r="G643" s="37">
        <f t="shared" si="83"/>
        <v>5.3501999995205551E-2</v>
      </c>
      <c r="H643" s="62"/>
      <c r="I643" s="62"/>
      <c r="K643" s="37">
        <f t="shared" si="90"/>
        <v>5.3501999995205551E-2</v>
      </c>
      <c r="N643" s="37">
        <f t="shared" ca="1" si="87"/>
        <v>5.3400561689987476E-2</v>
      </c>
      <c r="P643" s="63">
        <f t="shared" si="85"/>
        <v>38530.348899999997</v>
      </c>
      <c r="S643" s="39"/>
      <c r="AE643" s="37" t="s">
        <v>1399</v>
      </c>
      <c r="AI643" s="37" t="s">
        <v>1395</v>
      </c>
    </row>
    <row r="644" spans="1:35" ht="12.95" customHeight="1">
      <c r="A644" s="60" t="s">
        <v>1455</v>
      </c>
      <c r="B644" s="71" t="s">
        <v>1367</v>
      </c>
      <c r="C644" s="70">
        <v>53555.792099999999</v>
      </c>
      <c r="D644" s="70">
        <v>4.0000000000000002E-4</v>
      </c>
      <c r="E644" s="37">
        <f t="shared" si="84"/>
        <v>22389.085798577496</v>
      </c>
      <c r="F644" s="37">
        <f t="shared" si="88"/>
        <v>22389</v>
      </c>
      <c r="G644" s="37">
        <f t="shared" si="83"/>
        <v>5.4150999996636529E-2</v>
      </c>
      <c r="H644" s="62"/>
      <c r="I644" s="62"/>
      <c r="K644" s="37">
        <f t="shared" si="90"/>
        <v>5.4150999996636529E-2</v>
      </c>
      <c r="N644" s="37">
        <f t="shared" ca="1" si="87"/>
        <v>5.3433925225507849E-2</v>
      </c>
      <c r="P644" s="63">
        <f t="shared" si="85"/>
        <v>38537.292099999999</v>
      </c>
      <c r="S644" s="39"/>
      <c r="AE644" s="37" t="s">
        <v>1399</v>
      </c>
      <c r="AI644" s="37" t="s">
        <v>1395</v>
      </c>
    </row>
    <row r="645" spans="1:35" ht="12.95" customHeight="1">
      <c r="A645" s="65" t="s">
        <v>1114</v>
      </c>
      <c r="B645" s="66" t="s">
        <v>1367</v>
      </c>
      <c r="C645" s="65">
        <v>53567.152499999997</v>
      </c>
      <c r="D645" s="65" t="s">
        <v>1664</v>
      </c>
      <c r="E645" s="37">
        <f t="shared" si="84"/>
        <v>22407.085579925875</v>
      </c>
      <c r="F645" s="37">
        <f t="shared" si="88"/>
        <v>22407</v>
      </c>
      <c r="G645" s="37">
        <f t="shared" si="83"/>
        <v>5.4013000000850298E-2</v>
      </c>
      <c r="K645" s="37">
        <f t="shared" si="90"/>
        <v>5.4013000000850298E-2</v>
      </c>
      <c r="N645" s="37">
        <f t="shared" ca="1" si="87"/>
        <v>5.3488520101813937E-2</v>
      </c>
      <c r="P645" s="63">
        <f t="shared" si="85"/>
        <v>38548.652499999997</v>
      </c>
      <c r="S645" s="39"/>
    </row>
    <row r="646" spans="1:35" ht="12.95" customHeight="1">
      <c r="A646" s="60" t="s">
        <v>1659</v>
      </c>
      <c r="B646" s="71" t="s">
        <v>1367</v>
      </c>
      <c r="C646" s="70">
        <v>53568.415399999998</v>
      </c>
      <c r="D646" s="70">
        <v>2.9999999999999997E-4</v>
      </c>
      <c r="E646" s="37">
        <f t="shared" si="84"/>
        <v>22409.086559104857</v>
      </c>
      <c r="F646" s="37">
        <f t="shared" si="88"/>
        <v>22409</v>
      </c>
      <c r="G646" s="37">
        <f t="shared" si="83"/>
        <v>5.4630999999062624E-2</v>
      </c>
      <c r="H646" s="62"/>
      <c r="I646" s="62"/>
      <c r="K646" s="37">
        <f t="shared" si="90"/>
        <v>5.4630999999062624E-2</v>
      </c>
      <c r="N646" s="37">
        <f t="shared" ca="1" si="87"/>
        <v>5.3494586199181272E-2</v>
      </c>
      <c r="P646" s="63">
        <f t="shared" si="85"/>
        <v>38549.915399999998</v>
      </c>
      <c r="S646" s="39"/>
    </row>
    <row r="647" spans="1:35" ht="12.95" customHeight="1">
      <c r="A647" s="60" t="s">
        <v>1660</v>
      </c>
      <c r="B647" s="71" t="s">
        <v>1367</v>
      </c>
      <c r="C647" s="70">
        <v>53568.415399999998</v>
      </c>
      <c r="D647" s="70">
        <v>2.9999999999999997E-4</v>
      </c>
      <c r="E647" s="37">
        <f t="shared" si="84"/>
        <v>22409.086559104857</v>
      </c>
      <c r="F647" s="37">
        <f t="shared" si="88"/>
        <v>22409</v>
      </c>
      <c r="G647" s="37">
        <f t="shared" si="83"/>
        <v>5.4630999999062624E-2</v>
      </c>
      <c r="H647" s="62"/>
      <c r="I647" s="62"/>
      <c r="J647" s="37">
        <f>G647</f>
        <v>5.4630999999062624E-2</v>
      </c>
      <c r="N647" s="37">
        <f t="shared" ca="1" si="87"/>
        <v>5.3494586199181272E-2</v>
      </c>
      <c r="P647" s="63">
        <f t="shared" si="85"/>
        <v>38549.915399999998</v>
      </c>
      <c r="S647" s="39"/>
    </row>
    <row r="648" spans="1:35" ht="12.95" customHeight="1">
      <c r="A648" s="65" t="s">
        <v>1031</v>
      </c>
      <c r="B648" s="66" t="s">
        <v>1367</v>
      </c>
      <c r="C648" s="65">
        <v>53581.668899999997</v>
      </c>
      <c r="D648" s="65" t="s">
        <v>1664</v>
      </c>
      <c r="E648" s="37">
        <f t="shared" si="84"/>
        <v>22430.085828681702</v>
      </c>
      <c r="F648" s="37">
        <f t="shared" si="88"/>
        <v>22430</v>
      </c>
      <c r="G648" s="37">
        <f t="shared" si="83"/>
        <v>5.416999999579275E-2</v>
      </c>
      <c r="K648" s="37">
        <f>G648</f>
        <v>5.416999999579275E-2</v>
      </c>
      <c r="N648" s="37">
        <f t="shared" ca="1" si="87"/>
        <v>5.3558280221538364E-2</v>
      </c>
      <c r="P648" s="63">
        <f t="shared" si="85"/>
        <v>38563.168899999997</v>
      </c>
      <c r="S648" s="39"/>
    </row>
    <row r="649" spans="1:35" ht="12.95" customHeight="1">
      <c r="A649" s="65" t="s">
        <v>1031</v>
      </c>
      <c r="B649" s="66" t="s">
        <v>1367</v>
      </c>
      <c r="C649" s="65">
        <v>53591.767999999996</v>
      </c>
      <c r="D649" s="65" t="s">
        <v>1664</v>
      </c>
      <c r="E649" s="37">
        <f t="shared" si="84"/>
        <v>22446.087165942314</v>
      </c>
      <c r="F649" s="37">
        <f t="shared" si="88"/>
        <v>22446</v>
      </c>
      <c r="G649" s="37">
        <f t="shared" si="83"/>
        <v>5.5013999997754581E-2</v>
      </c>
      <c r="I649" s="37">
        <f>+G649</f>
        <v>5.5013999997754581E-2</v>
      </c>
      <c r="N649" s="37">
        <f t="shared" ca="1" si="87"/>
        <v>5.3606809000477103E-2</v>
      </c>
      <c r="P649" s="63">
        <f t="shared" si="85"/>
        <v>38573.267999999996</v>
      </c>
      <c r="S649" s="39"/>
    </row>
    <row r="650" spans="1:35" ht="12.95" customHeight="1">
      <c r="A650" s="5" t="s">
        <v>1663</v>
      </c>
      <c r="B650" s="67" t="s">
        <v>1367</v>
      </c>
      <c r="C650" s="5">
        <v>53611.330829999999</v>
      </c>
      <c r="D650" s="5">
        <v>1.8E-3</v>
      </c>
      <c r="E650" s="37">
        <f t="shared" si="84"/>
        <v>22477.083139900591</v>
      </c>
      <c r="F650" s="37">
        <f t="shared" si="88"/>
        <v>22477</v>
      </c>
      <c r="G650" s="37">
        <f t="shared" si="83"/>
        <v>5.2472999996098224E-2</v>
      </c>
      <c r="H650" s="62"/>
      <c r="I650" s="62"/>
      <c r="K650" s="37">
        <f>G650</f>
        <v>5.2472999996098224E-2</v>
      </c>
      <c r="N650" s="37">
        <f t="shared" ca="1" si="87"/>
        <v>5.3700833509670899E-2</v>
      </c>
      <c r="P650" s="63">
        <f t="shared" si="85"/>
        <v>38592.830829999999</v>
      </c>
      <c r="S650" s="39"/>
    </row>
    <row r="651" spans="1:35" ht="12.95" customHeight="1">
      <c r="A651" s="5" t="s">
        <v>1663</v>
      </c>
      <c r="B651" s="67" t="s">
        <v>1367</v>
      </c>
      <c r="C651" s="5">
        <v>53618.514280000003</v>
      </c>
      <c r="D651" s="5" t="s">
        <v>1665</v>
      </c>
      <c r="E651" s="37">
        <f t="shared" si="84"/>
        <v>22488.464827986147</v>
      </c>
      <c r="F651" s="37">
        <f t="shared" si="88"/>
        <v>22488.5</v>
      </c>
      <c r="H651" s="62"/>
      <c r="I651" s="62"/>
      <c r="K651" s="37">
        <f>G651</f>
        <v>0</v>
      </c>
      <c r="N651" s="37">
        <f t="shared" ca="1" si="87"/>
        <v>5.3735713569533113E-2</v>
      </c>
      <c r="P651" s="63">
        <f t="shared" si="85"/>
        <v>38600.014280000003</v>
      </c>
      <c r="S651" s="39"/>
      <c r="U651" s="48">
        <v>-2.2198499995283782E-2</v>
      </c>
    </row>
    <row r="652" spans="1:35" ht="12.95" customHeight="1">
      <c r="A652" s="65" t="s">
        <v>1031</v>
      </c>
      <c r="B652" s="66" t="s">
        <v>1367</v>
      </c>
      <c r="C652" s="65">
        <v>53624.5844</v>
      </c>
      <c r="D652" s="65" t="s">
        <v>1664</v>
      </c>
      <c r="E652" s="37">
        <f t="shared" si="84"/>
        <v>22498.082520387678</v>
      </c>
      <c r="F652" s="37">
        <f t="shared" si="88"/>
        <v>22498</v>
      </c>
      <c r="G652" s="37">
        <f>+C652-(C$7+F652*C$8)</f>
        <v>5.2082000001973938E-2</v>
      </c>
      <c r="K652" s="37">
        <f>G652</f>
        <v>5.2082000001973938E-2</v>
      </c>
      <c r="N652" s="37">
        <f t="shared" ca="1" si="87"/>
        <v>5.3764527532027991E-2</v>
      </c>
      <c r="P652" s="63">
        <f t="shared" si="85"/>
        <v>38606.0844</v>
      </c>
      <c r="S652" s="39"/>
    </row>
    <row r="653" spans="1:35" ht="12.95" customHeight="1">
      <c r="A653" s="65" t="s">
        <v>1134</v>
      </c>
      <c r="B653" s="66" t="s">
        <v>1367</v>
      </c>
      <c r="C653" s="65">
        <v>53887.769699999997</v>
      </c>
      <c r="D653" s="65" t="s">
        <v>1664</v>
      </c>
      <c r="E653" s="37">
        <f t="shared" si="84"/>
        <v>22915.081732924969</v>
      </c>
      <c r="F653" s="37">
        <f t="shared" si="88"/>
        <v>22915</v>
      </c>
      <c r="G653" s="37">
        <f>+C653-(C$7+F653*C$8)</f>
        <v>5.1585000001068693E-2</v>
      </c>
      <c r="K653" s="37">
        <f>G653</f>
        <v>5.1585000001068693E-2</v>
      </c>
      <c r="N653" s="37">
        <f t="shared" ca="1" si="87"/>
        <v>5.5029308833118816E-2</v>
      </c>
      <c r="P653" s="63">
        <f t="shared" si="85"/>
        <v>38869.269699999997</v>
      </c>
      <c r="S653" s="39"/>
    </row>
    <row r="654" spans="1:35" ht="12.95" customHeight="1">
      <c r="A654" s="60" t="s">
        <v>1659</v>
      </c>
      <c r="B654" s="71" t="s">
        <v>1367</v>
      </c>
      <c r="C654" s="70">
        <v>53977.3963</v>
      </c>
      <c r="D654" s="70">
        <v>2.0000000000000001E-4</v>
      </c>
      <c r="E654" s="37">
        <f t="shared" si="84"/>
        <v>23057.088986454692</v>
      </c>
      <c r="F654" s="37">
        <f t="shared" si="88"/>
        <v>23057</v>
      </c>
      <c r="G654" s="37">
        <f>+C654-(C$7+F654*C$8)</f>
        <v>5.6163000001106411E-2</v>
      </c>
      <c r="H654" s="62"/>
      <c r="I654" s="62"/>
      <c r="K654" s="37">
        <f>G654</f>
        <v>5.6163000001106411E-2</v>
      </c>
      <c r="N654" s="37">
        <f t="shared" ca="1" si="87"/>
        <v>5.546000174620009E-2</v>
      </c>
      <c r="P654" s="63">
        <f t="shared" si="85"/>
        <v>38958.8963</v>
      </c>
      <c r="S654" s="39"/>
    </row>
    <row r="655" spans="1:35" ht="12.95" customHeight="1">
      <c r="A655" s="60" t="s">
        <v>1660</v>
      </c>
      <c r="B655" s="71" t="s">
        <v>1367</v>
      </c>
      <c r="C655" s="70">
        <v>53977.3963</v>
      </c>
      <c r="D655" s="70">
        <v>2.0000000000000001E-4</v>
      </c>
      <c r="E655" s="37">
        <f t="shared" si="84"/>
        <v>23057.088986454692</v>
      </c>
      <c r="F655" s="37">
        <f t="shared" si="88"/>
        <v>23057</v>
      </c>
      <c r="G655" s="37">
        <f>+C655-(C$7+F655*C$8)</f>
        <v>5.6163000001106411E-2</v>
      </c>
      <c r="H655" s="62"/>
      <c r="I655" s="62"/>
      <c r="J655" s="37">
        <f>G655</f>
        <v>5.6163000001106411E-2</v>
      </c>
      <c r="N655" s="37">
        <f t="shared" ca="1" si="87"/>
        <v>5.546000174620009E-2</v>
      </c>
      <c r="P655" s="63">
        <f t="shared" si="85"/>
        <v>38958.8963</v>
      </c>
      <c r="S655" s="39"/>
    </row>
    <row r="656" spans="1:35" ht="12.95" customHeight="1">
      <c r="A656" s="5" t="s">
        <v>1663</v>
      </c>
      <c r="B656" s="67" t="s">
        <v>1367</v>
      </c>
      <c r="C656" s="5">
        <v>53985.391320000002</v>
      </c>
      <c r="D656" s="5" t="s">
        <v>1665</v>
      </c>
      <c r="E656" s="37">
        <f t="shared" si="84"/>
        <v>23069.756552022453</v>
      </c>
      <c r="F656" s="37">
        <f t="shared" si="88"/>
        <v>23070</v>
      </c>
      <c r="H656" s="62"/>
      <c r="I656" s="62"/>
      <c r="K656" s="37">
        <f>G656</f>
        <v>0</v>
      </c>
      <c r="N656" s="37">
        <f t="shared" ca="1" si="87"/>
        <v>5.5499431379087825E-2</v>
      </c>
      <c r="P656" s="63">
        <f t="shared" si="85"/>
        <v>38966.891320000002</v>
      </c>
      <c r="S656" s="39"/>
      <c r="U656" s="48">
        <v>-0.15365000000019791</v>
      </c>
    </row>
    <row r="657" spans="1:21" ht="12.95" customHeight="1">
      <c r="A657" s="5" t="s">
        <v>1663</v>
      </c>
      <c r="B657" s="67" t="s">
        <v>1367</v>
      </c>
      <c r="C657" s="5">
        <v>54008.390180000002</v>
      </c>
      <c r="D657" s="5" t="s">
        <v>1665</v>
      </c>
      <c r="E657" s="37">
        <f t="shared" si="84"/>
        <v>23106.196681882499</v>
      </c>
      <c r="F657" s="37">
        <f t="shared" si="88"/>
        <v>23106</v>
      </c>
      <c r="H657" s="62"/>
      <c r="I657" s="62"/>
      <c r="K657" s="37">
        <f>G657</f>
        <v>0</v>
      </c>
      <c r="L657" s="48"/>
      <c r="N657" s="37">
        <f t="shared" ca="1" si="87"/>
        <v>5.5608621131699974E-2</v>
      </c>
      <c r="P657" s="63">
        <f t="shared" si="85"/>
        <v>38989.890180000002</v>
      </c>
      <c r="S657" s="39"/>
      <c r="U657" s="48">
        <v>0.1241340000051423</v>
      </c>
    </row>
    <row r="658" spans="1:21" ht="12.95" customHeight="1">
      <c r="A658" s="65" t="s">
        <v>1134</v>
      </c>
      <c r="B658" s="66" t="s">
        <v>1367</v>
      </c>
      <c r="C658" s="65">
        <v>54062.599900000001</v>
      </c>
      <c r="D658" s="65" t="s">
        <v>1664</v>
      </c>
      <c r="E658" s="37">
        <f t="shared" si="84"/>
        <v>23192.088297226772</v>
      </c>
      <c r="F658" s="37">
        <f t="shared" si="88"/>
        <v>23192</v>
      </c>
      <c r="G658" s="37">
        <f>+C658-(C$7+F658*C$8)</f>
        <v>5.572799999936251E-2</v>
      </c>
      <c r="K658" s="37">
        <f>G658</f>
        <v>5.572799999936251E-2</v>
      </c>
      <c r="N658" s="37">
        <f t="shared" ca="1" si="87"/>
        <v>5.5869463318495689E-2</v>
      </c>
      <c r="P658" s="63">
        <f t="shared" si="85"/>
        <v>39044.099900000001</v>
      </c>
      <c r="S658" s="39"/>
    </row>
    <row r="659" spans="1:21" ht="12.95" customHeight="1">
      <c r="A659" s="65" t="s">
        <v>1134</v>
      </c>
      <c r="B659" s="66" t="s">
        <v>1367</v>
      </c>
      <c r="C659" s="65">
        <v>54241.845999999998</v>
      </c>
      <c r="D659" s="65" t="s">
        <v>1664</v>
      </c>
      <c r="E659" s="37">
        <f t="shared" si="84"/>
        <v>23476.09155481897</v>
      </c>
      <c r="F659" s="37">
        <f t="shared" si="88"/>
        <v>23476</v>
      </c>
      <c r="G659" s="37">
        <f>+C659-(C$7+F659*C$8)</f>
        <v>5.7783999996900093E-2</v>
      </c>
      <c r="I659" s="37">
        <f>+G659</f>
        <v>5.7783999996900093E-2</v>
      </c>
      <c r="N659" s="37">
        <f t="shared" ca="1" si="87"/>
        <v>5.6730849144658251E-2</v>
      </c>
      <c r="P659" s="63">
        <f t="shared" si="85"/>
        <v>39223.345999999998</v>
      </c>
      <c r="S659" s="39"/>
    </row>
    <row r="660" spans="1:21" ht="12.95" customHeight="1">
      <c r="A660" s="70" t="s">
        <v>1662</v>
      </c>
      <c r="B660" s="71" t="s">
        <v>1436</v>
      </c>
      <c r="C660" s="70">
        <v>54260.466399999998</v>
      </c>
      <c r="D660" s="70">
        <v>2.0000000000000001E-4</v>
      </c>
      <c r="E660" s="37">
        <f t="shared" si="84"/>
        <v>23505.594312522873</v>
      </c>
      <c r="F660" s="37">
        <f t="shared" si="88"/>
        <v>23505.5</v>
      </c>
      <c r="G660" s="37">
        <f>+C660-(C$7+F660*C$8)</f>
        <v>5.9524500000406988E-2</v>
      </c>
      <c r="H660" s="62"/>
      <c r="I660" s="62"/>
      <c r="K660" s="37">
        <f t="shared" ref="K660:K676" si="91">G660</f>
        <v>5.9524500000406988E-2</v>
      </c>
      <c r="N660" s="37">
        <f t="shared" ca="1" si="87"/>
        <v>5.6820324080826552E-2</v>
      </c>
      <c r="P660" s="63">
        <f t="shared" si="85"/>
        <v>39241.966399999998</v>
      </c>
      <c r="S660" s="39"/>
    </row>
    <row r="661" spans="1:21" ht="12.95" customHeight="1">
      <c r="A661" s="5" t="s">
        <v>1663</v>
      </c>
      <c r="B661" s="67" t="s">
        <v>1367</v>
      </c>
      <c r="C661" s="5">
        <v>54268.394930000002</v>
      </c>
      <c r="D661" s="5">
        <v>2.9999999999999997E-4</v>
      </c>
      <c r="E661" s="37">
        <f t="shared" ref="E661:E724" si="92">+(C661-C$7)/C$8</f>
        <v>23518.156529206633</v>
      </c>
      <c r="F661" s="37">
        <f t="shared" si="88"/>
        <v>23518</v>
      </c>
      <c r="H661" s="62"/>
      <c r="I661" s="62"/>
      <c r="K661" s="37">
        <f t="shared" si="91"/>
        <v>0</v>
      </c>
      <c r="L661" s="48"/>
      <c r="N661" s="37">
        <f t="shared" ca="1" si="87"/>
        <v>5.6858237189372433E-2</v>
      </c>
      <c r="P661" s="63">
        <f t="shared" ref="P661:P724" si="93">C661-15018.5</f>
        <v>39249.894930000002</v>
      </c>
      <c r="S661" s="39"/>
      <c r="U661" s="48">
        <v>9.8792000004323199E-2</v>
      </c>
    </row>
    <row r="662" spans="1:21" ht="12.95" customHeight="1">
      <c r="A662" s="65" t="s">
        <v>1154</v>
      </c>
      <c r="B662" s="66" t="s">
        <v>1367</v>
      </c>
      <c r="C662" s="65">
        <v>54338.411699999997</v>
      </c>
      <c r="D662" s="65" t="s">
        <v>1664</v>
      </c>
      <c r="E662" s="37">
        <f t="shared" si="92"/>
        <v>23629.093340473835</v>
      </c>
      <c r="F662" s="37">
        <f t="shared" si="88"/>
        <v>23629</v>
      </c>
      <c r="G662" s="37">
        <f>+C662-(C$7+F662*C$8)</f>
        <v>5.8911000000080094E-2</v>
      </c>
      <c r="K662" s="37">
        <f t="shared" si="91"/>
        <v>5.8911000000080094E-2</v>
      </c>
      <c r="N662" s="37">
        <f t="shared" ca="1" si="87"/>
        <v>5.7194905593259925E-2</v>
      </c>
      <c r="P662" s="63">
        <f t="shared" si="93"/>
        <v>39319.911699999997</v>
      </c>
      <c r="S662" s="39"/>
    </row>
    <row r="663" spans="1:21" ht="12.95" customHeight="1">
      <c r="A663" s="5" t="s">
        <v>1666</v>
      </c>
      <c r="B663" s="67" t="s">
        <v>1367</v>
      </c>
      <c r="C663" s="5">
        <v>54374.494299999998</v>
      </c>
      <c r="D663" s="5">
        <v>1E-3</v>
      </c>
      <c r="E663" s="37">
        <f t="shared" si="92"/>
        <v>23686.26376673358</v>
      </c>
      <c r="F663" s="37">
        <f t="shared" si="88"/>
        <v>23686.5</v>
      </c>
      <c r="H663" s="62"/>
      <c r="I663" s="62"/>
      <c r="K663" s="37">
        <f t="shared" si="91"/>
        <v>0</v>
      </c>
      <c r="N663" s="37">
        <f t="shared" ca="1" si="87"/>
        <v>5.7369305892571006E-2</v>
      </c>
      <c r="P663" s="63">
        <f t="shared" si="93"/>
        <v>39355.994299999998</v>
      </c>
      <c r="S663" s="39"/>
      <c r="U663" s="48">
        <v>-0.14909650000481633</v>
      </c>
    </row>
    <row r="664" spans="1:21" ht="12.95" customHeight="1">
      <c r="A664" s="65" t="s">
        <v>1154</v>
      </c>
      <c r="B664" s="66" t="s">
        <v>1367</v>
      </c>
      <c r="C664" s="65">
        <v>54388.269899999999</v>
      </c>
      <c r="D664" s="65" t="s">
        <v>1664</v>
      </c>
      <c r="E664" s="37">
        <f t="shared" si="92"/>
        <v>23708.090268260181</v>
      </c>
      <c r="F664" s="37">
        <f t="shared" si="88"/>
        <v>23708</v>
      </c>
      <c r="G664" s="37">
        <f>+C664-(C$7+F664*C$8)</f>
        <v>5.6971999998495448E-2</v>
      </c>
      <c r="K664" s="37">
        <f t="shared" si="91"/>
        <v>5.6971999998495448E-2</v>
      </c>
      <c r="N664" s="37">
        <f t="shared" ca="1" si="87"/>
        <v>5.7434516439269938E-2</v>
      </c>
      <c r="P664" s="63">
        <f t="shared" si="93"/>
        <v>39369.769899999999</v>
      </c>
      <c r="S664" s="39"/>
    </row>
    <row r="665" spans="1:21" ht="12.95" customHeight="1">
      <c r="A665" s="60" t="s">
        <v>1672</v>
      </c>
      <c r="B665" s="67" t="s">
        <v>1367</v>
      </c>
      <c r="C665" s="5">
        <v>54394.582600000002</v>
      </c>
      <c r="D665" s="5">
        <v>1E-4</v>
      </c>
      <c r="E665" s="37">
        <f t="shared" si="92"/>
        <v>23718.092312177472</v>
      </c>
      <c r="F665" s="37">
        <f t="shared" si="88"/>
        <v>23718</v>
      </c>
      <c r="G665" s="37">
        <f>+C665-(C$7+F665*C$8)</f>
        <v>5.8261999998649117E-2</v>
      </c>
      <c r="H665" s="62"/>
      <c r="I665" s="62"/>
      <c r="K665" s="37">
        <f t="shared" si="91"/>
        <v>5.8261999998649117E-2</v>
      </c>
      <c r="N665" s="37">
        <f t="shared" ca="1" si="87"/>
        <v>5.7464846926106643E-2</v>
      </c>
      <c r="P665" s="63">
        <f t="shared" si="93"/>
        <v>39376.082600000002</v>
      </c>
      <c r="S665" s="39"/>
    </row>
    <row r="666" spans="1:21" ht="12.95" customHeight="1">
      <c r="A666" s="5" t="s">
        <v>1666</v>
      </c>
      <c r="B666" s="67" t="s">
        <v>1436</v>
      </c>
      <c r="C666" s="5">
        <v>54512.539239999998</v>
      </c>
      <c r="D666" s="5">
        <v>1E-3</v>
      </c>
      <c r="E666" s="37">
        <f t="shared" si="92"/>
        <v>23904.986587783078</v>
      </c>
      <c r="F666" s="37">
        <f t="shared" si="88"/>
        <v>23905</v>
      </c>
      <c r="H666" s="62"/>
      <c r="I666" s="62"/>
      <c r="K666" s="37">
        <f t="shared" si="91"/>
        <v>0</v>
      </c>
      <c r="N666" s="37">
        <f t="shared" ca="1" si="87"/>
        <v>5.803202702995313E-2</v>
      </c>
      <c r="P666" s="63">
        <f t="shared" si="93"/>
        <v>39494.039239999998</v>
      </c>
      <c r="S666" s="39"/>
      <c r="U666" s="48">
        <v>-8.4649999989778735E-3</v>
      </c>
    </row>
    <row r="667" spans="1:21" ht="12.95" customHeight="1">
      <c r="A667" s="5" t="s">
        <v>1666</v>
      </c>
      <c r="B667" s="67" t="s">
        <v>1436</v>
      </c>
      <c r="C667" s="5">
        <v>54512.542240000002</v>
      </c>
      <c r="D667" s="5">
        <v>4.0000000000000002E-4</v>
      </c>
      <c r="E667" s="37">
        <f t="shared" si="92"/>
        <v>23904.991341079098</v>
      </c>
      <c r="F667" s="37">
        <f t="shared" si="88"/>
        <v>23905</v>
      </c>
      <c r="H667" s="62"/>
      <c r="I667" s="62"/>
      <c r="K667" s="37">
        <f t="shared" si="91"/>
        <v>0</v>
      </c>
      <c r="N667" s="37">
        <f t="shared" ca="1" si="87"/>
        <v>5.803202702995313E-2</v>
      </c>
      <c r="P667" s="63">
        <f t="shared" si="93"/>
        <v>39494.042240000002</v>
      </c>
      <c r="S667" s="39"/>
      <c r="U667" s="48">
        <v>-5.4649999947287142E-3</v>
      </c>
    </row>
    <row r="668" spans="1:21" ht="12.95" customHeight="1">
      <c r="A668" s="5" t="s">
        <v>1666</v>
      </c>
      <c r="B668" s="67" t="s">
        <v>1436</v>
      </c>
      <c r="C668" s="5">
        <v>54512.542719999998</v>
      </c>
      <c r="D668" s="5">
        <v>1.2999999999999999E-3</v>
      </c>
      <c r="E668" s="37">
        <f t="shared" si="92"/>
        <v>23904.992101606455</v>
      </c>
      <c r="F668" s="37">
        <f t="shared" si="88"/>
        <v>23905</v>
      </c>
      <c r="H668" s="62"/>
      <c r="I668" s="62"/>
      <c r="K668" s="37">
        <f t="shared" si="91"/>
        <v>0</v>
      </c>
      <c r="N668" s="37">
        <f t="shared" ref="N668:N731" ca="1" si="94">+C$11+C$12*F668</f>
        <v>5.803202702995313E-2</v>
      </c>
      <c r="P668" s="63">
        <f t="shared" si="93"/>
        <v>39494.042719999998</v>
      </c>
      <c r="S668" s="39"/>
      <c r="U668" s="48">
        <v>-4.9849999995785765E-3</v>
      </c>
    </row>
    <row r="669" spans="1:21" ht="12.95" customHeight="1">
      <c r="A669" s="5" t="s">
        <v>1666</v>
      </c>
      <c r="B669" s="67" t="s">
        <v>1436</v>
      </c>
      <c r="C669" s="5">
        <v>54571.36015</v>
      </c>
      <c r="D669" s="5">
        <v>5.0000000000000001E-4</v>
      </c>
      <c r="E669" s="37">
        <f t="shared" si="92"/>
        <v>23998.184320143995</v>
      </c>
      <c r="F669" s="37">
        <f t="shared" si="88"/>
        <v>23998</v>
      </c>
      <c r="H669" s="62"/>
      <c r="I669" s="62"/>
      <c r="K669" s="37">
        <f t="shared" si="91"/>
        <v>0</v>
      </c>
      <c r="L669" s="48"/>
      <c r="N669" s="37">
        <f t="shared" ca="1" si="94"/>
        <v>5.8314100557534533E-2</v>
      </c>
      <c r="P669" s="63">
        <f t="shared" si="93"/>
        <v>39552.86015</v>
      </c>
      <c r="S669" s="39"/>
      <c r="U669" s="48">
        <v>0.11633199999778299</v>
      </c>
    </row>
    <row r="670" spans="1:21" ht="12.95" customHeight="1">
      <c r="A670" s="5" t="s">
        <v>1666</v>
      </c>
      <c r="B670" s="67" t="s">
        <v>1367</v>
      </c>
      <c r="C670" s="5">
        <v>54585.374409999997</v>
      </c>
      <c r="D670" s="5">
        <v>4.0000000000000002E-4</v>
      </c>
      <c r="E670" s="37">
        <f t="shared" si="92"/>
        <v>24020.388962212877</v>
      </c>
      <c r="F670" s="37">
        <f t="shared" si="88"/>
        <v>24020.5</v>
      </c>
      <c r="H670" s="62"/>
      <c r="I670" s="62"/>
      <c r="K670" s="37">
        <f t="shared" si="91"/>
        <v>0</v>
      </c>
      <c r="N670" s="37">
        <f t="shared" ca="1" si="94"/>
        <v>5.8382344152917133E-2</v>
      </c>
      <c r="P670" s="63">
        <f t="shared" si="93"/>
        <v>39566.874409999997</v>
      </c>
      <c r="S670" s="39"/>
      <c r="U670" s="48">
        <v>-7.0080500001495238E-2</v>
      </c>
    </row>
    <row r="671" spans="1:21" ht="12.95" customHeight="1">
      <c r="A671" s="5" t="s">
        <v>1666</v>
      </c>
      <c r="B671" s="67" t="s">
        <v>1367</v>
      </c>
      <c r="C671" s="5">
        <v>54598.529609999998</v>
      </c>
      <c r="D671" s="5">
        <v>8.0000000000000004E-4</v>
      </c>
      <c r="E671" s="37">
        <f t="shared" si="92"/>
        <v>24041.232482123643</v>
      </c>
      <c r="F671" s="37">
        <f t="shared" ref="F671:F734" si="95">ROUND(2*E671,0)/2</f>
        <v>24041</v>
      </c>
      <c r="H671" s="62"/>
      <c r="I671" s="62"/>
      <c r="K671" s="37">
        <f t="shared" si="91"/>
        <v>0</v>
      </c>
      <c r="L671" s="48"/>
      <c r="N671" s="37">
        <f t="shared" ca="1" si="94"/>
        <v>5.8444521650932384E-2</v>
      </c>
      <c r="P671" s="63">
        <f t="shared" si="93"/>
        <v>39580.029609999998</v>
      </c>
      <c r="S671" s="39"/>
      <c r="U671" s="48">
        <v>0.14672900000005029</v>
      </c>
    </row>
    <row r="672" spans="1:21" ht="12.95" customHeight="1">
      <c r="A672" s="5" t="s">
        <v>1666</v>
      </c>
      <c r="B672" s="67" t="s">
        <v>1436</v>
      </c>
      <c r="C672" s="5">
        <v>54601.420700000002</v>
      </c>
      <c r="D672" s="5">
        <v>1E-4</v>
      </c>
      <c r="E672" s="37">
        <f t="shared" si="92"/>
        <v>24045.813217648676</v>
      </c>
      <c r="F672" s="37">
        <f t="shared" si="95"/>
        <v>24046</v>
      </c>
      <c r="H672" s="62"/>
      <c r="I672" s="62"/>
      <c r="K672" s="37">
        <f t="shared" si="91"/>
        <v>0</v>
      </c>
      <c r="N672" s="37">
        <f t="shared" ca="1" si="94"/>
        <v>5.8459686894350736E-2</v>
      </c>
      <c r="P672" s="63">
        <f t="shared" si="93"/>
        <v>39582.920700000002</v>
      </c>
      <c r="S672" s="39"/>
      <c r="U672" s="48">
        <v>-0.11788599999272265</v>
      </c>
    </row>
    <row r="673" spans="1:35" ht="12.95" customHeight="1">
      <c r="A673" s="5" t="s">
        <v>1666</v>
      </c>
      <c r="B673" s="67" t="s">
        <v>1367</v>
      </c>
      <c r="C673" s="5">
        <v>54615.427389999997</v>
      </c>
      <c r="D673" s="5">
        <v>4.0000000000000002E-4</v>
      </c>
      <c r="E673" s="37">
        <f t="shared" si="92"/>
        <v>24068.00586556728</v>
      </c>
      <c r="F673" s="37">
        <f t="shared" si="95"/>
        <v>24068</v>
      </c>
      <c r="H673" s="62"/>
      <c r="I673" s="62"/>
      <c r="K673" s="37">
        <f t="shared" si="91"/>
        <v>0</v>
      </c>
      <c r="N673" s="37">
        <f t="shared" ca="1" si="94"/>
        <v>5.8526413965391495E-2</v>
      </c>
      <c r="P673" s="63">
        <f t="shared" si="93"/>
        <v>39596.927389999997</v>
      </c>
      <c r="S673" s="39"/>
      <c r="U673" s="48">
        <v>3.7020000017946586E-3</v>
      </c>
    </row>
    <row r="674" spans="1:35" ht="12.95" customHeight="1">
      <c r="A674" s="5" t="s">
        <v>1666</v>
      </c>
      <c r="B674" s="67" t="s">
        <v>1367</v>
      </c>
      <c r="C674" s="5">
        <v>54615.427889999999</v>
      </c>
      <c r="D674" s="5">
        <v>2.0000000000000001E-4</v>
      </c>
      <c r="E674" s="37">
        <f t="shared" si="92"/>
        <v>24068.006657783284</v>
      </c>
      <c r="F674" s="37">
        <f t="shared" si="95"/>
        <v>24068</v>
      </c>
      <c r="H674" s="62"/>
      <c r="I674" s="62"/>
      <c r="K674" s="37">
        <f t="shared" si="91"/>
        <v>0</v>
      </c>
      <c r="N674" s="37">
        <f t="shared" ca="1" si="94"/>
        <v>5.8526413965391495E-2</v>
      </c>
      <c r="P674" s="63">
        <f t="shared" si="93"/>
        <v>39596.927889999999</v>
      </c>
      <c r="S674" s="39"/>
      <c r="U674" s="48">
        <v>4.2020000037155114E-3</v>
      </c>
    </row>
    <row r="675" spans="1:35" ht="12.95" customHeight="1">
      <c r="A675" s="60" t="s">
        <v>1676</v>
      </c>
      <c r="B675" s="67" t="s">
        <v>1367</v>
      </c>
      <c r="C675" s="5">
        <v>54621.796699999999</v>
      </c>
      <c r="D675" s="5">
        <v>2.0000000000000001E-4</v>
      </c>
      <c r="E675" s="37">
        <f t="shared" si="92"/>
        <v>24078.097604180366</v>
      </c>
      <c r="F675" s="37">
        <f t="shared" si="95"/>
        <v>24078</v>
      </c>
      <c r="G675" s="37">
        <f t="shared" ref="G675:G684" si="96">+C675-(C$7+F675*C$8)</f>
        <v>6.1602000001585111E-2</v>
      </c>
      <c r="H675" s="62"/>
      <c r="I675" s="62"/>
      <c r="K675" s="37">
        <f t="shared" si="91"/>
        <v>6.1602000001585111E-2</v>
      </c>
      <c r="N675" s="37">
        <f t="shared" ca="1" si="94"/>
        <v>5.8556744452228214E-2</v>
      </c>
      <c r="P675" s="63">
        <f t="shared" si="93"/>
        <v>39603.296699999999</v>
      </c>
      <c r="S675" s="39"/>
    </row>
    <row r="676" spans="1:35" ht="12.95" customHeight="1">
      <c r="A676" s="60" t="s">
        <v>1676</v>
      </c>
      <c r="B676" s="67" t="s">
        <v>1367</v>
      </c>
      <c r="C676" s="5">
        <v>54638.837299999999</v>
      </c>
      <c r="D676" s="5">
        <v>2.0000000000000001E-4</v>
      </c>
      <c r="E676" s="37">
        <f t="shared" si="92"/>
        <v>24105.097276202941</v>
      </c>
      <c r="F676" s="37">
        <f t="shared" si="95"/>
        <v>24105</v>
      </c>
      <c r="G676" s="37">
        <f t="shared" si="96"/>
        <v>6.1394999996991828E-2</v>
      </c>
      <c r="H676" s="62"/>
      <c r="I676" s="62"/>
      <c r="K676" s="37">
        <f t="shared" si="91"/>
        <v>6.1394999996991828E-2</v>
      </c>
      <c r="N676" s="37">
        <f t="shared" ca="1" si="94"/>
        <v>5.8638636766687326E-2</v>
      </c>
      <c r="P676" s="63">
        <f t="shared" si="93"/>
        <v>39620.337299999999</v>
      </c>
      <c r="S676" s="39"/>
    </row>
    <row r="677" spans="1:35" ht="12.95" customHeight="1">
      <c r="A677" s="60" t="s">
        <v>1677</v>
      </c>
      <c r="B677" s="67" t="s">
        <v>1367</v>
      </c>
      <c r="C677" s="5">
        <v>54652.722000000002</v>
      </c>
      <c r="D677" s="5">
        <v>2.0000000000000001E-4</v>
      </c>
      <c r="E677" s="37">
        <f t="shared" si="92"/>
        <v>24127.096639261279</v>
      </c>
      <c r="F677" s="37">
        <f t="shared" si="95"/>
        <v>24127</v>
      </c>
      <c r="G677" s="37">
        <f t="shared" si="96"/>
        <v>6.0992999999143649E-2</v>
      </c>
      <c r="H677" s="62"/>
      <c r="I677" s="37">
        <f>+G677</f>
        <v>6.0992999999143649E-2</v>
      </c>
      <c r="N677" s="37">
        <f t="shared" ca="1" si="94"/>
        <v>5.8705363837728085E-2</v>
      </c>
      <c r="P677" s="63">
        <f t="shared" si="93"/>
        <v>39634.222000000002</v>
      </c>
      <c r="S677" s="39"/>
    </row>
    <row r="678" spans="1:35" ht="12.95" customHeight="1">
      <c r="A678" s="70" t="s">
        <v>1662</v>
      </c>
      <c r="B678" s="71" t="s">
        <v>1436</v>
      </c>
      <c r="C678" s="70">
        <v>54657.4548</v>
      </c>
      <c r="D678" s="70">
        <v>2.0000000000000001E-4</v>
      </c>
      <c r="E678" s="37">
        <f t="shared" si="92"/>
        <v>24134.595439054032</v>
      </c>
      <c r="F678" s="37">
        <f t="shared" si="95"/>
        <v>24134.5</v>
      </c>
      <c r="G678" s="37">
        <f t="shared" si="96"/>
        <v>6.0235500000999309E-2</v>
      </c>
      <c r="H678" s="62"/>
      <c r="I678" s="62"/>
      <c r="K678" s="37">
        <f>G678</f>
        <v>6.0235500000999309E-2</v>
      </c>
      <c r="N678" s="37">
        <f t="shared" ca="1" si="94"/>
        <v>5.8728111702855627E-2</v>
      </c>
      <c r="P678" s="63">
        <f t="shared" si="93"/>
        <v>39638.9548</v>
      </c>
      <c r="S678" s="39"/>
    </row>
    <row r="679" spans="1:35" ht="12.95" customHeight="1">
      <c r="A679" s="70" t="s">
        <v>1662</v>
      </c>
      <c r="B679" s="71" t="s">
        <v>1367</v>
      </c>
      <c r="C679" s="70">
        <v>54658.402000000002</v>
      </c>
      <c r="D679" s="70">
        <v>4.0000000000000002E-4</v>
      </c>
      <c r="E679" s="37">
        <f t="shared" si="92"/>
        <v>24136.09621304907</v>
      </c>
      <c r="F679" s="37">
        <f t="shared" si="95"/>
        <v>24136</v>
      </c>
      <c r="G679" s="37">
        <f t="shared" si="96"/>
        <v>6.072400000266498E-2</v>
      </c>
      <c r="H679" s="62"/>
      <c r="J679" s="37">
        <f>+G679</f>
        <v>6.072400000266498E-2</v>
      </c>
      <c r="N679" s="37">
        <f t="shared" ca="1" si="94"/>
        <v>5.8732661275881136E-2</v>
      </c>
      <c r="P679" s="63">
        <f t="shared" si="93"/>
        <v>39639.902000000002</v>
      </c>
      <c r="S679" s="39"/>
    </row>
    <row r="680" spans="1:35" ht="12.95" customHeight="1">
      <c r="A680" s="70" t="s">
        <v>1662</v>
      </c>
      <c r="B680" s="71" t="s">
        <v>1367</v>
      </c>
      <c r="C680" s="70">
        <v>54675.444199999998</v>
      </c>
      <c r="D680" s="70">
        <v>1E-4</v>
      </c>
      <c r="E680" s="37">
        <f t="shared" si="92"/>
        <v>24163.098420162845</v>
      </c>
      <c r="F680" s="37">
        <f t="shared" si="95"/>
        <v>24163</v>
      </c>
      <c r="G680" s="37">
        <f t="shared" si="96"/>
        <v>6.2117000001308043E-2</v>
      </c>
      <c r="H680" s="62"/>
      <c r="I680" s="62"/>
      <c r="K680" s="37">
        <f>G680</f>
        <v>6.2117000001308043E-2</v>
      </c>
      <c r="N680" s="37">
        <f t="shared" ca="1" si="94"/>
        <v>5.8814553590340247E-2</v>
      </c>
      <c r="P680" s="63">
        <f t="shared" si="93"/>
        <v>39656.944199999998</v>
      </c>
      <c r="S680" s="39"/>
    </row>
    <row r="681" spans="1:35" ht="12.95" customHeight="1">
      <c r="A681" s="60" t="s">
        <v>1676</v>
      </c>
      <c r="B681" s="67" t="s">
        <v>1367</v>
      </c>
      <c r="C681" s="5">
        <v>54676.705199999997</v>
      </c>
      <c r="D681" s="5">
        <v>5.9999999999999995E-4</v>
      </c>
      <c r="E681" s="37">
        <f t="shared" si="92"/>
        <v>24165.096388921014</v>
      </c>
      <c r="F681" s="37">
        <f t="shared" si="95"/>
        <v>24165</v>
      </c>
      <c r="G681" s="37">
        <f t="shared" si="96"/>
        <v>6.0834999996586703E-2</v>
      </c>
      <c r="H681" s="62"/>
      <c r="I681" s="62"/>
      <c r="K681" s="37">
        <f>G681</f>
        <v>6.0834999996586703E-2</v>
      </c>
      <c r="N681" s="37">
        <f t="shared" ca="1" si="94"/>
        <v>5.8820619687707597E-2</v>
      </c>
      <c r="P681" s="63">
        <f t="shared" si="93"/>
        <v>39658.205199999997</v>
      </c>
      <c r="S681" s="39"/>
    </row>
    <row r="682" spans="1:35" ht="12.95" customHeight="1">
      <c r="A682" s="60" t="s">
        <v>1677</v>
      </c>
      <c r="B682" s="67" t="s">
        <v>1367</v>
      </c>
      <c r="C682" s="5">
        <v>54681.756800000003</v>
      </c>
      <c r="D682" s="5">
        <v>1E-4</v>
      </c>
      <c r="E682" s="37">
        <f t="shared" si="92"/>
        <v>24173.100305636941</v>
      </c>
      <c r="F682" s="37">
        <f t="shared" si="95"/>
        <v>24173</v>
      </c>
      <c r="G682" s="37">
        <f t="shared" si="96"/>
        <v>6.3307000003987923E-2</v>
      </c>
      <c r="H682" s="62"/>
      <c r="I682" s="62"/>
      <c r="K682" s="37">
        <f>G682</f>
        <v>6.3307000003987923E-2</v>
      </c>
      <c r="N682" s="37">
        <f t="shared" ca="1" si="94"/>
        <v>5.8844884077176952E-2</v>
      </c>
      <c r="P682" s="63">
        <f t="shared" si="93"/>
        <v>39663.256800000003</v>
      </c>
      <c r="S682" s="39"/>
    </row>
    <row r="683" spans="1:35" ht="12.95" customHeight="1">
      <c r="A683" s="65" t="s">
        <v>1205</v>
      </c>
      <c r="B683" s="66" t="s">
        <v>1436</v>
      </c>
      <c r="C683" s="65">
        <v>54684.59</v>
      </c>
      <c r="D683" s="65" t="s">
        <v>1664</v>
      </c>
      <c r="E683" s="37">
        <f t="shared" si="92"/>
        <v>24177.589318393191</v>
      </c>
      <c r="F683" s="37">
        <f t="shared" si="95"/>
        <v>24177.5</v>
      </c>
      <c r="G683" s="37">
        <f t="shared" si="96"/>
        <v>5.6372499995632097E-2</v>
      </c>
      <c r="I683" s="37">
        <f>+G683</f>
        <v>5.6372499995632097E-2</v>
      </c>
      <c r="N683" s="37">
        <f t="shared" ca="1" si="94"/>
        <v>5.8858532796253478E-2</v>
      </c>
      <c r="P683" s="63">
        <f t="shared" si="93"/>
        <v>39666.089999999997</v>
      </c>
      <c r="S683" s="39"/>
    </row>
    <row r="684" spans="1:35" ht="12.95" customHeight="1">
      <c r="A684" s="60" t="s">
        <v>1677</v>
      </c>
      <c r="B684" s="67" t="s">
        <v>1367</v>
      </c>
      <c r="C684" s="5">
        <v>54688.698299999996</v>
      </c>
      <c r="D684" s="5">
        <v>2.0000000000000001E-4</v>
      </c>
      <c r="E684" s="37">
        <f t="shared" si="92"/>
        <v>24184.098640398894</v>
      </c>
      <c r="F684" s="37">
        <f t="shared" si="95"/>
        <v>24184</v>
      </c>
      <c r="G684" s="37">
        <f t="shared" si="96"/>
        <v>6.2255999997432809E-2</v>
      </c>
      <c r="H684" s="62"/>
      <c r="I684" s="62"/>
      <c r="K684" s="37">
        <f>G684</f>
        <v>6.2255999997432809E-2</v>
      </c>
      <c r="N684" s="37">
        <f t="shared" ca="1" si="94"/>
        <v>5.8878247612697339E-2</v>
      </c>
      <c r="P684" s="63">
        <f t="shared" si="93"/>
        <v>39670.198299999996</v>
      </c>
      <c r="S684" s="39"/>
    </row>
    <row r="685" spans="1:35" ht="12.95" customHeight="1">
      <c r="A685" s="5" t="s">
        <v>1666</v>
      </c>
      <c r="B685" s="67" t="s">
        <v>1367</v>
      </c>
      <c r="C685" s="5">
        <v>54697.412259999997</v>
      </c>
      <c r="D685" s="5">
        <v>2.9999999999999997E-4</v>
      </c>
      <c r="E685" s="37">
        <f t="shared" si="92"/>
        <v>24197.90531751225</v>
      </c>
      <c r="F685" s="37">
        <f t="shared" si="95"/>
        <v>24198</v>
      </c>
      <c r="H685" s="62"/>
      <c r="I685" s="62"/>
      <c r="K685" s="37">
        <f>G685</f>
        <v>0</v>
      </c>
      <c r="N685" s="37">
        <f t="shared" ca="1" si="94"/>
        <v>5.8920710294268729E-2</v>
      </c>
      <c r="P685" s="63">
        <f t="shared" si="93"/>
        <v>39678.912259999997</v>
      </c>
      <c r="S685" s="39"/>
      <c r="U685" s="48">
        <v>-5.9758000003057532E-2</v>
      </c>
    </row>
    <row r="686" spans="1:35" ht="12.95" customHeight="1">
      <c r="A686" s="5" t="s">
        <v>1666</v>
      </c>
      <c r="B686" s="67" t="s">
        <v>1367</v>
      </c>
      <c r="C686" s="5">
        <v>54697.412859999997</v>
      </c>
      <c r="D686" s="5">
        <v>2.0000000000000001E-4</v>
      </c>
      <c r="E686" s="37">
        <f t="shared" si="92"/>
        <v>24197.906268171449</v>
      </c>
      <c r="F686" s="37">
        <f t="shared" si="95"/>
        <v>24198</v>
      </c>
      <c r="H686" s="62"/>
      <c r="I686" s="62"/>
      <c r="K686" s="37">
        <f>G686</f>
        <v>0</v>
      </c>
      <c r="N686" s="37">
        <f t="shared" ca="1" si="94"/>
        <v>5.8920710294268729E-2</v>
      </c>
      <c r="P686" s="63">
        <f t="shared" si="93"/>
        <v>39678.912859999997</v>
      </c>
      <c r="S686" s="39"/>
      <c r="U686" s="48">
        <v>-5.9158000003662892E-2</v>
      </c>
      <c r="AE686" s="37" t="s">
        <v>1399</v>
      </c>
      <c r="AI686" s="37" t="s">
        <v>1395</v>
      </c>
    </row>
    <row r="687" spans="1:35" ht="12.95" customHeight="1">
      <c r="A687" s="5" t="s">
        <v>1666</v>
      </c>
      <c r="B687" s="67" t="s">
        <v>1367</v>
      </c>
      <c r="C687" s="5">
        <v>54697.412859999997</v>
      </c>
      <c r="D687" s="5">
        <v>4.0000000000000002E-4</v>
      </c>
      <c r="E687" s="37">
        <f t="shared" si="92"/>
        <v>24197.906268171449</v>
      </c>
      <c r="F687" s="37">
        <f t="shared" si="95"/>
        <v>24198</v>
      </c>
      <c r="H687" s="62"/>
      <c r="I687" s="62"/>
      <c r="K687" s="37">
        <f>G687</f>
        <v>0</v>
      </c>
      <c r="N687" s="37">
        <f t="shared" ca="1" si="94"/>
        <v>5.8920710294268729E-2</v>
      </c>
      <c r="P687" s="63">
        <f t="shared" si="93"/>
        <v>39678.912859999997</v>
      </c>
      <c r="S687" s="39"/>
      <c r="U687" s="48">
        <v>-5.9158000003662892E-2</v>
      </c>
    </row>
    <row r="688" spans="1:35" ht="12.95" customHeight="1">
      <c r="A688" s="65" t="s">
        <v>1205</v>
      </c>
      <c r="B688" s="66" t="s">
        <v>1367</v>
      </c>
      <c r="C688" s="65">
        <v>54706.368900000001</v>
      </c>
      <c r="D688" s="65" t="s">
        <v>1664</v>
      </c>
      <c r="E688" s="37">
        <f t="shared" si="92"/>
        <v>24212.096504584559</v>
      </c>
      <c r="F688" s="37">
        <f t="shared" si="95"/>
        <v>24212</v>
      </c>
      <c r="G688" s="37">
        <f>+C688-(C$7+F688*C$8)</f>
        <v>6.090799999947194E-2</v>
      </c>
      <c r="K688" s="37">
        <f>G688</f>
        <v>6.090799999947194E-2</v>
      </c>
      <c r="N688" s="37">
        <f t="shared" ca="1" si="94"/>
        <v>5.8963172975840132E-2</v>
      </c>
      <c r="P688" s="63">
        <f t="shared" si="93"/>
        <v>39687.868900000001</v>
      </c>
      <c r="S688" s="39"/>
    </row>
    <row r="689" spans="1:21" ht="12.95" customHeight="1">
      <c r="A689" s="5" t="s">
        <v>1671</v>
      </c>
      <c r="B689" s="67" t="s">
        <v>1367</v>
      </c>
      <c r="C689" s="5">
        <v>54709.524299999997</v>
      </c>
      <c r="D689" s="5">
        <v>1E-4</v>
      </c>
      <c r="E689" s="37">
        <f t="shared" si="92"/>
        <v>24217.096021332789</v>
      </c>
      <c r="F689" s="37">
        <f t="shared" si="95"/>
        <v>24217</v>
      </c>
      <c r="G689" s="37">
        <f>+C689-(C$7+F689*C$8)</f>
        <v>6.0602999998081941E-2</v>
      </c>
      <c r="H689" s="62"/>
      <c r="I689" s="62"/>
      <c r="J689" s="37">
        <f>G689</f>
        <v>6.0602999998081941E-2</v>
      </c>
      <c r="N689" s="37">
        <f t="shared" ca="1" si="94"/>
        <v>5.8978338219258485E-2</v>
      </c>
      <c r="P689" s="63">
        <f t="shared" si="93"/>
        <v>39691.024299999997</v>
      </c>
      <c r="S689" s="39"/>
    </row>
    <row r="690" spans="1:21" ht="12.95" customHeight="1">
      <c r="A690" s="5" t="s">
        <v>1666</v>
      </c>
      <c r="B690" s="67" t="s">
        <v>1367</v>
      </c>
      <c r="C690" s="5">
        <v>54710.438090000003</v>
      </c>
      <c r="D690" s="5">
        <v>2.9999999999999997E-4</v>
      </c>
      <c r="E690" s="37">
        <f t="shared" si="92"/>
        <v>24218.543859454549</v>
      </c>
      <c r="F690" s="37">
        <f t="shared" si="95"/>
        <v>24218.5</v>
      </c>
      <c r="H690" s="62"/>
      <c r="I690" s="62"/>
      <c r="K690" s="37">
        <f t="shared" ref="K690:K695" si="97">G690</f>
        <v>0</v>
      </c>
      <c r="N690" s="37">
        <f t="shared" ca="1" si="94"/>
        <v>5.8982887792283993E-2</v>
      </c>
      <c r="P690" s="63">
        <f t="shared" si="93"/>
        <v>39691.938090000003</v>
      </c>
      <c r="S690" s="39"/>
      <c r="U690" s="48">
        <v>0</v>
      </c>
    </row>
    <row r="691" spans="1:21" ht="12.95" customHeight="1">
      <c r="A691" s="5" t="s">
        <v>1666</v>
      </c>
      <c r="B691" s="67" t="s">
        <v>1367</v>
      </c>
      <c r="C691" s="5">
        <v>54710.438889999998</v>
      </c>
      <c r="D691" s="5">
        <v>2.9999999999999997E-4</v>
      </c>
      <c r="E691" s="37">
        <f t="shared" si="92"/>
        <v>24218.545127000143</v>
      </c>
      <c r="F691" s="37">
        <f t="shared" si="95"/>
        <v>24218.5</v>
      </c>
      <c r="H691" s="62"/>
      <c r="I691" s="62"/>
      <c r="K691" s="37">
        <f t="shared" si="97"/>
        <v>0</v>
      </c>
      <c r="N691" s="37">
        <f t="shared" ca="1" si="94"/>
        <v>5.8982887792283993E-2</v>
      </c>
      <c r="P691" s="63">
        <f t="shared" si="93"/>
        <v>39691.938889999998</v>
      </c>
      <c r="S691" s="39"/>
      <c r="U691" s="48">
        <v>2.8481499997724313E-2</v>
      </c>
    </row>
    <row r="692" spans="1:21" ht="12.95" customHeight="1">
      <c r="A692" s="65" t="s">
        <v>1205</v>
      </c>
      <c r="B692" s="66" t="s">
        <v>1367</v>
      </c>
      <c r="C692" s="65">
        <v>54737.294199999997</v>
      </c>
      <c r="D692" s="65" t="s">
        <v>1664</v>
      </c>
      <c r="E692" s="37">
        <f t="shared" si="92"/>
        <v>24261.095539665457</v>
      </c>
      <c r="F692" s="37">
        <f t="shared" si="95"/>
        <v>24261</v>
      </c>
      <c r="G692" s="37">
        <f>+C692-(C$7+F692*C$8)</f>
        <v>6.0298999997030478E-2</v>
      </c>
      <c r="K692" s="37">
        <f t="shared" si="97"/>
        <v>6.0298999997030478E-2</v>
      </c>
      <c r="N692" s="37">
        <f t="shared" ca="1" si="94"/>
        <v>5.9111792361340003E-2</v>
      </c>
      <c r="P692" s="63">
        <f t="shared" si="93"/>
        <v>39718.794199999997</v>
      </c>
      <c r="S692" s="39"/>
    </row>
    <row r="693" spans="1:21" ht="12.95" customHeight="1">
      <c r="A693" s="60" t="s">
        <v>1673</v>
      </c>
      <c r="B693" s="67" t="s">
        <v>1367</v>
      </c>
      <c r="C693" s="5">
        <v>54989.752500000002</v>
      </c>
      <c r="D693" s="5">
        <v>1E-4</v>
      </c>
      <c r="E693" s="37">
        <f t="shared" si="92"/>
        <v>24661.098550086277</v>
      </c>
      <c r="F693" s="37">
        <f t="shared" si="95"/>
        <v>24661</v>
      </c>
      <c r="G693" s="37">
        <f>+C693-(C$7+F693*C$8)</f>
        <v>6.2199000007240102E-2</v>
      </c>
      <c r="H693" s="62"/>
      <c r="I693" s="62"/>
      <c r="K693" s="37">
        <f t="shared" si="97"/>
        <v>6.2199000007240102E-2</v>
      </c>
      <c r="N693" s="37">
        <f t="shared" ca="1" si="94"/>
        <v>6.0325011834808422E-2</v>
      </c>
      <c r="P693" s="63">
        <f t="shared" si="93"/>
        <v>39971.252500000002</v>
      </c>
      <c r="S693" s="39"/>
    </row>
    <row r="694" spans="1:21" ht="12.95" customHeight="1">
      <c r="A694" s="60" t="s">
        <v>1678</v>
      </c>
      <c r="B694" s="67" t="s">
        <v>1367</v>
      </c>
      <c r="C694" s="5">
        <v>54996.695599999999</v>
      </c>
      <c r="D694" s="5">
        <v>2.0000000000000001E-4</v>
      </c>
      <c r="E694" s="37">
        <f t="shared" si="92"/>
        <v>24672.099419939444</v>
      </c>
      <c r="F694" s="37">
        <f t="shared" si="95"/>
        <v>24672</v>
      </c>
      <c r="G694" s="37">
        <f>+C694-(C$7+F694*C$8)</f>
        <v>6.2748000003921334E-2</v>
      </c>
      <c r="H694" s="62"/>
      <c r="I694" s="62"/>
      <c r="K694" s="37">
        <f t="shared" si="97"/>
        <v>6.2748000003921334E-2</v>
      </c>
      <c r="N694" s="37">
        <f t="shared" ca="1" si="94"/>
        <v>6.0358375370328794E-2</v>
      </c>
      <c r="P694" s="63">
        <f t="shared" si="93"/>
        <v>39978.195599999999</v>
      </c>
      <c r="S694" s="39"/>
    </row>
    <row r="695" spans="1:21" ht="12.95" customHeight="1">
      <c r="A695" s="75" t="s">
        <v>1680</v>
      </c>
      <c r="B695" s="76" t="s">
        <v>1436</v>
      </c>
      <c r="C695" s="77">
        <v>55030.461889999999</v>
      </c>
      <c r="D695" s="77">
        <v>2.0000000000000001E-4</v>
      </c>
      <c r="E695" s="37">
        <f t="shared" si="92"/>
        <v>24725.599810501932</v>
      </c>
      <c r="F695" s="37">
        <f t="shared" si="95"/>
        <v>24725.5</v>
      </c>
      <c r="H695" s="62"/>
      <c r="I695" s="62"/>
      <c r="K695" s="37">
        <f t="shared" si="97"/>
        <v>0</v>
      </c>
      <c r="N695" s="37">
        <f t="shared" ca="1" si="94"/>
        <v>6.0520643474905204E-2</v>
      </c>
      <c r="P695" s="63">
        <f t="shared" si="93"/>
        <v>40011.961889999999</v>
      </c>
      <c r="S695" s="39"/>
    </row>
    <row r="696" spans="1:21" ht="12.95" customHeight="1">
      <c r="A696" s="5" t="s">
        <v>1679</v>
      </c>
      <c r="B696" s="67" t="s">
        <v>1436</v>
      </c>
      <c r="C696" s="5">
        <v>55044.661999999997</v>
      </c>
      <c r="D696" s="5">
        <v>1E-4</v>
      </c>
      <c r="E696" s="37">
        <f t="shared" si="92"/>
        <v>24748.098919258926</v>
      </c>
      <c r="F696" s="37">
        <f t="shared" si="95"/>
        <v>24748</v>
      </c>
      <c r="G696" s="37">
        <f t="shared" ref="G696:G716" si="98">+C696-(C$7+F696*C$8)</f>
        <v>6.2431999998807441E-2</v>
      </c>
      <c r="H696" s="62"/>
      <c r="I696" s="37">
        <f>+G696</f>
        <v>6.2431999998807441E-2</v>
      </c>
      <c r="N696" s="37">
        <f t="shared" ca="1" si="94"/>
        <v>6.058888707028779E-2</v>
      </c>
      <c r="P696" s="63">
        <f t="shared" si="93"/>
        <v>40026.161999999997</v>
      </c>
      <c r="S696" s="39"/>
    </row>
    <row r="697" spans="1:21" ht="12.95" customHeight="1">
      <c r="A697" s="65" t="s">
        <v>1245</v>
      </c>
      <c r="B697" s="66" t="s">
        <v>1436</v>
      </c>
      <c r="C697" s="65">
        <v>55068.332199999997</v>
      </c>
      <c r="D697" s="65" t="s">
        <v>1664</v>
      </c>
      <c r="E697" s="37">
        <f t="shared" si="92"/>
        <v>24785.602741701139</v>
      </c>
      <c r="F697" s="37">
        <f t="shared" si="95"/>
        <v>24785.5</v>
      </c>
      <c r="G697" s="37">
        <f t="shared" si="98"/>
        <v>6.4844499996979721E-2</v>
      </c>
      <c r="K697" s="37">
        <f>G697</f>
        <v>6.4844499996979721E-2</v>
      </c>
      <c r="N697" s="37">
        <f t="shared" ca="1" si="94"/>
        <v>6.0702626395925462E-2</v>
      </c>
      <c r="P697" s="63">
        <f t="shared" si="93"/>
        <v>40049.832199999997</v>
      </c>
      <c r="S697" s="39"/>
    </row>
    <row r="698" spans="1:21" ht="12.95" customHeight="1">
      <c r="A698" s="5" t="s">
        <v>1667</v>
      </c>
      <c r="B698" s="67" t="s">
        <v>1367</v>
      </c>
      <c r="C698" s="5">
        <v>55105.252099999998</v>
      </c>
      <c r="D698" s="5">
        <v>1E-4</v>
      </c>
      <c r="E698" s="37">
        <f t="shared" si="92"/>
        <v>24844.09981287858</v>
      </c>
      <c r="F698" s="37">
        <f t="shared" si="95"/>
        <v>24844</v>
      </c>
      <c r="G698" s="37">
        <f t="shared" si="98"/>
        <v>6.299600000056671E-2</v>
      </c>
      <c r="H698" s="62"/>
      <c r="I698" s="62"/>
      <c r="K698" s="37">
        <f>G698</f>
        <v>6.299600000056671E-2</v>
      </c>
      <c r="N698" s="37">
        <f t="shared" ca="1" si="94"/>
        <v>6.088005974392021E-2</v>
      </c>
      <c r="P698" s="63">
        <f t="shared" si="93"/>
        <v>40086.752099999998</v>
      </c>
      <c r="S698" s="39"/>
    </row>
    <row r="699" spans="1:21" ht="12.95" customHeight="1">
      <c r="A699" s="60" t="s">
        <v>1674</v>
      </c>
      <c r="B699" s="67" t="s">
        <v>1367</v>
      </c>
      <c r="C699" s="5">
        <v>55338.775999999998</v>
      </c>
      <c r="D699" s="5">
        <v>1E-4</v>
      </c>
      <c r="E699" s="37">
        <f t="shared" si="92"/>
        <v>25214.102553945948</v>
      </c>
      <c r="F699" s="37">
        <f t="shared" si="95"/>
        <v>25214</v>
      </c>
      <c r="G699" s="37">
        <f t="shared" si="98"/>
        <v>6.4725999996881001E-2</v>
      </c>
      <c r="H699" s="62"/>
      <c r="I699" s="37">
        <f>+G699</f>
        <v>6.4725999996881001E-2</v>
      </c>
      <c r="N699" s="37">
        <f t="shared" ca="1" si="94"/>
        <v>6.2002287756878501E-2</v>
      </c>
      <c r="P699" s="63">
        <f t="shared" si="93"/>
        <v>40320.275999999998</v>
      </c>
      <c r="S699" s="39"/>
    </row>
    <row r="700" spans="1:21" ht="12.95" customHeight="1">
      <c r="A700" s="125" t="s">
        <v>1670</v>
      </c>
      <c r="B700" s="71" t="s">
        <v>1367</v>
      </c>
      <c r="C700" s="70">
        <v>55380.430500000002</v>
      </c>
      <c r="D700" s="70">
        <v>2.0000000000000001E-4</v>
      </c>
      <c r="E700" s="37">
        <f t="shared" si="92"/>
        <v>25280.101276893758</v>
      </c>
      <c r="F700" s="37">
        <f t="shared" si="95"/>
        <v>25280</v>
      </c>
      <c r="G700" s="37">
        <f t="shared" si="98"/>
        <v>6.3920000000507571E-2</v>
      </c>
      <c r="H700" s="62"/>
      <c r="I700" s="62"/>
      <c r="K700" s="37">
        <f t="shared" ref="K700:K716" si="99">G700</f>
        <v>6.3920000000507571E-2</v>
      </c>
      <c r="N700" s="37">
        <f t="shared" ca="1" si="94"/>
        <v>6.2202468970000778E-2</v>
      </c>
      <c r="P700" s="63">
        <f t="shared" si="93"/>
        <v>40361.930500000002</v>
      </c>
      <c r="S700" s="39"/>
    </row>
    <row r="701" spans="1:21" ht="12.95" customHeight="1">
      <c r="A701" s="60" t="s">
        <v>1674</v>
      </c>
      <c r="B701" s="67" t="s">
        <v>1367</v>
      </c>
      <c r="C701" s="5">
        <v>55381.692300000002</v>
      </c>
      <c r="D701" s="5">
        <v>1E-4</v>
      </c>
      <c r="E701" s="37">
        <f t="shared" si="92"/>
        <v>25282.100513197533</v>
      </c>
      <c r="F701" s="37">
        <f t="shared" si="95"/>
        <v>25282</v>
      </c>
      <c r="G701" s="37">
        <f t="shared" si="98"/>
        <v>6.3438000004680362E-2</v>
      </c>
      <c r="H701" s="62"/>
      <c r="I701" s="62"/>
      <c r="K701" s="37">
        <f t="shared" si="99"/>
        <v>6.3438000004680362E-2</v>
      </c>
      <c r="N701" s="37">
        <f t="shared" ca="1" si="94"/>
        <v>6.2208535067368127E-2</v>
      </c>
      <c r="P701" s="63">
        <f t="shared" si="93"/>
        <v>40363.192300000002</v>
      </c>
      <c r="S701" s="39"/>
    </row>
    <row r="702" spans="1:21" ht="12.95" customHeight="1">
      <c r="A702" s="65" t="s">
        <v>1270</v>
      </c>
      <c r="B702" s="66" t="s">
        <v>1367</v>
      </c>
      <c r="C702" s="65">
        <v>55415.144099999998</v>
      </c>
      <c r="D702" s="65" t="s">
        <v>1664</v>
      </c>
      <c r="E702" s="37">
        <f t="shared" si="92"/>
        <v>25335.102615738793</v>
      </c>
      <c r="F702" s="37">
        <f t="shared" si="95"/>
        <v>25335</v>
      </c>
      <c r="G702" s="37">
        <f t="shared" si="98"/>
        <v>6.476499999553198E-2</v>
      </c>
      <c r="K702" s="37">
        <f t="shared" si="99"/>
        <v>6.476499999553198E-2</v>
      </c>
      <c r="N702" s="37">
        <f t="shared" ca="1" si="94"/>
        <v>6.2369286647602683E-2</v>
      </c>
      <c r="P702" s="63">
        <f t="shared" si="93"/>
        <v>40396.644099999998</v>
      </c>
      <c r="S702" s="39"/>
    </row>
    <row r="703" spans="1:21" ht="12.95" customHeight="1">
      <c r="A703" s="125" t="s">
        <v>1670</v>
      </c>
      <c r="B703" s="71" t="s">
        <v>1436</v>
      </c>
      <c r="C703" s="70">
        <v>55420.507899999997</v>
      </c>
      <c r="D703" s="70">
        <v>2.9999999999999997E-4</v>
      </c>
      <c r="E703" s="37">
        <f t="shared" si="92"/>
        <v>25343.601192126636</v>
      </c>
      <c r="F703" s="37">
        <f t="shared" si="95"/>
        <v>25343.5</v>
      </c>
      <c r="G703" s="37">
        <f t="shared" si="98"/>
        <v>6.3866500000585802E-2</v>
      </c>
      <c r="H703" s="62"/>
      <c r="I703" s="62"/>
      <c r="K703" s="37">
        <f t="shared" si="99"/>
        <v>6.3866500000585802E-2</v>
      </c>
      <c r="N703" s="37">
        <f t="shared" ca="1" si="94"/>
        <v>6.2395067561413893E-2</v>
      </c>
      <c r="P703" s="63">
        <f t="shared" si="93"/>
        <v>40402.007899999997</v>
      </c>
      <c r="S703" s="39"/>
    </row>
    <row r="704" spans="1:21" ht="12.95" customHeight="1">
      <c r="A704" s="65" t="s">
        <v>1270</v>
      </c>
      <c r="B704" s="66" t="s">
        <v>1367</v>
      </c>
      <c r="C704" s="65">
        <v>55425.242400000003</v>
      </c>
      <c r="D704" s="65" t="s">
        <v>1664</v>
      </c>
      <c r="E704" s="37">
        <f t="shared" si="92"/>
        <v>25351.10268545381</v>
      </c>
      <c r="F704" s="37">
        <f t="shared" si="95"/>
        <v>25351</v>
      </c>
      <c r="G704" s="37">
        <f t="shared" si="98"/>
        <v>6.4809000003151596E-2</v>
      </c>
      <c r="K704" s="37">
        <f t="shared" si="99"/>
        <v>6.4809000003151596E-2</v>
      </c>
      <c r="N704" s="37">
        <f t="shared" ca="1" si="94"/>
        <v>6.2417815426541422E-2</v>
      </c>
      <c r="P704" s="63">
        <f t="shared" si="93"/>
        <v>40406.742400000003</v>
      </c>
      <c r="S704" s="39"/>
    </row>
    <row r="705" spans="1:19" ht="12.95" customHeight="1">
      <c r="A705" s="60" t="s">
        <v>1674</v>
      </c>
      <c r="B705" s="67" t="s">
        <v>1367</v>
      </c>
      <c r="C705" s="5">
        <v>55436.602899999998</v>
      </c>
      <c r="D705" s="5">
        <v>1E-4</v>
      </c>
      <c r="E705" s="37">
        <f t="shared" si="92"/>
        <v>25369.102625245388</v>
      </c>
      <c r="F705" s="37">
        <f t="shared" si="95"/>
        <v>25369</v>
      </c>
      <c r="G705" s="37">
        <f t="shared" si="98"/>
        <v>6.4770999997563194E-2</v>
      </c>
      <c r="H705" s="62"/>
      <c r="I705" s="62"/>
      <c r="K705" s="37">
        <f t="shared" si="99"/>
        <v>6.4770999997563194E-2</v>
      </c>
      <c r="N705" s="37">
        <f t="shared" ca="1" si="94"/>
        <v>6.247241030284751E-2</v>
      </c>
      <c r="P705" s="63">
        <f t="shared" si="93"/>
        <v>40418.102899999998</v>
      </c>
      <c r="S705" s="39"/>
    </row>
    <row r="706" spans="1:19" ht="12.95" customHeight="1">
      <c r="A706" s="60" t="s">
        <v>1675</v>
      </c>
      <c r="B706" s="67" t="s">
        <v>1367</v>
      </c>
      <c r="C706" s="5">
        <v>55759.749100000001</v>
      </c>
      <c r="D706" s="5">
        <v>2.0000000000000001E-4</v>
      </c>
      <c r="E706" s="37">
        <f t="shared" si="92"/>
        <v>25881.105806784857</v>
      </c>
      <c r="F706" s="37">
        <f t="shared" si="95"/>
        <v>25881</v>
      </c>
      <c r="G706" s="37">
        <f t="shared" si="98"/>
        <v>6.6779000000678934E-2</v>
      </c>
      <c r="H706" s="62"/>
      <c r="I706" s="62"/>
      <c r="K706" s="37">
        <f t="shared" si="99"/>
        <v>6.6779000000678934E-2</v>
      </c>
      <c r="N706" s="37">
        <f t="shared" ca="1" si="94"/>
        <v>6.4025331228887067E-2</v>
      </c>
      <c r="P706" s="63">
        <f t="shared" si="93"/>
        <v>40741.249100000001</v>
      </c>
      <c r="S706" s="39"/>
    </row>
    <row r="707" spans="1:19" ht="12.95" customHeight="1">
      <c r="A707" s="60" t="s">
        <v>1682</v>
      </c>
      <c r="B707" s="67" t="s">
        <v>1367</v>
      </c>
      <c r="C707" s="5">
        <v>55759.749100000001</v>
      </c>
      <c r="D707" s="5">
        <v>2.0000000000000001E-4</v>
      </c>
      <c r="E707" s="37">
        <f t="shared" si="92"/>
        <v>25881.105806784857</v>
      </c>
      <c r="F707" s="37">
        <f t="shared" si="95"/>
        <v>25881</v>
      </c>
      <c r="G707" s="37">
        <f t="shared" si="98"/>
        <v>6.6779000000678934E-2</v>
      </c>
      <c r="H707" s="62"/>
      <c r="I707" s="62"/>
      <c r="K707" s="37">
        <f t="shared" si="99"/>
        <v>6.6779000000678934E-2</v>
      </c>
      <c r="N707" s="37">
        <f t="shared" ca="1" si="94"/>
        <v>6.4025331228887067E-2</v>
      </c>
      <c r="P707" s="63">
        <f t="shared" si="93"/>
        <v>40741.249100000001</v>
      </c>
      <c r="S707" s="39"/>
    </row>
    <row r="708" spans="1:19" ht="12.95" customHeight="1">
      <c r="A708" s="60" t="s">
        <v>1675</v>
      </c>
      <c r="B708" s="67" t="s">
        <v>1367</v>
      </c>
      <c r="C708" s="5">
        <v>55785.625500000002</v>
      </c>
      <c r="D708" s="5">
        <v>1E-4</v>
      </c>
      <c r="E708" s="37">
        <f t="shared" si="92"/>
        <v>25922.105203116265</v>
      </c>
      <c r="F708" s="37">
        <f t="shared" si="95"/>
        <v>25922</v>
      </c>
      <c r="G708" s="37">
        <f t="shared" si="98"/>
        <v>6.6398000002664048E-2</v>
      </c>
      <c r="H708" s="62"/>
      <c r="I708" s="62"/>
      <c r="K708" s="37">
        <f t="shared" si="99"/>
        <v>6.6398000002664048E-2</v>
      </c>
      <c r="N708" s="37">
        <f t="shared" ca="1" si="94"/>
        <v>6.4149686224917568E-2</v>
      </c>
      <c r="P708" s="63">
        <f t="shared" si="93"/>
        <v>40767.125500000002</v>
      </c>
      <c r="S708" s="39"/>
    </row>
    <row r="709" spans="1:19" ht="12.95" customHeight="1">
      <c r="A709" s="60" t="s">
        <v>1682</v>
      </c>
      <c r="B709" s="67" t="s">
        <v>1367</v>
      </c>
      <c r="C709" s="5">
        <v>55785.625500000002</v>
      </c>
      <c r="D709" s="5">
        <v>1E-4</v>
      </c>
      <c r="E709" s="37">
        <f t="shared" si="92"/>
        <v>25922.105203116265</v>
      </c>
      <c r="F709" s="37">
        <f t="shared" si="95"/>
        <v>25922</v>
      </c>
      <c r="G709" s="37">
        <f t="shared" si="98"/>
        <v>6.6398000002664048E-2</v>
      </c>
      <c r="H709" s="62"/>
      <c r="I709" s="62"/>
      <c r="K709" s="37">
        <f t="shared" si="99"/>
        <v>6.6398000002664048E-2</v>
      </c>
      <c r="N709" s="37">
        <f t="shared" ca="1" si="94"/>
        <v>6.4149686224917568E-2</v>
      </c>
      <c r="P709" s="63">
        <f t="shared" si="93"/>
        <v>40767.125500000002</v>
      </c>
      <c r="S709" s="39"/>
    </row>
    <row r="710" spans="1:19" ht="12.95" customHeight="1">
      <c r="A710" s="65" t="s">
        <v>1294</v>
      </c>
      <c r="B710" s="66" t="s">
        <v>1367</v>
      </c>
      <c r="C710" s="65">
        <v>55837.377399999998</v>
      </c>
      <c r="D710" s="65" t="s">
        <v>1664</v>
      </c>
      <c r="E710" s="37">
        <f t="shared" si="92"/>
        <v>26004.102569790266</v>
      </c>
      <c r="F710" s="37">
        <f t="shared" si="95"/>
        <v>26004</v>
      </c>
      <c r="G710" s="37">
        <f t="shared" si="98"/>
        <v>6.4736000000266358E-2</v>
      </c>
      <c r="K710" s="37">
        <f t="shared" si="99"/>
        <v>6.4736000000266358E-2</v>
      </c>
      <c r="N710" s="37">
        <f t="shared" ca="1" si="94"/>
        <v>6.4398396216978598E-2</v>
      </c>
      <c r="P710" s="63">
        <f t="shared" si="93"/>
        <v>40818.877399999998</v>
      </c>
      <c r="S710" s="39"/>
    </row>
    <row r="711" spans="1:19" ht="12.95" customHeight="1">
      <c r="A711" s="65" t="s">
        <v>1294</v>
      </c>
      <c r="B711" s="66" t="s">
        <v>1367</v>
      </c>
      <c r="C711" s="65">
        <v>55856.3151</v>
      </c>
      <c r="D711" s="65" t="s">
        <v>1664</v>
      </c>
      <c r="E711" s="37">
        <f t="shared" si="92"/>
        <v>26034.108067769328</v>
      </c>
      <c r="F711" s="37">
        <f t="shared" si="95"/>
        <v>26034</v>
      </c>
      <c r="G711" s="37">
        <f t="shared" si="98"/>
        <v>6.8206000003556255E-2</v>
      </c>
      <c r="K711" s="37">
        <f t="shared" si="99"/>
        <v>6.8206000003556255E-2</v>
      </c>
      <c r="N711" s="37">
        <f t="shared" ca="1" si="94"/>
        <v>6.4489387677488741E-2</v>
      </c>
      <c r="P711" s="63">
        <f t="shared" si="93"/>
        <v>40837.8151</v>
      </c>
      <c r="S711" s="39"/>
    </row>
    <row r="712" spans="1:19" ht="12.95" customHeight="1">
      <c r="A712" s="5" t="s">
        <v>1685</v>
      </c>
      <c r="B712" s="67" t="s">
        <v>1436</v>
      </c>
      <c r="C712" s="5">
        <v>56101.515760000002</v>
      </c>
      <c r="D712" s="5">
        <v>2.4000000000000001E-4</v>
      </c>
      <c r="E712" s="37">
        <f t="shared" si="92"/>
        <v>26422.611841094149</v>
      </c>
      <c r="F712" s="37">
        <f t="shared" si="95"/>
        <v>26422.5</v>
      </c>
      <c r="G712" s="37">
        <f t="shared" si="98"/>
        <v>7.0587500005785841E-2</v>
      </c>
      <c r="H712" s="62"/>
      <c r="I712" s="62"/>
      <c r="K712" s="37">
        <f t="shared" si="99"/>
        <v>7.0587500005785841E-2</v>
      </c>
      <c r="N712" s="37">
        <f t="shared" ca="1" si="94"/>
        <v>6.5667727091094918E-2</v>
      </c>
      <c r="P712" s="63">
        <f t="shared" si="93"/>
        <v>41083.015760000002</v>
      </c>
      <c r="S712" s="39"/>
    </row>
    <row r="713" spans="1:19" ht="12.95" customHeight="1">
      <c r="A713" s="65" t="s">
        <v>1309</v>
      </c>
      <c r="B713" s="66" t="s">
        <v>1367</v>
      </c>
      <c r="C713" s="65">
        <v>56170.625599999999</v>
      </c>
      <c r="D713" s="65" t="s">
        <v>1664</v>
      </c>
      <c r="E713" s="37">
        <f t="shared" si="92"/>
        <v>26532.11168344316</v>
      </c>
      <c r="F713" s="37">
        <f t="shared" si="95"/>
        <v>26532</v>
      </c>
      <c r="G713" s="37">
        <f t="shared" si="98"/>
        <v>7.0487999997567385E-2</v>
      </c>
      <c r="K713" s="37">
        <f t="shared" si="99"/>
        <v>7.0487999997567385E-2</v>
      </c>
      <c r="N713" s="37">
        <f t="shared" ca="1" si="94"/>
        <v>6.5999845921956901E-2</v>
      </c>
      <c r="P713" s="63">
        <f t="shared" si="93"/>
        <v>41152.125599999999</v>
      </c>
      <c r="S713" s="39"/>
    </row>
    <row r="714" spans="1:19" ht="12.95" customHeight="1">
      <c r="A714" s="60" t="s">
        <v>1683</v>
      </c>
      <c r="B714" s="67" t="s">
        <v>1367</v>
      </c>
      <c r="C714" s="5">
        <v>56170.625699999997</v>
      </c>
      <c r="D714" s="5">
        <v>1E-4</v>
      </c>
      <c r="E714" s="37">
        <f t="shared" si="92"/>
        <v>26532.111841886359</v>
      </c>
      <c r="F714" s="37">
        <f t="shared" si="95"/>
        <v>26532</v>
      </c>
      <c r="G714" s="37">
        <f t="shared" si="98"/>
        <v>7.0587999995041173E-2</v>
      </c>
      <c r="H714" s="62"/>
      <c r="I714" s="62"/>
      <c r="K714" s="37">
        <f t="shared" si="99"/>
        <v>7.0587999995041173E-2</v>
      </c>
      <c r="N714" s="37">
        <f t="shared" ca="1" si="94"/>
        <v>6.5999845921956901E-2</v>
      </c>
      <c r="P714" s="63">
        <f t="shared" si="93"/>
        <v>41152.125699999997</v>
      </c>
      <c r="S714" s="39"/>
    </row>
    <row r="715" spans="1:19" ht="12.95" customHeight="1">
      <c r="A715" s="60" t="s">
        <v>1684</v>
      </c>
      <c r="B715" s="67" t="s">
        <v>1367</v>
      </c>
      <c r="C715" s="5">
        <v>56176.3073</v>
      </c>
      <c r="D715" s="5">
        <v>1E-4</v>
      </c>
      <c r="E715" s="37">
        <f t="shared" si="92"/>
        <v>26541.113950765361</v>
      </c>
      <c r="F715" s="37">
        <f t="shared" si="95"/>
        <v>26541</v>
      </c>
      <c r="G715" s="37">
        <f t="shared" si="98"/>
        <v>7.191900000179885E-2</v>
      </c>
      <c r="H715" s="62"/>
      <c r="I715" s="62"/>
      <c r="K715" s="37">
        <f t="shared" si="99"/>
        <v>7.191900000179885E-2</v>
      </c>
      <c r="N715" s="37">
        <f t="shared" ca="1" si="94"/>
        <v>6.6027143360109952E-2</v>
      </c>
      <c r="P715" s="63">
        <f t="shared" si="93"/>
        <v>41157.8073</v>
      </c>
      <c r="S715" s="39"/>
    </row>
    <row r="716" spans="1:19" ht="12.95" customHeight="1">
      <c r="A716" s="60" t="s">
        <v>1684</v>
      </c>
      <c r="B716" s="67" t="s">
        <v>1367</v>
      </c>
      <c r="C716" s="5">
        <v>56462.843800000002</v>
      </c>
      <c r="D716" s="5">
        <v>1E-4</v>
      </c>
      <c r="E716" s="37">
        <f t="shared" si="92"/>
        <v>26995.111551935308</v>
      </c>
      <c r="F716" s="37">
        <f t="shared" si="95"/>
        <v>26995</v>
      </c>
      <c r="G716" s="37">
        <f t="shared" si="98"/>
        <v>7.0405000005848706E-2</v>
      </c>
      <c r="H716" s="62"/>
      <c r="I716" s="62"/>
      <c r="K716" s="37">
        <f t="shared" si="99"/>
        <v>7.0405000005848706E-2</v>
      </c>
      <c r="N716" s="37">
        <f t="shared" ca="1" si="94"/>
        <v>6.7404147462496594E-2</v>
      </c>
      <c r="P716" s="63">
        <f t="shared" si="93"/>
        <v>41444.343800000002</v>
      </c>
      <c r="S716" s="39"/>
    </row>
    <row r="717" spans="1:19" ht="12.95" customHeight="1">
      <c r="A717" s="5" t="s">
        <v>1681</v>
      </c>
      <c r="B717" s="67" t="s">
        <v>1367</v>
      </c>
      <c r="C717" s="5">
        <v>56480.516100000001</v>
      </c>
      <c r="D717" s="5">
        <v>1.5E-3</v>
      </c>
      <c r="E717" s="37">
        <f t="shared" si="92"/>
        <v>27023.112109655372</v>
      </c>
      <c r="F717" s="37">
        <f t="shared" si="95"/>
        <v>27023</v>
      </c>
      <c r="H717" s="62"/>
      <c r="I717" s="62"/>
      <c r="N717" s="37">
        <f t="shared" ca="1" si="94"/>
        <v>6.7489072825639373E-2</v>
      </c>
      <c r="P717" s="63">
        <f t="shared" si="93"/>
        <v>41462.016100000001</v>
      </c>
      <c r="S717" s="39"/>
    </row>
    <row r="718" spans="1:19" ht="12.95" customHeight="1">
      <c r="A718" s="125" t="s">
        <v>1686</v>
      </c>
      <c r="B718" s="71" t="s">
        <v>1367</v>
      </c>
      <c r="C718" s="5">
        <v>56590.335099999997</v>
      </c>
      <c r="D718" s="70">
        <v>1.1000000000000001E-3</v>
      </c>
      <c r="E718" s="37">
        <f t="shared" si="92"/>
        <v>27197.112848000681</v>
      </c>
      <c r="F718" s="37">
        <f t="shared" si="95"/>
        <v>27197</v>
      </c>
      <c r="G718" s="37">
        <f>+C718-(C$7+F718*C$8)</f>
        <v>7.1222999999008607E-2</v>
      </c>
      <c r="H718" s="62"/>
      <c r="I718" s="62"/>
      <c r="J718" s="37">
        <f>G718</f>
        <v>7.1222999999008607E-2</v>
      </c>
      <c r="N718" s="37">
        <f t="shared" ca="1" si="94"/>
        <v>6.8016823296598139E-2</v>
      </c>
      <c r="P718" s="63">
        <f t="shared" si="93"/>
        <v>41571.835099999997</v>
      </c>
      <c r="S718" s="39"/>
    </row>
    <row r="719" spans="1:19" ht="12.95" customHeight="1">
      <c r="A719" s="70" t="s">
        <v>1688</v>
      </c>
      <c r="B719" s="71" t="s">
        <v>1367</v>
      </c>
      <c r="C719" s="70">
        <v>56811.552000000003</v>
      </c>
      <c r="D719" s="126">
        <v>6.9999999999999999E-4</v>
      </c>
      <c r="E719" s="37">
        <f t="shared" si="92"/>
        <v>27547.615984383843</v>
      </c>
      <c r="F719" s="37">
        <f t="shared" si="95"/>
        <v>27547.5</v>
      </c>
      <c r="H719" s="62"/>
      <c r="N719" s="37">
        <f t="shared" ca="1" si="94"/>
        <v>6.9079906860224832E-2</v>
      </c>
      <c r="P719" s="63">
        <f t="shared" si="93"/>
        <v>41793.052000000003</v>
      </c>
      <c r="S719" s="39"/>
    </row>
    <row r="720" spans="1:19" ht="12.95" customHeight="1">
      <c r="A720" s="70" t="s">
        <v>1688</v>
      </c>
      <c r="B720" s="71" t="s">
        <v>1367</v>
      </c>
      <c r="C720" s="70">
        <v>56841.531199999998</v>
      </c>
      <c r="D720" s="126">
        <v>1.2999999999999999E-3</v>
      </c>
      <c r="E720" s="37">
        <f t="shared" si="92"/>
        <v>27595.115988344915</v>
      </c>
      <c r="F720" s="37">
        <f t="shared" si="95"/>
        <v>27595</v>
      </c>
      <c r="H720" s="62"/>
      <c r="I720" s="62"/>
      <c r="N720" s="37">
        <f t="shared" ca="1" si="94"/>
        <v>6.9223976672699195E-2</v>
      </c>
      <c r="P720" s="63">
        <f t="shared" si="93"/>
        <v>41823.031199999998</v>
      </c>
      <c r="S720" s="39"/>
    </row>
    <row r="721" spans="1:19" ht="12.95" customHeight="1">
      <c r="A721" s="60" t="s">
        <v>1687</v>
      </c>
      <c r="B721" s="67" t="s">
        <v>1367</v>
      </c>
      <c r="C721" s="5">
        <v>56842.793700000002</v>
      </c>
      <c r="D721" s="5">
        <v>1E-4</v>
      </c>
      <c r="E721" s="37">
        <f t="shared" si="92"/>
        <v>27597.116333751099</v>
      </c>
      <c r="F721" s="37">
        <f t="shared" si="95"/>
        <v>27597</v>
      </c>
      <c r="G721" s="37">
        <f t="shared" ref="G721:G768" si="100">+C721-(C$7+F721*C$8)</f>
        <v>7.3423000001639593E-2</v>
      </c>
      <c r="H721" s="62"/>
      <c r="I721" s="62"/>
      <c r="K721" s="37">
        <f>G721</f>
        <v>7.3423000001639593E-2</v>
      </c>
      <c r="N721" s="37">
        <f t="shared" ca="1" si="94"/>
        <v>6.9230042770066558E-2</v>
      </c>
      <c r="P721" s="63">
        <f t="shared" si="93"/>
        <v>41824.293700000002</v>
      </c>
      <c r="S721" s="39"/>
    </row>
    <row r="722" spans="1:19" ht="12.95" customHeight="1">
      <c r="A722" s="5" t="s">
        <v>1701</v>
      </c>
      <c r="B722" s="67"/>
      <c r="C722" s="5">
        <v>57179.506600000001</v>
      </c>
      <c r="D722" s="10">
        <v>1E-3</v>
      </c>
      <c r="E722" s="37">
        <f t="shared" si="92"/>
        <v>28130.615028971341</v>
      </c>
      <c r="F722" s="37">
        <f t="shared" si="95"/>
        <v>28130.5</v>
      </c>
      <c r="G722" s="37">
        <f t="shared" si="100"/>
        <v>7.2599500002979767E-2</v>
      </c>
      <c r="J722" s="37">
        <f>G722</f>
        <v>7.2599500002979767E-2</v>
      </c>
      <c r="N722" s="37">
        <f t="shared" ca="1" si="94"/>
        <v>7.084817424280504E-2</v>
      </c>
      <c r="P722" s="63">
        <f t="shared" si="93"/>
        <v>42161.006600000001</v>
      </c>
      <c r="S722" s="39"/>
    </row>
    <row r="723" spans="1:19" ht="12.95" customHeight="1">
      <c r="A723" s="26" t="s">
        <v>2097</v>
      </c>
      <c r="B723" s="27" t="s">
        <v>1367</v>
      </c>
      <c r="C723" s="26">
        <v>57227.790300000001</v>
      </c>
      <c r="D723" s="26">
        <v>1E-4</v>
      </c>
      <c r="E723" s="37">
        <f t="shared" si="92"/>
        <v>28207.11726856598</v>
      </c>
      <c r="F723" s="37">
        <f t="shared" si="95"/>
        <v>28207</v>
      </c>
      <c r="G723" s="37">
        <f t="shared" si="100"/>
        <v>7.4012999997648876E-2</v>
      </c>
      <c r="K723" s="37">
        <f>G723</f>
        <v>7.4012999997648876E-2</v>
      </c>
      <c r="N723" s="37">
        <f t="shared" ca="1" si="94"/>
        <v>7.1080202467105863E-2</v>
      </c>
      <c r="P723" s="63">
        <f t="shared" si="93"/>
        <v>42209.290300000001</v>
      </c>
      <c r="S723" s="39"/>
    </row>
    <row r="724" spans="1:19" ht="12.95" customHeight="1">
      <c r="A724" s="26" t="s">
        <v>2097</v>
      </c>
      <c r="B724" s="27" t="s">
        <v>1367</v>
      </c>
      <c r="C724" s="26">
        <v>57236.625699999997</v>
      </c>
      <c r="D724" s="26">
        <v>1E-4</v>
      </c>
      <c r="E724" s="37">
        <f t="shared" si="92"/>
        <v>28221.116359102005</v>
      </c>
      <c r="F724" s="37">
        <f t="shared" si="95"/>
        <v>28221</v>
      </c>
      <c r="G724" s="37">
        <f t="shared" si="100"/>
        <v>7.343899999250425E-2</v>
      </c>
      <c r="K724" s="37">
        <f>G724</f>
        <v>7.343899999250425E-2</v>
      </c>
      <c r="N724" s="37">
        <f t="shared" ca="1" si="94"/>
        <v>7.1122665148677267E-2</v>
      </c>
      <c r="P724" s="63">
        <f t="shared" si="93"/>
        <v>42218.125699999997</v>
      </c>
      <c r="S724" s="39"/>
    </row>
    <row r="725" spans="1:19" ht="12.95" customHeight="1">
      <c r="A725" s="127" t="s">
        <v>2102</v>
      </c>
      <c r="B725" s="128" t="s">
        <v>1367</v>
      </c>
      <c r="C725" s="129">
        <v>57240.411800000002</v>
      </c>
      <c r="D725" s="130">
        <v>1.1999999999999999E-3</v>
      </c>
      <c r="E725" s="37">
        <f t="shared" ref="E725:E768" si="101">+(C725-C$7)/C$8</f>
        <v>28227.115177115735</v>
      </c>
      <c r="F725" s="37">
        <f t="shared" si="95"/>
        <v>28227</v>
      </c>
      <c r="G725" s="37">
        <f t="shared" si="100"/>
        <v>7.269300000189105E-2</v>
      </c>
      <c r="K725" s="37">
        <f>G725</f>
        <v>7.269300000189105E-2</v>
      </c>
      <c r="N725" s="37">
        <f t="shared" ca="1" si="94"/>
        <v>7.1140863440779301E-2</v>
      </c>
      <c r="P725" s="63">
        <f t="shared" ref="P725:P768" si="102">C725-15018.5</f>
        <v>42221.911800000002</v>
      </c>
      <c r="S725" s="39"/>
    </row>
    <row r="726" spans="1:19" ht="12.95" customHeight="1">
      <c r="A726" s="131" t="s">
        <v>287</v>
      </c>
      <c r="B726" s="132" t="s">
        <v>1436</v>
      </c>
      <c r="C726" s="133">
        <v>57249.563529999999</v>
      </c>
      <c r="D726" s="134">
        <v>2.0000000000000001E-4</v>
      </c>
      <c r="E726" s="37">
        <f t="shared" si="101"/>
        <v>28241.615471027868</v>
      </c>
      <c r="F726" s="37">
        <f t="shared" si="95"/>
        <v>28241.5</v>
      </c>
      <c r="G726" s="37">
        <f t="shared" si="100"/>
        <v>7.2878499995567836E-2</v>
      </c>
      <c r="K726" s="37">
        <f>G726</f>
        <v>7.2878499995567836E-2</v>
      </c>
      <c r="N726" s="37">
        <f t="shared" ca="1" si="94"/>
        <v>7.1184842646692531E-2</v>
      </c>
      <c r="P726" s="63">
        <f t="shared" si="102"/>
        <v>42231.063529999999</v>
      </c>
      <c r="S726" s="39"/>
    </row>
    <row r="727" spans="1:19" ht="12.95" customHeight="1">
      <c r="A727" s="127" t="s">
        <v>2102</v>
      </c>
      <c r="B727" s="128" t="s">
        <v>1367</v>
      </c>
      <c r="C727" s="129">
        <v>57305.420899999997</v>
      </c>
      <c r="D727" s="130">
        <v>1E-3</v>
      </c>
      <c r="E727" s="37">
        <f t="shared" si="101"/>
        <v>28330.117675764999</v>
      </c>
      <c r="F727" s="37">
        <f t="shared" si="95"/>
        <v>28330</v>
      </c>
      <c r="G727" s="37">
        <f t="shared" si="100"/>
        <v>7.4269999997341074E-2</v>
      </c>
      <c r="K727" s="37">
        <f>G727</f>
        <v>7.4269999997341074E-2</v>
      </c>
      <c r="N727" s="37">
        <f t="shared" ca="1" si="94"/>
        <v>7.1453267455197395E-2</v>
      </c>
      <c r="P727" s="63">
        <f t="shared" si="102"/>
        <v>42286.920899999997</v>
      </c>
      <c r="S727" s="39"/>
    </row>
    <row r="728" spans="1:19" ht="12.95" customHeight="1">
      <c r="A728" s="135" t="s">
        <v>2103</v>
      </c>
      <c r="B728" s="136" t="s">
        <v>1436</v>
      </c>
      <c r="C728" s="137">
        <v>57560.718999999997</v>
      </c>
      <c r="D728" s="138">
        <v>5.0000000000000001E-3</v>
      </c>
      <c r="E728" s="37">
        <f t="shared" si="101"/>
        <v>28734.620156193305</v>
      </c>
      <c r="F728" s="37">
        <f t="shared" si="95"/>
        <v>28734.5</v>
      </c>
      <c r="G728" s="37">
        <f t="shared" si="100"/>
        <v>7.5835499999811873E-2</v>
      </c>
      <c r="I728" s="37">
        <f>G728</f>
        <v>7.5835499999811873E-2</v>
      </c>
      <c r="N728" s="37">
        <f t="shared" ca="1" si="94"/>
        <v>7.2680135647742339E-2</v>
      </c>
      <c r="P728" s="63">
        <f t="shared" si="102"/>
        <v>42542.218999999997</v>
      </c>
      <c r="S728" s="39"/>
    </row>
    <row r="729" spans="1:19" ht="12.95" customHeight="1">
      <c r="A729" s="26" t="s">
        <v>2098</v>
      </c>
      <c r="B729" s="27" t="s">
        <v>1367</v>
      </c>
      <c r="C729" s="26">
        <v>57564.820500000002</v>
      </c>
      <c r="D729" s="26">
        <v>1E-4</v>
      </c>
      <c r="E729" s="37">
        <f t="shared" si="101"/>
        <v>28741.118704061377</v>
      </c>
      <c r="F729" s="37">
        <f t="shared" si="95"/>
        <v>28741</v>
      </c>
      <c r="G729" s="37">
        <f t="shared" si="100"/>
        <v>7.4919000006048009E-2</v>
      </c>
      <c r="K729" s="37">
        <f t="shared" ref="K729:K768" si="103">G729</f>
        <v>7.4919000006048009E-2</v>
      </c>
      <c r="N729" s="37">
        <f t="shared" ca="1" si="94"/>
        <v>7.26998504641862E-2</v>
      </c>
      <c r="P729" s="63">
        <f t="shared" si="102"/>
        <v>42546.320500000002</v>
      </c>
      <c r="S729" s="39"/>
    </row>
    <row r="730" spans="1:19" ht="12.95" customHeight="1">
      <c r="A730" s="26" t="s">
        <v>2098</v>
      </c>
      <c r="B730" s="27" t="s">
        <v>1367</v>
      </c>
      <c r="C730" s="26">
        <v>57573.655599999998</v>
      </c>
      <c r="D730" s="26">
        <v>1E-4</v>
      </c>
      <c r="E730" s="37">
        <f t="shared" si="101"/>
        <v>28755.1173192678</v>
      </c>
      <c r="F730" s="37">
        <f t="shared" si="95"/>
        <v>28755</v>
      </c>
      <c r="G730" s="37">
        <f t="shared" si="100"/>
        <v>7.4045000001206063E-2</v>
      </c>
      <c r="K730" s="37">
        <f t="shared" si="103"/>
        <v>7.4045000001206063E-2</v>
      </c>
      <c r="N730" s="37">
        <f t="shared" ca="1" si="94"/>
        <v>7.2742313145757603E-2</v>
      </c>
      <c r="P730" s="63">
        <f t="shared" si="102"/>
        <v>42555.155599999998</v>
      </c>
      <c r="S730" s="39"/>
    </row>
    <row r="731" spans="1:19" ht="12.95" customHeight="1">
      <c r="A731" s="127" t="s">
        <v>2102</v>
      </c>
      <c r="B731" s="128" t="s">
        <v>1367</v>
      </c>
      <c r="C731" s="129">
        <v>57577.442999999999</v>
      </c>
      <c r="D731" s="130">
        <v>1.1999999999999999E-3</v>
      </c>
      <c r="E731" s="37">
        <f t="shared" si="101"/>
        <v>28761.118197043132</v>
      </c>
      <c r="F731" s="37">
        <f t="shared" si="95"/>
        <v>28761</v>
      </c>
      <c r="G731" s="37">
        <f t="shared" si="100"/>
        <v>7.4598999999579974E-2</v>
      </c>
      <c r="K731" s="37">
        <f t="shared" si="103"/>
        <v>7.4598999999579974E-2</v>
      </c>
      <c r="N731" s="37">
        <f t="shared" ca="1" si="94"/>
        <v>7.276051143785961E-2</v>
      </c>
      <c r="P731" s="63">
        <f t="shared" si="102"/>
        <v>42558.942999999999</v>
      </c>
      <c r="S731" s="39"/>
    </row>
    <row r="732" spans="1:19" ht="12.95" customHeight="1">
      <c r="A732" s="26" t="s">
        <v>2099</v>
      </c>
      <c r="B732" s="27" t="s">
        <v>1367</v>
      </c>
      <c r="C732" s="26">
        <v>57583.753900000003</v>
      </c>
      <c r="D732" s="26">
        <v>2.0000000000000001E-4</v>
      </c>
      <c r="E732" s="37">
        <f t="shared" si="101"/>
        <v>28771.117388982817</v>
      </c>
      <c r="F732" s="37">
        <f t="shared" si="95"/>
        <v>28771</v>
      </c>
      <c r="G732" s="37">
        <f t="shared" si="100"/>
        <v>7.4089000008825678E-2</v>
      </c>
      <c r="K732" s="37">
        <f t="shared" si="103"/>
        <v>7.4089000008825678E-2</v>
      </c>
      <c r="N732" s="37">
        <f t="shared" ref="N732:N768" ca="1" si="104">+C$11+C$12*F732</f>
        <v>7.2790841924696315E-2</v>
      </c>
      <c r="P732" s="63">
        <f t="shared" si="102"/>
        <v>42565.253900000003</v>
      </c>
      <c r="S732" s="39"/>
    </row>
    <row r="733" spans="1:19" ht="12.95" customHeight="1">
      <c r="A733" s="127" t="s">
        <v>286</v>
      </c>
      <c r="B733" s="128" t="s">
        <v>1436</v>
      </c>
      <c r="C733" s="129">
        <v>57600.480629999998</v>
      </c>
      <c r="D733" s="130">
        <v>1E-4</v>
      </c>
      <c r="E733" s="37">
        <f t="shared" si="101"/>
        <v>28797.619755332009</v>
      </c>
      <c r="F733" s="37">
        <f t="shared" si="95"/>
        <v>28797.5</v>
      </c>
      <c r="G733" s="37">
        <f t="shared" si="100"/>
        <v>7.5582500001473818E-2</v>
      </c>
      <c r="K733" s="37">
        <f t="shared" si="103"/>
        <v>7.5582500001473818E-2</v>
      </c>
      <c r="N733" s="37">
        <f t="shared" ca="1" si="104"/>
        <v>7.2871217714813613E-2</v>
      </c>
      <c r="P733" s="63">
        <f t="shared" si="102"/>
        <v>42581.980629999998</v>
      </c>
      <c r="S733" s="39"/>
    </row>
    <row r="734" spans="1:19" ht="12.95" customHeight="1">
      <c r="A734" s="26" t="s">
        <v>2099</v>
      </c>
      <c r="B734" s="27" t="s">
        <v>1367</v>
      </c>
      <c r="C734" s="26">
        <v>57607.737999999998</v>
      </c>
      <c r="D734" s="26">
        <v>1E-4</v>
      </c>
      <c r="E734" s="37">
        <f t="shared" si="101"/>
        <v>28809.118564631357</v>
      </c>
      <c r="F734" s="37">
        <f t="shared" si="95"/>
        <v>28809</v>
      </c>
      <c r="G734" s="37">
        <f t="shared" si="100"/>
        <v>7.4830999998084735E-2</v>
      </c>
      <c r="K734" s="37">
        <f t="shared" si="103"/>
        <v>7.4830999998084735E-2</v>
      </c>
      <c r="N734" s="37">
        <f t="shared" ca="1" si="104"/>
        <v>7.2906097774675827E-2</v>
      </c>
      <c r="P734" s="63">
        <f t="shared" si="102"/>
        <v>42589.237999999998</v>
      </c>
      <c r="S734" s="39"/>
    </row>
    <row r="735" spans="1:19" ht="12.95" customHeight="1">
      <c r="A735" s="97" t="s">
        <v>1583</v>
      </c>
      <c r="B735" s="98" t="s">
        <v>1367</v>
      </c>
      <c r="C735" s="98">
        <v>57909.426200000002</v>
      </c>
      <c r="D735" s="98">
        <v>1.2999999999999999E-3</v>
      </c>
      <c r="E735" s="37">
        <f t="shared" si="101"/>
        <v>29287.12300420984</v>
      </c>
      <c r="F735" s="37">
        <f t="shared" ref="F735:F768" si="105">ROUND(2*E735,0)/2</f>
        <v>29287</v>
      </c>
      <c r="G735" s="37">
        <f t="shared" si="100"/>
        <v>7.7633000000787433E-2</v>
      </c>
      <c r="K735" s="37">
        <f t="shared" si="103"/>
        <v>7.7633000000787433E-2</v>
      </c>
      <c r="N735" s="37">
        <f t="shared" ca="1" si="104"/>
        <v>7.4355895045470577E-2</v>
      </c>
      <c r="P735" s="63">
        <f t="shared" si="102"/>
        <v>42890.926200000002</v>
      </c>
      <c r="S735" s="39"/>
    </row>
    <row r="736" spans="1:19" ht="12.95" customHeight="1">
      <c r="A736" s="28" t="s">
        <v>2100</v>
      </c>
      <c r="B736" s="29" t="s">
        <v>1367</v>
      </c>
      <c r="C736" s="28">
        <v>57939.7209</v>
      </c>
      <c r="D736" s="28">
        <v>1E-4</v>
      </c>
      <c r="E736" s="37">
        <f t="shared" si="101"/>
        <v>29335.12289646846</v>
      </c>
      <c r="F736" s="37">
        <f t="shared" si="105"/>
        <v>29335</v>
      </c>
      <c r="G736" s="37">
        <f t="shared" si="100"/>
        <v>7.7564999999594875E-2</v>
      </c>
      <c r="K736" s="37">
        <f t="shared" si="103"/>
        <v>7.7564999999594875E-2</v>
      </c>
      <c r="N736" s="37">
        <f t="shared" ca="1" si="104"/>
        <v>7.4501481382286794E-2</v>
      </c>
      <c r="P736" s="63">
        <f t="shared" si="102"/>
        <v>42921.2209</v>
      </c>
      <c r="S736" s="39"/>
    </row>
    <row r="737" spans="1:19" ht="12.95" customHeight="1">
      <c r="A737" s="28" t="s">
        <v>2100</v>
      </c>
      <c r="B737" s="29" t="s">
        <v>1367</v>
      </c>
      <c r="C737" s="28">
        <v>57942.876100000001</v>
      </c>
      <c r="D737" s="28">
        <v>1E-4</v>
      </c>
      <c r="E737" s="37">
        <f t="shared" si="101"/>
        <v>29340.122096330302</v>
      </c>
      <c r="F737" s="37">
        <f t="shared" si="105"/>
        <v>29340</v>
      </c>
      <c r="G737" s="37">
        <f t="shared" si="100"/>
        <v>7.7060000003257301E-2</v>
      </c>
      <c r="K737" s="37">
        <f t="shared" si="103"/>
        <v>7.7060000003257301E-2</v>
      </c>
      <c r="N737" s="37">
        <f t="shared" ca="1" si="104"/>
        <v>7.4516646625705146E-2</v>
      </c>
      <c r="P737" s="63">
        <f t="shared" si="102"/>
        <v>42924.376100000001</v>
      </c>
      <c r="S737" s="39"/>
    </row>
    <row r="738" spans="1:19" ht="12.95" customHeight="1">
      <c r="A738" s="28" t="s">
        <v>2101</v>
      </c>
      <c r="B738" s="29" t="s">
        <v>1367</v>
      </c>
      <c r="C738" s="28">
        <v>58085.514199999998</v>
      </c>
      <c r="D738" s="28">
        <v>1E-4</v>
      </c>
      <c r="E738" s="37">
        <f t="shared" si="101"/>
        <v>29566.122467087385</v>
      </c>
      <c r="F738" s="37">
        <f t="shared" si="105"/>
        <v>29566</v>
      </c>
      <c r="G738" s="37">
        <f t="shared" si="100"/>
        <v>7.7293999995163176E-2</v>
      </c>
      <c r="K738" s="37">
        <f t="shared" si="103"/>
        <v>7.7293999995163176E-2</v>
      </c>
      <c r="N738" s="37">
        <f t="shared" ca="1" si="104"/>
        <v>7.52021156282148E-2</v>
      </c>
      <c r="P738" s="63">
        <f t="shared" si="102"/>
        <v>43067.014199999998</v>
      </c>
      <c r="S738" s="39"/>
    </row>
    <row r="739" spans="1:19" ht="12.95" customHeight="1">
      <c r="A739" s="75" t="s">
        <v>1578</v>
      </c>
      <c r="B739" s="76" t="s">
        <v>1367</v>
      </c>
      <c r="C739" s="77">
        <v>58322.823600000003</v>
      </c>
      <c r="D739" s="77">
        <v>1E-4</v>
      </c>
      <c r="E739" s="37">
        <f t="shared" si="101"/>
        <v>29942.123075509284</v>
      </c>
      <c r="F739" s="37">
        <f t="shared" si="105"/>
        <v>29942</v>
      </c>
      <c r="G739" s="37">
        <f t="shared" si="100"/>
        <v>7.7678000001469627E-2</v>
      </c>
      <c r="K739" s="37">
        <f t="shared" si="103"/>
        <v>7.7678000001469627E-2</v>
      </c>
      <c r="N739" s="37">
        <f t="shared" ca="1" si="104"/>
        <v>7.6342541933275082E-2</v>
      </c>
      <c r="P739" s="63">
        <f t="shared" si="102"/>
        <v>43304.323600000003</v>
      </c>
      <c r="S739" s="39"/>
    </row>
    <row r="740" spans="1:19" ht="12.95" customHeight="1">
      <c r="A740" s="75" t="s">
        <v>1578</v>
      </c>
      <c r="B740" s="76" t="s">
        <v>1367</v>
      </c>
      <c r="C740" s="77">
        <v>58340.495699999999</v>
      </c>
      <c r="D740" s="77">
        <v>1E-4</v>
      </c>
      <c r="E740" s="37">
        <f t="shared" si="101"/>
        <v>29970.123316342942</v>
      </c>
      <c r="F740" s="37">
        <f t="shared" si="105"/>
        <v>29970</v>
      </c>
      <c r="G740" s="37">
        <f t="shared" si="100"/>
        <v>7.7830000001995359E-2</v>
      </c>
      <c r="K740" s="37">
        <f t="shared" si="103"/>
        <v>7.7830000001995359E-2</v>
      </c>
      <c r="N740" s="37">
        <f t="shared" ca="1" si="104"/>
        <v>7.6427467296417889E-2</v>
      </c>
      <c r="P740" s="63">
        <f t="shared" si="102"/>
        <v>43321.995699999999</v>
      </c>
      <c r="S740" s="39"/>
    </row>
    <row r="741" spans="1:19" ht="12.95" customHeight="1">
      <c r="A741" s="75" t="s">
        <v>1579</v>
      </c>
      <c r="B741" s="76" t="s">
        <v>1367</v>
      </c>
      <c r="C741" s="77">
        <v>58687.624900000003</v>
      </c>
      <c r="D741" s="77">
        <v>1E-4</v>
      </c>
      <c r="E741" s="37">
        <f t="shared" si="101"/>
        <v>30520.125930655755</v>
      </c>
      <c r="F741" s="37">
        <f t="shared" si="105"/>
        <v>30520</v>
      </c>
      <c r="G741" s="37">
        <f t="shared" si="100"/>
        <v>7.9480000007606577E-2</v>
      </c>
      <c r="K741" s="37">
        <f t="shared" si="103"/>
        <v>7.9480000007606577E-2</v>
      </c>
      <c r="N741" s="37">
        <f t="shared" ca="1" si="104"/>
        <v>7.8095644072436937E-2</v>
      </c>
      <c r="P741" s="63">
        <f t="shared" si="102"/>
        <v>43669.124900000003</v>
      </c>
      <c r="S741" s="39"/>
    </row>
    <row r="742" spans="1:19" ht="12.95" customHeight="1">
      <c r="A742" s="99" t="s">
        <v>1580</v>
      </c>
      <c r="B742" s="100" t="s">
        <v>1367</v>
      </c>
      <c r="C742" s="101">
        <v>58739.379099999998</v>
      </c>
      <c r="D742" s="101">
        <v>1E-4</v>
      </c>
      <c r="E742" s="37">
        <f t="shared" si="101"/>
        <v>30602.126941523366</v>
      </c>
      <c r="F742" s="37">
        <f t="shared" si="105"/>
        <v>30602</v>
      </c>
      <c r="G742" s="37">
        <f t="shared" si="100"/>
        <v>8.0117999998037703E-2</v>
      </c>
      <c r="K742" s="37">
        <f t="shared" si="103"/>
        <v>8.0117999998037703E-2</v>
      </c>
      <c r="N742" s="37">
        <f t="shared" ca="1" si="104"/>
        <v>7.8344354064497967E-2</v>
      </c>
      <c r="P742" s="63">
        <f t="shared" si="102"/>
        <v>43720.879099999998</v>
      </c>
      <c r="S742" s="39"/>
    </row>
    <row r="743" spans="1:19" ht="12.95" customHeight="1">
      <c r="A743" s="30" t="s">
        <v>2317</v>
      </c>
      <c r="B743" s="31" t="s">
        <v>1367</v>
      </c>
      <c r="C743" s="108">
        <v>58739.379099999998</v>
      </c>
      <c r="D743" s="30">
        <v>1E-4</v>
      </c>
      <c r="E743" s="37">
        <f t="shared" si="101"/>
        <v>30602.126941523366</v>
      </c>
      <c r="F743" s="37">
        <f t="shared" si="105"/>
        <v>30602</v>
      </c>
      <c r="G743" s="37">
        <f t="shared" si="100"/>
        <v>8.0117999998037703E-2</v>
      </c>
      <c r="K743" s="37">
        <f t="shared" si="103"/>
        <v>8.0117999998037703E-2</v>
      </c>
      <c r="N743" s="37">
        <f t="shared" ca="1" si="104"/>
        <v>7.8344354064497967E-2</v>
      </c>
      <c r="P743" s="63">
        <f t="shared" si="102"/>
        <v>43720.879099999998</v>
      </c>
      <c r="S743" s="39"/>
    </row>
    <row r="744" spans="1:19" ht="12.95" customHeight="1">
      <c r="A744" s="99" t="s">
        <v>1580</v>
      </c>
      <c r="B744" s="100" t="s">
        <v>1367</v>
      </c>
      <c r="C744" s="101">
        <v>58754.527000000002</v>
      </c>
      <c r="D744" s="101">
        <v>1E-4</v>
      </c>
      <c r="E744" s="37">
        <f t="shared" si="101"/>
        <v>30626.127759090286</v>
      </c>
      <c r="F744" s="37">
        <f t="shared" si="105"/>
        <v>30626</v>
      </c>
      <c r="G744" s="37">
        <f t="shared" si="100"/>
        <v>8.0633999998099171E-2</v>
      </c>
      <c r="K744" s="37">
        <f t="shared" si="103"/>
        <v>8.0633999998099171E-2</v>
      </c>
      <c r="N744" s="37">
        <f t="shared" ca="1" si="104"/>
        <v>7.8417147232906076E-2</v>
      </c>
      <c r="P744" s="63">
        <f t="shared" si="102"/>
        <v>43736.027000000002</v>
      </c>
      <c r="S744" s="39"/>
    </row>
    <row r="745" spans="1:19" ht="12.95" customHeight="1">
      <c r="A745" s="30" t="s">
        <v>2317</v>
      </c>
      <c r="B745" s="31" t="s">
        <v>1367</v>
      </c>
      <c r="C745" s="108">
        <v>58754.527000000002</v>
      </c>
      <c r="D745" s="30">
        <v>1E-4</v>
      </c>
      <c r="E745" s="37">
        <f t="shared" si="101"/>
        <v>30626.127759090286</v>
      </c>
      <c r="F745" s="37">
        <f t="shared" si="105"/>
        <v>30626</v>
      </c>
      <c r="G745" s="37">
        <f t="shared" si="100"/>
        <v>8.0633999998099171E-2</v>
      </c>
      <c r="K745" s="37">
        <f t="shared" si="103"/>
        <v>8.0633999998099171E-2</v>
      </c>
      <c r="N745" s="37">
        <f t="shared" ca="1" si="104"/>
        <v>7.8417147232906076E-2</v>
      </c>
      <c r="P745" s="63">
        <f t="shared" si="102"/>
        <v>43736.027000000002</v>
      </c>
      <c r="S745" s="39"/>
    </row>
    <row r="746" spans="1:19" ht="12.95" customHeight="1">
      <c r="A746" s="99" t="s">
        <v>1580</v>
      </c>
      <c r="B746" s="100" t="s">
        <v>1367</v>
      </c>
      <c r="C746" s="101">
        <v>58763.363100000002</v>
      </c>
      <c r="D746" s="101">
        <v>1E-4</v>
      </c>
      <c r="E746" s="37">
        <f t="shared" si="101"/>
        <v>30640.127958728721</v>
      </c>
      <c r="F746" s="37">
        <f t="shared" si="105"/>
        <v>30640</v>
      </c>
      <c r="G746" s="37">
        <f t="shared" si="100"/>
        <v>8.0760000004374888E-2</v>
      </c>
      <c r="K746" s="37">
        <f t="shared" si="103"/>
        <v>8.0760000004374888E-2</v>
      </c>
      <c r="N746" s="37">
        <f t="shared" ca="1" si="104"/>
        <v>7.8459609914477479E-2</v>
      </c>
      <c r="P746" s="63">
        <f t="shared" si="102"/>
        <v>43744.863100000002</v>
      </c>
      <c r="S746" s="39"/>
    </row>
    <row r="747" spans="1:19" ht="12.95" customHeight="1">
      <c r="A747" s="30" t="s">
        <v>2317</v>
      </c>
      <c r="B747" s="31" t="s">
        <v>1367</v>
      </c>
      <c r="C747" s="108">
        <v>58763.363100000002</v>
      </c>
      <c r="D747" s="30">
        <v>1E-4</v>
      </c>
      <c r="E747" s="37">
        <f t="shared" si="101"/>
        <v>30640.127958728721</v>
      </c>
      <c r="F747" s="37">
        <f t="shared" si="105"/>
        <v>30640</v>
      </c>
      <c r="G747" s="37">
        <f t="shared" si="100"/>
        <v>8.0760000004374888E-2</v>
      </c>
      <c r="K747" s="37">
        <f t="shared" si="103"/>
        <v>8.0760000004374888E-2</v>
      </c>
      <c r="N747" s="37">
        <f t="shared" ca="1" si="104"/>
        <v>7.8459609914477479E-2</v>
      </c>
      <c r="P747" s="63">
        <f t="shared" si="102"/>
        <v>43744.863100000002</v>
      </c>
      <c r="S747" s="39"/>
    </row>
    <row r="748" spans="1:19" ht="12.95" customHeight="1">
      <c r="A748" s="99" t="s">
        <v>1580</v>
      </c>
      <c r="B748" s="100" t="s">
        <v>1436</v>
      </c>
      <c r="C748" s="101">
        <v>58764.3102</v>
      </c>
      <c r="D748" s="101">
        <v>2.0000000000000001E-4</v>
      </c>
      <c r="E748" s="37">
        <f t="shared" si="101"/>
        <v>30641.628574280552</v>
      </c>
      <c r="F748" s="37">
        <f t="shared" si="105"/>
        <v>30641.5</v>
      </c>
      <c r="G748" s="37">
        <f t="shared" si="100"/>
        <v>8.1148500001290813E-2</v>
      </c>
      <c r="K748" s="37">
        <f t="shared" si="103"/>
        <v>8.1148500001290813E-2</v>
      </c>
      <c r="N748" s="37">
        <f t="shared" ca="1" si="104"/>
        <v>7.8464159487502988E-2</v>
      </c>
      <c r="P748" s="63">
        <f t="shared" si="102"/>
        <v>43745.8102</v>
      </c>
      <c r="S748" s="39"/>
    </row>
    <row r="749" spans="1:19" ht="12.95" customHeight="1">
      <c r="A749" s="30" t="s">
        <v>2317</v>
      </c>
      <c r="B749" s="31" t="s">
        <v>1436</v>
      </c>
      <c r="C749" s="108">
        <v>58764.3102</v>
      </c>
      <c r="D749" s="30">
        <v>2.0000000000000001E-4</v>
      </c>
      <c r="E749" s="37">
        <f t="shared" si="101"/>
        <v>30641.628574280552</v>
      </c>
      <c r="F749" s="37">
        <f t="shared" si="105"/>
        <v>30641.5</v>
      </c>
      <c r="G749" s="37">
        <f t="shared" si="100"/>
        <v>8.1148500001290813E-2</v>
      </c>
      <c r="K749" s="37">
        <f t="shared" si="103"/>
        <v>8.1148500001290813E-2</v>
      </c>
      <c r="N749" s="37">
        <f t="shared" ca="1" si="104"/>
        <v>7.8464159487502988E-2</v>
      </c>
      <c r="P749" s="63">
        <f t="shared" si="102"/>
        <v>43745.8102</v>
      </c>
      <c r="S749" s="39"/>
    </row>
    <row r="750" spans="1:19" ht="12.95" customHeight="1">
      <c r="A750" s="99" t="s">
        <v>1581</v>
      </c>
      <c r="B750" s="100" t="s">
        <v>1367</v>
      </c>
      <c r="C750" s="101">
        <v>59068.205199999997</v>
      </c>
      <c r="D750" s="101" t="s">
        <v>1698</v>
      </c>
      <c r="E750" s="37">
        <f t="shared" si="101"/>
        <v>31123.129538407422</v>
      </c>
      <c r="F750" s="37">
        <f t="shared" si="105"/>
        <v>31123</v>
      </c>
      <c r="G750" s="37">
        <f t="shared" si="100"/>
        <v>8.1756999992649071E-2</v>
      </c>
      <c r="K750" s="37">
        <f t="shared" si="103"/>
        <v>8.1756999992649071E-2</v>
      </c>
      <c r="N750" s="37">
        <f t="shared" ca="1" si="104"/>
        <v>7.9924572428690582E-2</v>
      </c>
      <c r="P750" s="63">
        <f t="shared" si="102"/>
        <v>44049.705199999997</v>
      </c>
      <c r="S750" s="39"/>
    </row>
    <row r="751" spans="1:19" ht="12.95" customHeight="1">
      <c r="A751" s="99" t="s">
        <v>1581</v>
      </c>
      <c r="B751" s="100" t="s">
        <v>1367</v>
      </c>
      <c r="C751" s="101">
        <v>59068.205499999996</v>
      </c>
      <c r="D751" s="101" t="s">
        <v>1398</v>
      </c>
      <c r="E751" s="37">
        <f t="shared" si="101"/>
        <v>31123.13001373702</v>
      </c>
      <c r="F751" s="37">
        <f t="shared" si="105"/>
        <v>31123</v>
      </c>
      <c r="G751" s="37">
        <f t="shared" si="100"/>
        <v>8.2056999992346391E-2</v>
      </c>
      <c r="K751" s="37">
        <f t="shared" si="103"/>
        <v>8.2056999992346391E-2</v>
      </c>
      <c r="N751" s="37">
        <f t="shared" ca="1" si="104"/>
        <v>7.9924572428690582E-2</v>
      </c>
      <c r="P751" s="63">
        <f t="shared" si="102"/>
        <v>44049.705499999996</v>
      </c>
      <c r="S751" s="39"/>
    </row>
    <row r="752" spans="1:19" ht="12.95" customHeight="1">
      <c r="A752" s="99" t="s">
        <v>1581</v>
      </c>
      <c r="B752" s="100" t="s">
        <v>1367</v>
      </c>
      <c r="C752" s="101">
        <v>59068.205600000001</v>
      </c>
      <c r="D752" s="101" t="s">
        <v>1582</v>
      </c>
      <c r="E752" s="37">
        <f t="shared" si="101"/>
        <v>31123.13017218023</v>
      </c>
      <c r="F752" s="37">
        <f t="shared" si="105"/>
        <v>31123</v>
      </c>
      <c r="G752" s="37">
        <f t="shared" si="100"/>
        <v>8.2156999997096136E-2</v>
      </c>
      <c r="K752" s="37">
        <f t="shared" si="103"/>
        <v>8.2156999997096136E-2</v>
      </c>
      <c r="N752" s="37">
        <f t="shared" ca="1" si="104"/>
        <v>7.9924572428690582E-2</v>
      </c>
      <c r="P752" s="63">
        <f t="shared" si="102"/>
        <v>44049.705600000001</v>
      </c>
      <c r="S752" s="39"/>
    </row>
    <row r="753" spans="1:19" ht="12.95" customHeight="1">
      <c r="A753" s="32" t="s">
        <v>2318</v>
      </c>
      <c r="B753" s="31" t="s">
        <v>1367</v>
      </c>
      <c r="C753" s="108">
        <v>59081.458400000003</v>
      </c>
      <c r="D753" s="30">
        <v>5.9999999999999995E-4</v>
      </c>
      <c r="E753" s="37">
        <f t="shared" si="101"/>
        <v>31144.128332654676</v>
      </c>
      <c r="F753" s="37">
        <f t="shared" si="105"/>
        <v>31144</v>
      </c>
      <c r="G753" s="37">
        <f t="shared" si="100"/>
        <v>8.0996000004233792E-2</v>
      </c>
      <c r="K753" s="37">
        <f t="shared" si="103"/>
        <v>8.0996000004233792E-2</v>
      </c>
      <c r="N753" s="37">
        <f t="shared" ca="1" si="104"/>
        <v>7.9988266451047674E-2</v>
      </c>
      <c r="P753" s="63">
        <f t="shared" si="102"/>
        <v>44062.958400000003</v>
      </c>
      <c r="S753" s="39"/>
    </row>
    <row r="754" spans="1:19" ht="12.95" customHeight="1">
      <c r="A754" s="75" t="s">
        <v>2316</v>
      </c>
      <c r="B754" s="76" t="s">
        <v>1367</v>
      </c>
      <c r="C754" s="77">
        <v>59081.4588</v>
      </c>
      <c r="D754" s="77">
        <v>1E-4</v>
      </c>
      <c r="E754" s="37">
        <f t="shared" si="101"/>
        <v>31144.128966427474</v>
      </c>
      <c r="F754" s="37">
        <f t="shared" si="105"/>
        <v>31144</v>
      </c>
      <c r="G754" s="37">
        <f t="shared" si="100"/>
        <v>8.13960000014049E-2</v>
      </c>
      <c r="K754" s="37">
        <f t="shared" si="103"/>
        <v>8.13960000014049E-2</v>
      </c>
      <c r="N754" s="37">
        <f t="shared" ca="1" si="104"/>
        <v>7.9988266451047674E-2</v>
      </c>
      <c r="P754" s="63">
        <f t="shared" si="102"/>
        <v>44062.9588</v>
      </c>
      <c r="S754" s="39"/>
    </row>
    <row r="755" spans="1:19" ht="12.95" customHeight="1">
      <c r="A755" s="75" t="s">
        <v>2316</v>
      </c>
      <c r="B755" s="76" t="s">
        <v>1367</v>
      </c>
      <c r="C755" s="77">
        <v>59156.564899999998</v>
      </c>
      <c r="D755" s="77">
        <v>1E-4</v>
      </c>
      <c r="E755" s="37">
        <f t="shared" si="101"/>
        <v>31263.129475030142</v>
      </c>
      <c r="F755" s="37">
        <f t="shared" si="105"/>
        <v>31263</v>
      </c>
      <c r="G755" s="37">
        <f t="shared" si="100"/>
        <v>8.1716999993659556E-2</v>
      </c>
      <c r="K755" s="37">
        <f t="shared" si="103"/>
        <v>8.1716999993659556E-2</v>
      </c>
      <c r="N755" s="37">
        <f t="shared" ca="1" si="104"/>
        <v>8.0349199244404507E-2</v>
      </c>
      <c r="P755" s="63">
        <f t="shared" si="102"/>
        <v>44138.064899999998</v>
      </c>
      <c r="S755" s="39"/>
    </row>
    <row r="756" spans="1:19" ht="12.95" customHeight="1">
      <c r="A756" s="35" t="s">
        <v>2321</v>
      </c>
      <c r="B756" s="103" t="s">
        <v>1367</v>
      </c>
      <c r="C756" s="104">
        <v>59355.875699999997</v>
      </c>
      <c r="D756" s="105">
        <v>1E-4</v>
      </c>
      <c r="E756" s="37">
        <f t="shared" si="101"/>
        <v>31578.923885470915</v>
      </c>
      <c r="F756" s="37">
        <f t="shared" si="105"/>
        <v>31579</v>
      </c>
      <c r="G756" s="37">
        <f t="shared" si="100"/>
        <v>-4.8039000001153909E-2</v>
      </c>
      <c r="K756" s="37">
        <f t="shared" si="103"/>
        <v>-4.8039000001153909E-2</v>
      </c>
      <c r="N756" s="37">
        <f t="shared" ca="1" si="104"/>
        <v>8.130764262844456E-2</v>
      </c>
      <c r="P756" s="63">
        <f t="shared" si="102"/>
        <v>44337.375699999997</v>
      </c>
      <c r="S756" s="39"/>
    </row>
    <row r="757" spans="1:19" ht="12.95" customHeight="1">
      <c r="A757" s="75" t="s">
        <v>2315</v>
      </c>
      <c r="B757" s="76" t="s">
        <v>1367</v>
      </c>
      <c r="C757" s="77">
        <v>59376.8318</v>
      </c>
      <c r="D757" s="77">
        <v>2.9999999999999997E-4</v>
      </c>
      <c r="E757" s="37">
        <f t="shared" si="101"/>
        <v>31612.127401008653</v>
      </c>
      <c r="F757" s="37">
        <f t="shared" si="105"/>
        <v>31612</v>
      </c>
      <c r="G757" s="37">
        <f t="shared" si="100"/>
        <v>8.0408000001625624E-2</v>
      </c>
      <c r="K757" s="37">
        <f t="shared" si="103"/>
        <v>8.0408000001625624E-2</v>
      </c>
      <c r="N757" s="37">
        <f t="shared" ca="1" si="104"/>
        <v>8.1407733235005691E-2</v>
      </c>
      <c r="P757" s="63">
        <f t="shared" si="102"/>
        <v>44358.3318</v>
      </c>
      <c r="S757" s="39"/>
    </row>
    <row r="758" spans="1:19" ht="12.95" customHeight="1">
      <c r="A758" s="75" t="s">
        <v>2315</v>
      </c>
      <c r="B758" s="76" t="s">
        <v>1367</v>
      </c>
      <c r="C758" s="77">
        <v>59376.832799999996</v>
      </c>
      <c r="D758" s="77">
        <v>1E-4</v>
      </c>
      <c r="E758" s="37">
        <f t="shared" si="101"/>
        <v>31612.12898544065</v>
      </c>
      <c r="F758" s="37">
        <f t="shared" si="105"/>
        <v>31612</v>
      </c>
      <c r="G758" s="37">
        <f t="shared" si="100"/>
        <v>8.1407999998191372E-2</v>
      </c>
      <c r="K758" s="37">
        <f t="shared" si="103"/>
        <v>8.1407999998191372E-2</v>
      </c>
      <c r="N758" s="37">
        <f t="shared" ca="1" si="104"/>
        <v>8.1407733235005691E-2</v>
      </c>
      <c r="P758" s="63">
        <f t="shared" si="102"/>
        <v>44358.332799999996</v>
      </c>
      <c r="S758" s="39"/>
    </row>
    <row r="759" spans="1:19" ht="12.95" customHeight="1">
      <c r="A759" s="32" t="s">
        <v>2318</v>
      </c>
      <c r="B759" s="31" t="s">
        <v>1367</v>
      </c>
      <c r="C759" s="108">
        <v>59384.4067</v>
      </c>
      <c r="D759" s="30">
        <v>2.0999999999999999E-3</v>
      </c>
      <c r="E759" s="37">
        <f t="shared" si="101"/>
        <v>31624.129315002512</v>
      </c>
      <c r="F759" s="37">
        <f t="shared" si="105"/>
        <v>31624</v>
      </c>
      <c r="G759" s="37">
        <f t="shared" si="100"/>
        <v>8.161600000312319E-2</v>
      </c>
      <c r="K759" s="37">
        <f t="shared" si="103"/>
        <v>8.161600000312319E-2</v>
      </c>
      <c r="N759" s="37">
        <f t="shared" ca="1" si="104"/>
        <v>8.144412981920976E-2</v>
      </c>
      <c r="P759" s="63">
        <f t="shared" si="102"/>
        <v>44365.9067</v>
      </c>
      <c r="S759" s="39"/>
    </row>
    <row r="760" spans="1:19" ht="12.95" customHeight="1">
      <c r="A760" s="102" t="s">
        <v>511</v>
      </c>
      <c r="C760" s="36">
        <v>59393.873800000001</v>
      </c>
      <c r="D760" s="36">
        <v>2.0000000000000001E-4</v>
      </c>
      <c r="E760" s="37">
        <f t="shared" si="101"/>
        <v>31639.129291236033</v>
      </c>
      <c r="F760" s="37">
        <f t="shared" si="105"/>
        <v>31639</v>
      </c>
      <c r="G760" s="37">
        <f t="shared" si="100"/>
        <v>8.1600999998045154E-2</v>
      </c>
      <c r="K760" s="37">
        <f t="shared" si="103"/>
        <v>8.1600999998045154E-2</v>
      </c>
      <c r="N760" s="37">
        <f t="shared" ca="1" si="104"/>
        <v>8.1489625549464817E-2</v>
      </c>
      <c r="P760" s="63">
        <f t="shared" si="102"/>
        <v>44375.373800000001</v>
      </c>
      <c r="S760" s="39"/>
    </row>
    <row r="761" spans="1:19" ht="12.95" customHeight="1">
      <c r="A761" s="32" t="s">
        <v>2318</v>
      </c>
      <c r="B761" s="31" t="s">
        <v>1367</v>
      </c>
      <c r="C761" s="108">
        <v>59418.488400000002</v>
      </c>
      <c r="D761" s="30">
        <v>1E-4</v>
      </c>
      <c r="E761" s="37">
        <f t="shared" si="101"/>
        <v>31678.129451263667</v>
      </c>
      <c r="F761" s="37">
        <f t="shared" si="105"/>
        <v>31678</v>
      </c>
      <c r="G761" s="37">
        <f t="shared" si="100"/>
        <v>8.1702000003133435E-2</v>
      </c>
      <c r="K761" s="37">
        <f t="shared" si="103"/>
        <v>8.1702000003133435E-2</v>
      </c>
      <c r="N761" s="37">
        <f t="shared" ca="1" si="104"/>
        <v>8.1607914448127983E-2</v>
      </c>
      <c r="P761" s="63">
        <f t="shared" si="102"/>
        <v>44399.988400000002</v>
      </c>
      <c r="S761" s="39"/>
    </row>
    <row r="762" spans="1:19" ht="12.95" customHeight="1">
      <c r="A762" s="30" t="s">
        <v>2319</v>
      </c>
      <c r="B762" s="31" t="s">
        <v>1367</v>
      </c>
      <c r="C762" s="108">
        <v>59457.620300000002</v>
      </c>
      <c r="D762" s="30">
        <v>1E-4</v>
      </c>
      <c r="E762" s="37">
        <f t="shared" si="101"/>
        <v>31740.131286035932</v>
      </c>
      <c r="F762" s="37">
        <f t="shared" si="105"/>
        <v>31740</v>
      </c>
      <c r="G762" s="37">
        <f t="shared" si="100"/>
        <v>8.2860000002256129E-2</v>
      </c>
      <c r="K762" s="37">
        <f t="shared" si="103"/>
        <v>8.2860000002256129E-2</v>
      </c>
      <c r="N762" s="37">
        <f t="shared" ca="1" si="104"/>
        <v>8.1795963466515603E-2</v>
      </c>
      <c r="P762" s="63">
        <f t="shared" si="102"/>
        <v>44439.120300000002</v>
      </c>
      <c r="S762" s="39"/>
    </row>
    <row r="763" spans="1:19" ht="12.95" customHeight="1">
      <c r="A763" s="30" t="s">
        <v>2319</v>
      </c>
      <c r="B763" s="31" t="s">
        <v>1367</v>
      </c>
      <c r="C763" s="108">
        <v>59474.661699999997</v>
      </c>
      <c r="D763" s="30">
        <v>1E-4</v>
      </c>
      <c r="E763" s="37">
        <f t="shared" si="101"/>
        <v>31767.132225604102</v>
      </c>
      <c r="F763" s="37">
        <f t="shared" si="105"/>
        <v>31767</v>
      </c>
      <c r="G763" s="37">
        <f t="shared" si="100"/>
        <v>8.3452999999281019E-2</v>
      </c>
      <c r="K763" s="37">
        <f t="shared" si="103"/>
        <v>8.3452999999281019E-2</v>
      </c>
      <c r="N763" s="37">
        <f t="shared" ca="1" si="104"/>
        <v>8.1877855780974701E-2</v>
      </c>
      <c r="P763" s="63">
        <f t="shared" si="102"/>
        <v>44456.161699999997</v>
      </c>
      <c r="S763" s="39"/>
    </row>
    <row r="764" spans="1:19" ht="12.95" customHeight="1">
      <c r="A764" s="34" t="s">
        <v>2320</v>
      </c>
      <c r="B764" s="33" t="s">
        <v>1367</v>
      </c>
      <c r="C764" s="108">
        <v>59804.748399999997</v>
      </c>
      <c r="D764" s="30">
        <v>2.9999999999999997E-4</v>
      </c>
      <c r="E764" s="37">
        <f t="shared" si="101"/>
        <v>32290.132157473523</v>
      </c>
      <c r="F764" s="37">
        <f t="shared" si="105"/>
        <v>32290</v>
      </c>
      <c r="G764" s="37">
        <f t="shared" si="100"/>
        <v>8.3409999999275897E-2</v>
      </c>
      <c r="K764" s="37">
        <f t="shared" si="103"/>
        <v>8.3409999999275897E-2</v>
      </c>
      <c r="N764" s="37">
        <f t="shared" ca="1" si="104"/>
        <v>8.3464140242534651E-2</v>
      </c>
      <c r="P764" s="63">
        <f t="shared" si="102"/>
        <v>44786.248399999997</v>
      </c>
      <c r="S764" s="39"/>
    </row>
    <row r="765" spans="1:19" ht="12.95" customHeight="1">
      <c r="A765" s="34" t="s">
        <v>2320</v>
      </c>
      <c r="B765" s="33" t="s">
        <v>1367</v>
      </c>
      <c r="C765" s="108">
        <v>59830.6247</v>
      </c>
      <c r="D765" s="30">
        <v>1E-4</v>
      </c>
      <c r="E765" s="37">
        <f t="shared" si="101"/>
        <v>32331.131395361735</v>
      </c>
      <c r="F765" s="37">
        <f t="shared" si="105"/>
        <v>32331</v>
      </c>
      <c r="G765" s="37">
        <f t="shared" si="100"/>
        <v>8.2928999996511266E-2</v>
      </c>
      <c r="K765" s="37">
        <f t="shared" si="103"/>
        <v>8.2928999996511266E-2</v>
      </c>
      <c r="N765" s="37">
        <f t="shared" ca="1" si="104"/>
        <v>8.358849523856518E-2</v>
      </c>
      <c r="P765" s="63">
        <f t="shared" si="102"/>
        <v>44812.1247</v>
      </c>
      <c r="S765" s="39"/>
    </row>
    <row r="766" spans="1:19" ht="12.95" customHeight="1">
      <c r="A766" s="34" t="s">
        <v>2320</v>
      </c>
      <c r="B766" s="33" t="s">
        <v>1367</v>
      </c>
      <c r="C766" s="108">
        <v>59834.411599999999</v>
      </c>
      <c r="D766" s="30">
        <v>1E-4</v>
      </c>
      <c r="E766" s="37">
        <f t="shared" si="101"/>
        <v>32337.131480921063</v>
      </c>
      <c r="F766" s="37">
        <f t="shared" si="105"/>
        <v>32337</v>
      </c>
      <c r="G766" s="37">
        <f t="shared" si="100"/>
        <v>8.2983000000240281E-2</v>
      </c>
      <c r="K766" s="37">
        <f t="shared" si="103"/>
        <v>8.2983000000240281E-2</v>
      </c>
      <c r="N766" s="37">
        <f t="shared" ca="1" si="104"/>
        <v>8.3606693530667187E-2</v>
      </c>
      <c r="P766" s="63">
        <f t="shared" si="102"/>
        <v>44815.911599999999</v>
      </c>
      <c r="S766" s="39"/>
    </row>
    <row r="767" spans="1:19" ht="12.95" customHeight="1">
      <c r="A767" s="34" t="s">
        <v>2320</v>
      </c>
      <c r="B767" s="33" t="s">
        <v>1367</v>
      </c>
      <c r="C767" s="108">
        <v>59852.716200000003</v>
      </c>
      <c r="D767" s="30">
        <v>5.9999999999999995E-4</v>
      </c>
      <c r="E767" s="37">
        <f t="shared" si="101"/>
        <v>32366.133874997828</v>
      </c>
      <c r="F767" s="37">
        <f t="shared" si="105"/>
        <v>32366</v>
      </c>
      <c r="G767" s="37">
        <f t="shared" si="100"/>
        <v>8.4494000002450775E-2</v>
      </c>
      <c r="K767" s="37">
        <f t="shared" si="103"/>
        <v>8.4494000002450775E-2</v>
      </c>
      <c r="N767" s="37">
        <f t="shared" ca="1" si="104"/>
        <v>8.3694651942493647E-2</v>
      </c>
      <c r="P767" s="63">
        <f t="shared" si="102"/>
        <v>44834.216200000003</v>
      </c>
      <c r="S767" s="39"/>
    </row>
    <row r="768" spans="1:19" ht="12.95" customHeight="1">
      <c r="A768" s="106" t="s">
        <v>2322</v>
      </c>
      <c r="B768" s="107" t="s">
        <v>1367</v>
      </c>
      <c r="C768" s="30">
        <v>60076.772599999997</v>
      </c>
      <c r="D768" s="30">
        <v>2.9999999999999997E-4</v>
      </c>
      <c r="E768" s="37">
        <f t="shared" si="101"/>
        <v>32721.136006058863</v>
      </c>
      <c r="F768" s="37">
        <f t="shared" si="105"/>
        <v>32721</v>
      </c>
      <c r="G768" s="37">
        <f t="shared" si="100"/>
        <v>8.5838999999396037E-2</v>
      </c>
      <c r="K768" s="37">
        <f t="shared" si="103"/>
        <v>8.5838999999396037E-2</v>
      </c>
      <c r="N768" s="37">
        <f t="shared" ca="1" si="104"/>
        <v>8.4771384225196866E-2</v>
      </c>
      <c r="P768" s="63">
        <f t="shared" si="102"/>
        <v>45058.272599999997</v>
      </c>
      <c r="S768" s="39"/>
    </row>
    <row r="769" spans="3:19" ht="12.95" customHeight="1">
      <c r="C769" s="36"/>
      <c r="D769" s="36"/>
      <c r="S769" s="39"/>
    </row>
    <row r="770" spans="3:19" ht="12.95" customHeight="1">
      <c r="C770" s="36"/>
      <c r="D770" s="36"/>
      <c r="S770" s="39"/>
    </row>
    <row r="771" spans="3:19" ht="12.95" customHeight="1">
      <c r="C771" s="36"/>
      <c r="D771" s="36"/>
      <c r="S771" s="39"/>
    </row>
    <row r="772" spans="3:19" ht="12.95" customHeight="1">
      <c r="C772" s="36"/>
      <c r="D772" s="36"/>
      <c r="S772" s="39"/>
    </row>
    <row r="773" spans="3:19" ht="12.95" customHeight="1">
      <c r="C773" s="36"/>
      <c r="D773" s="36"/>
      <c r="S773" s="39"/>
    </row>
    <row r="774" spans="3:19" ht="12.95" customHeight="1">
      <c r="C774" s="36"/>
      <c r="D774" s="36"/>
      <c r="S774" s="39"/>
    </row>
    <row r="775" spans="3:19" ht="12.95" customHeight="1">
      <c r="C775" s="36"/>
      <c r="D775" s="36"/>
      <c r="S775" s="39"/>
    </row>
    <row r="776" spans="3:19" ht="12.95" customHeight="1">
      <c r="C776" s="36"/>
      <c r="D776" s="36"/>
      <c r="S776" s="39"/>
    </row>
    <row r="777" spans="3:19" ht="12.95" customHeight="1">
      <c r="C777" s="36"/>
      <c r="D777" s="36"/>
      <c r="S777" s="39"/>
    </row>
    <row r="778" spans="3:19" ht="12.95" customHeight="1">
      <c r="C778" s="36"/>
      <c r="D778" s="36"/>
      <c r="S778" s="39"/>
    </row>
    <row r="779" spans="3:19" ht="12.95" customHeight="1">
      <c r="C779" s="36"/>
      <c r="D779" s="36"/>
      <c r="S779" s="39"/>
    </row>
    <row r="780" spans="3:19" ht="12.95" customHeight="1">
      <c r="C780" s="36"/>
      <c r="D780" s="36"/>
      <c r="S780" s="39"/>
    </row>
    <row r="781" spans="3:19" ht="12.95" customHeight="1">
      <c r="C781" s="36"/>
      <c r="D781" s="36"/>
      <c r="S781" s="39"/>
    </row>
    <row r="782" spans="3:19" ht="12.95" customHeight="1">
      <c r="C782" s="36"/>
      <c r="D782" s="36"/>
      <c r="S782" s="39"/>
    </row>
    <row r="783" spans="3:19" ht="12.95" customHeight="1">
      <c r="C783" s="36"/>
      <c r="D783" s="36"/>
      <c r="S783" s="39"/>
    </row>
    <row r="784" spans="3:19" ht="12.95" customHeight="1">
      <c r="C784" s="36"/>
      <c r="D784" s="36"/>
      <c r="S784" s="39"/>
    </row>
    <row r="785" spans="19:19" ht="12.95" customHeight="1">
      <c r="S785" s="39"/>
    </row>
    <row r="786" spans="19:19" ht="12.95" customHeight="1">
      <c r="S786" s="39"/>
    </row>
    <row r="787" spans="19:19" ht="12.95" customHeight="1">
      <c r="S787" s="39"/>
    </row>
    <row r="788" spans="19:19" ht="12.95" customHeight="1">
      <c r="S788" s="39"/>
    </row>
    <row r="789" spans="19:19" ht="12.95" customHeight="1">
      <c r="S789" s="39"/>
    </row>
    <row r="790" spans="19:19" ht="12.95" customHeight="1">
      <c r="S790" s="39"/>
    </row>
    <row r="791" spans="19:19" ht="12.95" customHeight="1">
      <c r="S791" s="39"/>
    </row>
    <row r="792" spans="19:19" ht="12.95" customHeight="1">
      <c r="S792" s="39"/>
    </row>
    <row r="793" spans="19:19" ht="12.95" customHeight="1">
      <c r="S793" s="39"/>
    </row>
    <row r="794" spans="19:19" ht="12.95" customHeight="1">
      <c r="S794" s="39"/>
    </row>
    <row r="795" spans="19:19" ht="12.95" customHeight="1">
      <c r="S795" s="39"/>
    </row>
    <row r="796" spans="19:19" ht="12.95" customHeight="1">
      <c r="S796" s="39"/>
    </row>
    <row r="797" spans="19:19" ht="12.95" customHeight="1">
      <c r="S797" s="39"/>
    </row>
    <row r="798" spans="19:19" ht="12.95" customHeight="1">
      <c r="S798" s="39"/>
    </row>
    <row r="799" spans="19:19" ht="12.95" customHeight="1">
      <c r="S799" s="39"/>
    </row>
    <row r="800" spans="19:19" ht="12.95" customHeight="1">
      <c r="S800" s="39"/>
    </row>
    <row r="801" spans="19:19" ht="12.95" customHeight="1">
      <c r="S801" s="39"/>
    </row>
    <row r="802" spans="19:19" ht="12.95" customHeight="1">
      <c r="S802" s="39"/>
    </row>
    <row r="803" spans="19:19" ht="12.95" customHeight="1">
      <c r="S803" s="39"/>
    </row>
    <row r="804" spans="19:19" ht="12.95" customHeight="1">
      <c r="S804" s="39"/>
    </row>
    <row r="805" spans="19:19" ht="12.95" customHeight="1">
      <c r="S805" s="39"/>
    </row>
    <row r="806" spans="19:19" ht="12.95" customHeight="1">
      <c r="S806" s="39"/>
    </row>
    <row r="807" spans="19:19" ht="12.95" customHeight="1">
      <c r="S807" s="39"/>
    </row>
    <row r="808" spans="19:19" ht="12.95" customHeight="1">
      <c r="S808" s="39"/>
    </row>
    <row r="809" spans="19:19" ht="12.95" customHeight="1">
      <c r="S809" s="39"/>
    </row>
    <row r="810" spans="19:19" ht="12.95" customHeight="1">
      <c r="S810" s="39"/>
    </row>
    <row r="811" spans="19:19" ht="12.95" customHeight="1">
      <c r="S811" s="39"/>
    </row>
    <row r="812" spans="19:19" ht="12.95" customHeight="1">
      <c r="S812" s="39"/>
    </row>
    <row r="813" spans="19:19" ht="12.95" customHeight="1">
      <c r="S813" s="39"/>
    </row>
    <row r="814" spans="19:19" ht="12.95" customHeight="1">
      <c r="S814" s="39"/>
    </row>
    <row r="815" spans="19:19" ht="12.95" customHeight="1">
      <c r="S815" s="39"/>
    </row>
    <row r="816" spans="19:19" ht="12.95" customHeight="1">
      <c r="S816" s="39"/>
    </row>
    <row r="817" spans="19:19" ht="12.95" customHeight="1">
      <c r="S817" s="39"/>
    </row>
    <row r="818" spans="19:19" ht="12.95" customHeight="1">
      <c r="S818" s="39"/>
    </row>
    <row r="819" spans="19:19" ht="12.95" customHeight="1">
      <c r="S819" s="39"/>
    </row>
    <row r="820" spans="19:19" ht="12.95" customHeight="1">
      <c r="S820" s="39"/>
    </row>
    <row r="821" spans="19:19" ht="12.95" customHeight="1">
      <c r="S821" s="39"/>
    </row>
    <row r="822" spans="19:19" ht="12.95" customHeight="1">
      <c r="S822" s="39"/>
    </row>
    <row r="823" spans="19:19" ht="12.95" customHeight="1">
      <c r="S823" s="39"/>
    </row>
    <row r="824" spans="19:19" ht="12.95" customHeight="1">
      <c r="S824" s="39"/>
    </row>
    <row r="825" spans="19:19" ht="12.95" customHeight="1">
      <c r="S825" s="39"/>
    </row>
    <row r="826" spans="19:19" ht="12.95" customHeight="1">
      <c r="S826" s="39"/>
    </row>
    <row r="827" spans="19:19" ht="12.95" customHeight="1">
      <c r="S827" s="39"/>
    </row>
    <row r="828" spans="19:19" ht="12.95" customHeight="1">
      <c r="S828" s="39"/>
    </row>
    <row r="829" spans="19:19" ht="12.95" customHeight="1">
      <c r="S829" s="39"/>
    </row>
    <row r="830" spans="19:19" ht="12.95" customHeight="1">
      <c r="S830" s="39"/>
    </row>
    <row r="831" spans="19:19" ht="12.95" customHeight="1">
      <c r="S831" s="39"/>
    </row>
    <row r="832" spans="19:19" ht="12.95" customHeight="1">
      <c r="S832" s="39"/>
    </row>
    <row r="833" spans="19:19" ht="12.95" customHeight="1">
      <c r="S833" s="39"/>
    </row>
    <row r="834" spans="19:19" ht="12.95" customHeight="1">
      <c r="S834" s="39"/>
    </row>
    <row r="835" spans="19:19" ht="12.95" customHeight="1">
      <c r="S835" s="39"/>
    </row>
    <row r="836" spans="19:19" ht="12.95" customHeight="1">
      <c r="S836" s="39"/>
    </row>
    <row r="837" spans="19:19" ht="12.95" customHeight="1">
      <c r="S837" s="39"/>
    </row>
    <row r="838" spans="19:19" ht="12.95" customHeight="1">
      <c r="S838" s="39"/>
    </row>
    <row r="839" spans="19:19" ht="12.95" customHeight="1">
      <c r="S839" s="39"/>
    </row>
    <row r="840" spans="19:19" ht="12.95" customHeight="1">
      <c r="S840" s="39"/>
    </row>
    <row r="841" spans="19:19" ht="12.95" customHeight="1">
      <c r="S841" s="39"/>
    </row>
    <row r="842" spans="19:19" ht="12.95" customHeight="1">
      <c r="S842" s="39"/>
    </row>
    <row r="843" spans="19:19" ht="12.95" customHeight="1">
      <c r="S843" s="39"/>
    </row>
    <row r="844" spans="19:19" ht="12.95" customHeight="1">
      <c r="S844" s="39"/>
    </row>
    <row r="845" spans="19:19" ht="12.95" customHeight="1">
      <c r="S845" s="39"/>
    </row>
    <row r="846" spans="19:19" ht="12.95" customHeight="1">
      <c r="S846" s="39"/>
    </row>
    <row r="847" spans="19:19" ht="12.95" customHeight="1">
      <c r="S847" s="39"/>
    </row>
    <row r="848" spans="19:19" ht="12.95" customHeight="1">
      <c r="S848" s="39"/>
    </row>
    <row r="849" spans="19:19" ht="12.95" customHeight="1">
      <c r="S849" s="39"/>
    </row>
    <row r="850" spans="19:19" ht="12.95" customHeight="1">
      <c r="S850" s="39"/>
    </row>
    <row r="851" spans="19:19" ht="12.95" customHeight="1">
      <c r="S851" s="39"/>
    </row>
    <row r="852" spans="19:19" ht="12.95" customHeight="1">
      <c r="S852" s="39"/>
    </row>
    <row r="853" spans="19:19" ht="12.95" customHeight="1">
      <c r="S853" s="39"/>
    </row>
    <row r="854" spans="19:19" ht="12.95" customHeight="1">
      <c r="S854" s="39"/>
    </row>
    <row r="855" spans="19:19" ht="12.95" customHeight="1">
      <c r="S855" s="39"/>
    </row>
    <row r="856" spans="19:19" ht="12.95" customHeight="1">
      <c r="S856" s="39"/>
    </row>
    <row r="857" spans="19:19" ht="12.95" customHeight="1">
      <c r="S857" s="39"/>
    </row>
    <row r="858" spans="19:19" ht="12.95" customHeight="1">
      <c r="S858" s="39"/>
    </row>
    <row r="859" spans="19:19" ht="12.95" customHeight="1">
      <c r="S859" s="39"/>
    </row>
    <row r="860" spans="19:19" ht="12.95" customHeight="1">
      <c r="S860" s="39"/>
    </row>
    <row r="861" spans="19:19" ht="12.95" customHeight="1">
      <c r="S861" s="39"/>
    </row>
    <row r="862" spans="19:19" ht="12.95" customHeight="1">
      <c r="S862" s="39"/>
    </row>
    <row r="863" spans="19:19" ht="12.95" customHeight="1">
      <c r="S863" s="39"/>
    </row>
    <row r="864" spans="19:19" ht="12.95" customHeight="1">
      <c r="S864" s="39"/>
    </row>
    <row r="865" spans="19:19" ht="12.95" customHeight="1">
      <c r="S865" s="39"/>
    </row>
    <row r="866" spans="19:19" ht="12.95" customHeight="1">
      <c r="S866" s="39"/>
    </row>
    <row r="867" spans="19:19" ht="12.95" customHeight="1">
      <c r="S867" s="39"/>
    </row>
    <row r="868" spans="19:19" ht="12.95" customHeight="1">
      <c r="S868" s="39"/>
    </row>
    <row r="869" spans="19:19" ht="12.95" customHeight="1">
      <c r="S869" s="39"/>
    </row>
    <row r="870" spans="19:19" ht="12.95" customHeight="1">
      <c r="S870" s="39"/>
    </row>
    <row r="871" spans="19:19" ht="12.95" customHeight="1">
      <c r="S871" s="39"/>
    </row>
    <row r="872" spans="19:19" ht="12.95" customHeight="1">
      <c r="S872" s="39"/>
    </row>
    <row r="873" spans="19:19" ht="12.95" customHeight="1">
      <c r="S873" s="39"/>
    </row>
    <row r="874" spans="19:19" ht="12.95" customHeight="1">
      <c r="S874" s="39"/>
    </row>
    <row r="875" spans="19:19" ht="12.95" customHeight="1">
      <c r="S875" s="39"/>
    </row>
    <row r="876" spans="19:19" ht="12.95" customHeight="1">
      <c r="S876" s="39"/>
    </row>
    <row r="877" spans="19:19" ht="12.95" customHeight="1">
      <c r="S877" s="39"/>
    </row>
    <row r="878" spans="19:19" ht="12.95" customHeight="1">
      <c r="S878" s="39"/>
    </row>
    <row r="879" spans="19:19" ht="12.95" customHeight="1">
      <c r="S879" s="39"/>
    </row>
    <row r="880" spans="19:19" ht="12.95" customHeight="1">
      <c r="S880" s="39"/>
    </row>
    <row r="881" spans="19:19" ht="12.95" customHeight="1">
      <c r="S881" s="39"/>
    </row>
    <row r="882" spans="19:19" ht="12.95" customHeight="1">
      <c r="S882" s="39"/>
    </row>
    <row r="883" spans="19:19" ht="12.95" customHeight="1">
      <c r="S883" s="39"/>
    </row>
    <row r="884" spans="19:19" ht="12.95" customHeight="1">
      <c r="S884" s="39"/>
    </row>
    <row r="885" spans="19:19" ht="12.95" customHeight="1">
      <c r="S885" s="39"/>
    </row>
    <row r="886" spans="19:19" ht="12.95" customHeight="1">
      <c r="S886" s="39"/>
    </row>
    <row r="887" spans="19:19" ht="12.95" customHeight="1">
      <c r="S887" s="39"/>
    </row>
    <row r="888" spans="19:19" ht="12.95" customHeight="1">
      <c r="S888" s="39"/>
    </row>
    <row r="889" spans="19:19" ht="12.95" customHeight="1">
      <c r="S889" s="39"/>
    </row>
    <row r="890" spans="19:19" ht="12.95" customHeight="1">
      <c r="S890" s="39"/>
    </row>
    <row r="891" spans="19:19" ht="12.95" customHeight="1">
      <c r="S891" s="39"/>
    </row>
    <row r="892" spans="19:19" ht="12.95" customHeight="1">
      <c r="S892" s="39"/>
    </row>
    <row r="893" spans="19:19" ht="12.95" customHeight="1">
      <c r="S893" s="39"/>
    </row>
    <row r="894" spans="19:19" ht="12.95" customHeight="1">
      <c r="S894" s="39"/>
    </row>
    <row r="895" spans="19:19" ht="12.95" customHeight="1">
      <c r="S895" s="39"/>
    </row>
    <row r="896" spans="19:19" ht="12.95" customHeight="1">
      <c r="S896" s="39"/>
    </row>
    <row r="897" spans="19:19" ht="12.95" customHeight="1">
      <c r="S897" s="39"/>
    </row>
    <row r="898" spans="19:19" ht="12.95" customHeight="1">
      <c r="S898" s="39"/>
    </row>
    <row r="899" spans="19:19" ht="12.95" customHeight="1">
      <c r="S899" s="39"/>
    </row>
    <row r="900" spans="19:19" ht="12.95" customHeight="1">
      <c r="S900" s="39"/>
    </row>
    <row r="901" spans="19:19" ht="12.95" customHeight="1">
      <c r="S901" s="39"/>
    </row>
    <row r="902" spans="19:19" ht="12.95" customHeight="1">
      <c r="S902" s="39"/>
    </row>
    <row r="903" spans="19:19" ht="12.95" customHeight="1">
      <c r="S903" s="39"/>
    </row>
    <row r="904" spans="19:19" ht="12.95" customHeight="1">
      <c r="S904" s="39"/>
    </row>
    <row r="905" spans="19:19" ht="12.95" customHeight="1">
      <c r="S905" s="39"/>
    </row>
    <row r="906" spans="19:19" ht="12.95" customHeight="1">
      <c r="S906" s="39"/>
    </row>
    <row r="907" spans="19:19" ht="12.95" customHeight="1">
      <c r="S907" s="39"/>
    </row>
    <row r="908" spans="19:19" ht="12.95" customHeight="1">
      <c r="S908" s="39"/>
    </row>
    <row r="909" spans="19:19" ht="12.95" customHeight="1">
      <c r="S909" s="39"/>
    </row>
    <row r="910" spans="19:19" ht="12.95" customHeight="1">
      <c r="S910" s="39"/>
    </row>
    <row r="911" spans="19:19" ht="12.95" customHeight="1">
      <c r="S911" s="39"/>
    </row>
    <row r="912" spans="19:19" ht="12.95" customHeight="1">
      <c r="S912" s="39"/>
    </row>
    <row r="913" spans="19:19" ht="12.95" customHeight="1">
      <c r="S913" s="39"/>
    </row>
    <row r="914" spans="19:19" ht="12.95" customHeight="1">
      <c r="S914" s="39"/>
    </row>
    <row r="915" spans="19:19" ht="12.95" customHeight="1">
      <c r="S915" s="39"/>
    </row>
    <row r="916" spans="19:19" ht="12.95" customHeight="1">
      <c r="S916" s="39"/>
    </row>
    <row r="917" spans="19:19" ht="12.95" customHeight="1">
      <c r="S917" s="39"/>
    </row>
    <row r="918" spans="19:19" ht="12.95" customHeight="1">
      <c r="S918" s="39"/>
    </row>
    <row r="919" spans="19:19" ht="12.95" customHeight="1">
      <c r="S919" s="39"/>
    </row>
    <row r="920" spans="19:19" ht="12.95" customHeight="1">
      <c r="S920" s="39"/>
    </row>
    <row r="921" spans="19:19" ht="12.95" customHeight="1">
      <c r="S921" s="39"/>
    </row>
    <row r="922" spans="19:19" ht="12.95" customHeight="1">
      <c r="S922" s="39"/>
    </row>
    <row r="923" spans="19:19" ht="12.95" customHeight="1">
      <c r="S923" s="39"/>
    </row>
    <row r="924" spans="19:19" ht="12.95" customHeight="1">
      <c r="S924" s="39"/>
    </row>
    <row r="925" spans="19:19" ht="12.95" customHeight="1">
      <c r="S925" s="39"/>
    </row>
    <row r="926" spans="19:19" ht="12.95" customHeight="1">
      <c r="S926" s="39"/>
    </row>
    <row r="927" spans="19:19" ht="12.95" customHeight="1">
      <c r="S927" s="39"/>
    </row>
    <row r="928" spans="19:19" ht="12.95" customHeight="1">
      <c r="S928" s="39"/>
    </row>
    <row r="929" spans="19:19" ht="12.95" customHeight="1">
      <c r="S929" s="39"/>
    </row>
    <row r="930" spans="19:19" ht="12.95" customHeight="1">
      <c r="S930" s="39"/>
    </row>
    <row r="931" spans="19:19" ht="12.95" customHeight="1">
      <c r="S931" s="39"/>
    </row>
    <row r="932" spans="19:19" ht="12.95" customHeight="1">
      <c r="S932" s="39"/>
    </row>
    <row r="933" spans="19:19" ht="12.95" customHeight="1">
      <c r="S933" s="39"/>
    </row>
    <row r="934" spans="19:19" ht="12.95" customHeight="1">
      <c r="S934" s="39"/>
    </row>
    <row r="935" spans="19:19" ht="12.95" customHeight="1">
      <c r="S935" s="39"/>
    </row>
    <row r="936" spans="19:19" ht="12.95" customHeight="1">
      <c r="S936" s="39"/>
    </row>
    <row r="937" spans="19:19" ht="12.95" customHeight="1">
      <c r="S937" s="39"/>
    </row>
    <row r="938" spans="19:19" ht="12.95" customHeight="1">
      <c r="S938" s="39"/>
    </row>
    <row r="939" spans="19:19" ht="12.95" customHeight="1">
      <c r="S939" s="39"/>
    </row>
    <row r="940" spans="19:19" ht="12.95" customHeight="1">
      <c r="S940" s="39"/>
    </row>
    <row r="941" spans="19:19" ht="12.95" customHeight="1">
      <c r="S941" s="39"/>
    </row>
    <row r="942" spans="19:19" ht="12.95" customHeight="1">
      <c r="S942" s="39"/>
    </row>
    <row r="943" spans="19:19" ht="12.95" customHeight="1">
      <c r="S943" s="39"/>
    </row>
    <row r="944" spans="19:19" ht="12.95" customHeight="1">
      <c r="S944" s="39"/>
    </row>
    <row r="945" spans="19:19" ht="12.95" customHeight="1">
      <c r="S945" s="39"/>
    </row>
    <row r="946" spans="19:19" ht="12.95" customHeight="1">
      <c r="S946" s="39"/>
    </row>
    <row r="947" spans="19:19" ht="12.95" customHeight="1">
      <c r="S947" s="39"/>
    </row>
    <row r="948" spans="19:19" ht="12.95" customHeight="1">
      <c r="S948" s="39"/>
    </row>
    <row r="949" spans="19:19" ht="12.95" customHeight="1">
      <c r="S949" s="39"/>
    </row>
    <row r="950" spans="19:19" ht="12.95" customHeight="1">
      <c r="S950" s="39"/>
    </row>
    <row r="951" spans="19:19" ht="12.95" customHeight="1">
      <c r="S951" s="39"/>
    </row>
    <row r="952" spans="19:19" ht="12.95" customHeight="1">
      <c r="S952" s="39"/>
    </row>
    <row r="953" spans="19:19" ht="12.95" customHeight="1">
      <c r="S953" s="39"/>
    </row>
    <row r="954" spans="19:19" ht="12.95" customHeight="1">
      <c r="S954" s="39"/>
    </row>
    <row r="955" spans="19:19" ht="12.95" customHeight="1">
      <c r="S955" s="39"/>
    </row>
    <row r="956" spans="19:19" ht="12.95" customHeight="1">
      <c r="S956" s="39"/>
    </row>
    <row r="957" spans="19:19" ht="12.95" customHeight="1">
      <c r="S957" s="39"/>
    </row>
    <row r="958" spans="19:19" ht="12.95" customHeight="1">
      <c r="S958" s="39"/>
    </row>
    <row r="959" spans="19:19" ht="12.95" customHeight="1">
      <c r="S959" s="39"/>
    </row>
    <row r="960" spans="19:19" ht="12.95" customHeight="1">
      <c r="S960" s="39"/>
    </row>
    <row r="961" spans="19:19" ht="12.95" customHeight="1">
      <c r="S961" s="39"/>
    </row>
    <row r="962" spans="19:19" ht="12.95" customHeight="1">
      <c r="S962" s="39"/>
    </row>
    <row r="963" spans="19:19" ht="12.95" customHeight="1">
      <c r="S963" s="39"/>
    </row>
    <row r="964" spans="19:19" ht="12.95" customHeight="1">
      <c r="S964" s="39"/>
    </row>
    <row r="965" spans="19:19" ht="12.95" customHeight="1">
      <c r="S965" s="39"/>
    </row>
    <row r="966" spans="19:19" ht="12.95" customHeight="1">
      <c r="S966" s="39"/>
    </row>
    <row r="967" spans="19:19" ht="12.95" customHeight="1">
      <c r="S967" s="39"/>
    </row>
    <row r="968" spans="19:19" ht="12.95" customHeight="1">
      <c r="S968" s="39"/>
    </row>
    <row r="969" spans="19:19" ht="12.95" customHeight="1">
      <c r="S969" s="39"/>
    </row>
    <row r="970" spans="19:19" ht="12.95" customHeight="1">
      <c r="S970" s="39"/>
    </row>
    <row r="971" spans="19:19" ht="12.95" customHeight="1">
      <c r="S971" s="39"/>
    </row>
    <row r="972" spans="19:19" ht="12.95" customHeight="1">
      <c r="S972" s="39"/>
    </row>
    <row r="973" spans="19:19" ht="12.95" customHeight="1">
      <c r="S973" s="39"/>
    </row>
    <row r="974" spans="19:19" ht="12.95" customHeight="1">
      <c r="S974" s="39"/>
    </row>
    <row r="975" spans="19:19" ht="12.95" customHeight="1">
      <c r="S975" s="39"/>
    </row>
    <row r="976" spans="19:19" ht="12.95" customHeight="1">
      <c r="S976" s="39"/>
    </row>
    <row r="977" spans="19:19" ht="12.95" customHeight="1">
      <c r="S977" s="39"/>
    </row>
    <row r="978" spans="19:19" ht="12.95" customHeight="1">
      <c r="S978" s="39"/>
    </row>
    <row r="979" spans="19:19" ht="12.95" customHeight="1">
      <c r="S979" s="39"/>
    </row>
    <row r="980" spans="19:19" ht="12.95" customHeight="1">
      <c r="S980" s="39"/>
    </row>
    <row r="981" spans="19:19" ht="12.95" customHeight="1">
      <c r="S981" s="39"/>
    </row>
    <row r="982" spans="19:19" ht="12.95" customHeight="1">
      <c r="S982" s="39"/>
    </row>
    <row r="983" spans="19:19" ht="12.95" customHeight="1">
      <c r="S983" s="39"/>
    </row>
    <row r="984" spans="19:19" ht="12.95" customHeight="1">
      <c r="S984" s="39"/>
    </row>
    <row r="985" spans="19:19" ht="12.95" customHeight="1">
      <c r="S985" s="39"/>
    </row>
    <row r="986" spans="19:19" ht="12.95" customHeight="1">
      <c r="S986" s="39"/>
    </row>
    <row r="987" spans="19:19" ht="12.95" customHeight="1">
      <c r="S987" s="39"/>
    </row>
    <row r="988" spans="19:19" ht="12.95" customHeight="1">
      <c r="S988" s="39"/>
    </row>
    <row r="989" spans="19:19" ht="12.95" customHeight="1">
      <c r="S989" s="39"/>
    </row>
  </sheetData>
  <sheetProtection sheet="1" objects="1" scenarios="1"/>
  <protectedRanges>
    <protectedRange sqref="A739:D748" name="Range1"/>
  </protectedRanges>
  <hyperlinks>
    <hyperlink ref="H1784" r:id="rId1" display="http://vsolj.cetus-net.org/bulletin.html" xr:uid="{2AC29717-B87B-471A-99EF-CD22D26AF481}"/>
    <hyperlink ref="H65418" r:id="rId2" display="http://vsolj.cetus-net.org/bulletin.html" xr:uid="{D1C33F63-9A41-4E88-95B1-7B58EEB7BEE6}"/>
    <hyperlink ref="H65411" r:id="rId3" display="https://www.aavso.org/ejaavso" xr:uid="{6FCB5BF1-C6C6-4C92-8A87-2BDE92C17AF4}"/>
    <hyperlink ref="AP1562" r:id="rId4" display="http://cdsbib.u-strasbg.fr/cgi-bin/cdsbib?1990RMxAA..21..381G" xr:uid="{2F537B0F-F6EB-42FE-8958-960F2EA56ACD}"/>
    <hyperlink ref="AP1566" r:id="rId5" display="http://cdsbib.u-strasbg.fr/cgi-bin/cdsbib?1990RMxAA..21..381G" xr:uid="{D08D6F8E-5930-454F-A8D5-1A8859D25CF9}"/>
    <hyperlink ref="AP1565" r:id="rId6" display="http://cdsbib.u-strasbg.fr/cgi-bin/cdsbib?1990RMxAA..21..381G" xr:uid="{BB281D1B-C9BA-4198-9950-CB8CC69E37BF}"/>
    <hyperlink ref="AP1546" r:id="rId7" display="http://cdsbib.u-strasbg.fr/cgi-bin/cdsbib?1990RMxAA..21..381G" xr:uid="{0D25D558-0ED9-4196-A4F8-26916AF81CE6}"/>
    <hyperlink ref="I65418" r:id="rId8" display="http://vsolj.cetus-net.org/bulletin.html" xr:uid="{6DC113EB-27D8-40D9-A5EF-4787AEC727AC}"/>
    <hyperlink ref="AQ1702" r:id="rId9" display="http://cdsbib.u-strasbg.fr/cgi-bin/cdsbib?1990RMxAA..21..381G" xr:uid="{8F7FA88B-1448-424B-859B-9C3F3E8252A4}"/>
    <hyperlink ref="AQ56468" r:id="rId10" display="http://cdsbib.u-strasbg.fr/cgi-bin/cdsbib?1990RMxAA..21..381G" xr:uid="{60C50B39-6399-49CE-BE82-A003865E31B3}"/>
    <hyperlink ref="AQ1703" r:id="rId11" display="http://cdsbib.u-strasbg.fr/cgi-bin/cdsbib?1990RMxAA..21..381G" xr:uid="{7A02349B-83EF-4A7F-88CA-3938CA5201A9}"/>
    <hyperlink ref="H65415" r:id="rId12" display="https://www.aavso.org/ejaavso" xr:uid="{69362D4C-88F7-4CB0-884A-F5808E39B11F}"/>
    <hyperlink ref="H2588" r:id="rId13" display="http://vsolj.cetus-net.org/bulletin.html" xr:uid="{8104D31E-F87C-4CBD-9305-2113D6B860E9}"/>
    <hyperlink ref="AP3832" r:id="rId14" display="http://cdsbib.u-strasbg.fr/cgi-bin/cdsbib?1990RMxAA..21..381G" xr:uid="{B43675D4-310F-4CD2-BFD8-3D256675000F}"/>
    <hyperlink ref="AP3835" r:id="rId15" display="http://cdsbib.u-strasbg.fr/cgi-bin/cdsbib?1990RMxAA..21..381G" xr:uid="{43BB286F-58E2-4F02-96E3-E4295CDF3469}"/>
    <hyperlink ref="AP3833" r:id="rId16" display="http://cdsbib.u-strasbg.fr/cgi-bin/cdsbib?1990RMxAA..21..381G" xr:uid="{23864EFF-DD54-42C9-9CC6-C170ED54C70B}"/>
    <hyperlink ref="AP3817" r:id="rId17" display="http://cdsbib.u-strasbg.fr/cgi-bin/cdsbib?1990RMxAA..21..381G" xr:uid="{73668CEF-1FFE-4619-9E38-AC48070F9754}"/>
    <hyperlink ref="I2588" r:id="rId18" display="http://vsolj.cetus-net.org/bulletin.html" xr:uid="{576F10FA-DA17-4A68-ABD7-E30048C0446E}"/>
    <hyperlink ref="AQ4046" r:id="rId19" display="http://cdsbib.u-strasbg.fr/cgi-bin/cdsbib?1990RMxAA..21..381G" xr:uid="{62582EFF-3C1F-4DD7-A6B3-1708C662B311}"/>
    <hyperlink ref="AQ751" r:id="rId20" display="http://cdsbib.u-strasbg.fr/cgi-bin/cdsbib?1990RMxAA..21..381G" xr:uid="{FDCC7F94-EC23-4DA9-9594-8659EF2E1ACF}"/>
    <hyperlink ref="AQ4050" r:id="rId21" display="http://cdsbib.u-strasbg.fr/cgi-bin/cdsbib?1990RMxAA..21..381G" xr:uid="{66F934A7-AEC1-45D9-958B-740FC493DA69}"/>
  </hyperlinks>
  <pageMargins left="0.7" right="0.7" top="0.75" bottom="0.75" header="0.3" footer="0.3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652" workbookViewId="0">
      <selection activeCell="A625" sqref="A625:D695"/>
    </sheetView>
  </sheetViews>
  <sheetFormatPr defaultRowHeight="12.75"/>
  <cols>
    <col min="1" max="1" width="19.7109375" style="3" customWidth="1"/>
    <col min="2" max="2" width="4.42578125" style="2" customWidth="1"/>
    <col min="3" max="3" width="12.7109375" style="3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3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13" t="s">
        <v>1689</v>
      </c>
      <c r="I1" s="14" t="s">
        <v>1690</v>
      </c>
      <c r="J1" s="15" t="s">
        <v>1691</v>
      </c>
    </row>
    <row r="2" spans="1:16">
      <c r="I2" s="16" t="s">
        <v>1692</v>
      </c>
      <c r="J2" s="17" t="s">
        <v>1693</v>
      </c>
    </row>
    <row r="3" spans="1:16">
      <c r="A3" s="18" t="s">
        <v>1694</v>
      </c>
      <c r="I3" s="16" t="s">
        <v>1695</v>
      </c>
      <c r="J3" s="17" t="s">
        <v>1696</v>
      </c>
    </row>
    <row r="4" spans="1:16">
      <c r="I4" s="16" t="s">
        <v>1697</v>
      </c>
      <c r="J4" s="17" t="s">
        <v>1696</v>
      </c>
    </row>
    <row r="5" spans="1:16" ht="13.5" thickBot="1">
      <c r="I5" s="19" t="s">
        <v>1698</v>
      </c>
      <c r="J5" s="20" t="s">
        <v>1664</v>
      </c>
    </row>
    <row r="10" spans="1:16" ht="13.5" thickBot="1"/>
    <row r="11" spans="1:16" ht="12.75" customHeight="1" thickBot="1">
      <c r="A11" s="3" t="str">
        <f t="shared" ref="A11:A74" si="0">P11</f>
        <v> MN 82.300 </v>
      </c>
      <c r="B11" s="1" t="str">
        <f t="shared" ref="B11:B74" si="1">IF(H11=INT(H11),"I","II")</f>
        <v>I</v>
      </c>
      <c r="C11" s="3">
        <f t="shared" ref="C11:C74" si="2">1*G11</f>
        <v>15320.525</v>
      </c>
      <c r="D11" s="2" t="str">
        <f t="shared" ref="D11:D74" si="3">VLOOKUP(F11,I$1:J$5,2,FALSE)</f>
        <v>vis</v>
      </c>
      <c r="E11" s="21">
        <f>VLOOKUP(C11,'Active 1'!C$21:E$950,3,FALSE)</f>
        <v>-38192.09511028439</v>
      </c>
      <c r="F11" s="1" t="s">
        <v>1698</v>
      </c>
      <c r="G11" s="2" t="str">
        <f t="shared" ref="G11:G74" si="4">MID(I11,3,LEN(I11)-3)</f>
        <v>15320.525</v>
      </c>
      <c r="H11" s="3">
        <f t="shared" ref="H11:H74" si="5">1*K11</f>
        <v>-38192</v>
      </c>
      <c r="I11" s="22" t="s">
        <v>1702</v>
      </c>
      <c r="J11" s="23" t="s">
        <v>1703</v>
      </c>
      <c r="K11" s="22">
        <v>-38192</v>
      </c>
      <c r="L11" s="22" t="s">
        <v>1704</v>
      </c>
      <c r="M11" s="23" t="s">
        <v>1705</v>
      </c>
      <c r="N11" s="23"/>
      <c r="O11" s="24" t="s">
        <v>1706</v>
      </c>
      <c r="P11" s="24" t="s">
        <v>1707</v>
      </c>
    </row>
    <row r="12" spans="1:16" ht="12.75" customHeight="1" thickBot="1">
      <c r="A12" s="3" t="str">
        <f t="shared" si="0"/>
        <v> APJ 58.75 </v>
      </c>
      <c r="B12" s="1" t="str">
        <f t="shared" si="1"/>
        <v>I</v>
      </c>
      <c r="C12" s="3">
        <f t="shared" si="2"/>
        <v>22967.427</v>
      </c>
      <c r="D12" s="2" t="str">
        <f t="shared" si="3"/>
        <v>vis</v>
      </c>
      <c r="E12" s="21">
        <f>VLOOKUP(C12,'Active 1'!C$21:E$950,3,FALSE)</f>
        <v>-26076.098843206197</v>
      </c>
      <c r="F12" s="1" t="s">
        <v>1698</v>
      </c>
      <c r="G12" s="2" t="str">
        <f t="shared" si="4"/>
        <v>22967.427</v>
      </c>
      <c r="H12" s="3">
        <f t="shared" si="5"/>
        <v>-26076</v>
      </c>
      <c r="I12" s="22" t="s">
        <v>1708</v>
      </c>
      <c r="J12" s="23" t="s">
        <v>1709</v>
      </c>
      <c r="K12" s="22">
        <v>-26076</v>
      </c>
      <c r="L12" s="22" t="s">
        <v>1710</v>
      </c>
      <c r="M12" s="23" t="s">
        <v>1700</v>
      </c>
      <c r="N12" s="23"/>
      <c r="O12" s="24" t="s">
        <v>1711</v>
      </c>
      <c r="P12" s="24" t="s">
        <v>1712</v>
      </c>
    </row>
    <row r="13" spans="1:16" ht="12.75" customHeight="1" thickBot="1">
      <c r="A13" s="3" t="str">
        <f t="shared" si="0"/>
        <v> MN 82.300 </v>
      </c>
      <c r="B13" s="1" t="str">
        <f t="shared" si="1"/>
        <v>I</v>
      </c>
      <c r="C13" s="3">
        <f t="shared" si="2"/>
        <v>22967.434000000001</v>
      </c>
      <c r="D13" s="2" t="str">
        <f t="shared" si="3"/>
        <v>vis</v>
      </c>
      <c r="E13" s="21">
        <f>VLOOKUP(C13,'Active 1'!C$21:E$950,3,FALSE)</f>
        <v>-26076.08775218216</v>
      </c>
      <c r="F13" s="1" t="s">
        <v>1698</v>
      </c>
      <c r="G13" s="2" t="str">
        <f t="shared" si="4"/>
        <v>22967.434</v>
      </c>
      <c r="H13" s="3">
        <f t="shared" si="5"/>
        <v>-26076</v>
      </c>
      <c r="I13" s="22" t="s">
        <v>1713</v>
      </c>
      <c r="J13" s="23" t="s">
        <v>1714</v>
      </c>
      <c r="K13" s="22">
        <v>-26076</v>
      </c>
      <c r="L13" s="22" t="s">
        <v>1715</v>
      </c>
      <c r="M13" s="23" t="s">
        <v>1716</v>
      </c>
      <c r="N13" s="23"/>
      <c r="O13" s="24" t="s">
        <v>1706</v>
      </c>
      <c r="P13" s="24" t="s">
        <v>1707</v>
      </c>
    </row>
    <row r="14" spans="1:16" ht="12.75" customHeight="1" thickBot="1">
      <c r="A14" s="3" t="str">
        <f t="shared" si="0"/>
        <v> MN 82.300 </v>
      </c>
      <c r="B14" s="1" t="str">
        <f t="shared" si="1"/>
        <v>I</v>
      </c>
      <c r="C14" s="3">
        <f t="shared" si="2"/>
        <v>22977.53</v>
      </c>
      <c r="D14" s="2" t="str">
        <f t="shared" si="3"/>
        <v>vis</v>
      </c>
      <c r="E14" s="21">
        <f>VLOOKUP(C14,'Active 1'!C$21:E$950,3,FALSE)</f>
        <v>-26060.091326660768</v>
      </c>
      <c r="F14" s="1" t="s">
        <v>1698</v>
      </c>
      <c r="G14" s="2" t="str">
        <f t="shared" si="4"/>
        <v>22977.530</v>
      </c>
      <c r="H14" s="3">
        <f t="shared" si="5"/>
        <v>-26060</v>
      </c>
      <c r="I14" s="22" t="s">
        <v>1717</v>
      </c>
      <c r="J14" s="23" t="s">
        <v>1718</v>
      </c>
      <c r="K14" s="22">
        <v>-26060</v>
      </c>
      <c r="L14" s="22" t="s">
        <v>1719</v>
      </c>
      <c r="M14" s="23" t="s">
        <v>1716</v>
      </c>
      <c r="N14" s="23"/>
      <c r="O14" s="24" t="s">
        <v>1706</v>
      </c>
      <c r="P14" s="24" t="s">
        <v>1707</v>
      </c>
    </row>
    <row r="15" spans="1:16" ht="12.75" customHeight="1" thickBot="1">
      <c r="A15" s="3" t="str">
        <f t="shared" si="0"/>
        <v> MN 82.300 </v>
      </c>
      <c r="B15" s="1" t="str">
        <f t="shared" si="1"/>
        <v>I</v>
      </c>
      <c r="C15" s="3">
        <f t="shared" si="2"/>
        <v>22986.36</v>
      </c>
      <c r="D15" s="2" t="str">
        <f t="shared" si="3"/>
        <v>vis</v>
      </c>
      <c r="E15" s="21">
        <f>VLOOKUP(C15,'Active 1'!C$21:E$950,3,FALSE)</f>
        <v>-26046.100792057561</v>
      </c>
      <c r="F15" s="1" t="s">
        <v>1698</v>
      </c>
      <c r="G15" s="2" t="str">
        <f t="shared" si="4"/>
        <v>22986.360</v>
      </c>
      <c r="H15" s="3">
        <f t="shared" si="5"/>
        <v>-26046</v>
      </c>
      <c r="I15" s="22" t="s">
        <v>1720</v>
      </c>
      <c r="J15" s="23" t="s">
        <v>1721</v>
      </c>
      <c r="K15" s="22">
        <v>-26046</v>
      </c>
      <c r="L15" s="22" t="s">
        <v>1722</v>
      </c>
      <c r="M15" s="23" t="s">
        <v>1716</v>
      </c>
      <c r="N15" s="23"/>
      <c r="O15" s="24" t="s">
        <v>1706</v>
      </c>
      <c r="P15" s="24" t="s">
        <v>1707</v>
      </c>
    </row>
    <row r="16" spans="1:16" ht="12.75" customHeight="1" thickBot="1">
      <c r="A16" s="3" t="str">
        <f t="shared" si="0"/>
        <v> MN 82.300 </v>
      </c>
      <c r="B16" s="1" t="str">
        <f t="shared" si="1"/>
        <v>I</v>
      </c>
      <c r="C16" s="3">
        <f t="shared" si="2"/>
        <v>22991.405999999999</v>
      </c>
      <c r="D16" s="2" t="str">
        <f t="shared" si="3"/>
        <v>vis</v>
      </c>
      <c r="E16" s="21">
        <f>VLOOKUP(C16,'Active 1'!C$21:E$950,3,FALSE)</f>
        <v>-26038.105748160873</v>
      </c>
      <c r="F16" s="1" t="s">
        <v>1698</v>
      </c>
      <c r="G16" s="2" t="str">
        <f t="shared" si="4"/>
        <v>22991.406</v>
      </c>
      <c r="H16" s="3">
        <f t="shared" si="5"/>
        <v>-26038</v>
      </c>
      <c r="I16" s="22" t="s">
        <v>1723</v>
      </c>
      <c r="J16" s="23" t="s">
        <v>1724</v>
      </c>
      <c r="K16" s="22">
        <v>-26038</v>
      </c>
      <c r="L16" s="22" t="s">
        <v>1725</v>
      </c>
      <c r="M16" s="23" t="s">
        <v>1716</v>
      </c>
      <c r="N16" s="23"/>
      <c r="O16" s="24" t="s">
        <v>1706</v>
      </c>
      <c r="P16" s="24" t="s">
        <v>1707</v>
      </c>
    </row>
    <row r="17" spans="1:16" ht="12.75" customHeight="1" thickBot="1">
      <c r="A17" s="3" t="str">
        <f t="shared" si="0"/>
        <v> MN 82.300 </v>
      </c>
      <c r="B17" s="1" t="str">
        <f t="shared" si="1"/>
        <v>I</v>
      </c>
      <c r="C17" s="3">
        <f t="shared" si="2"/>
        <v>22993.307000000001</v>
      </c>
      <c r="D17" s="2" t="str">
        <f t="shared" si="3"/>
        <v>vis</v>
      </c>
      <c r="E17" s="21">
        <f>VLOOKUP(C17,'Active 1'!C$21:E$950,3,FALSE)</f>
        <v>-26035.093742919573</v>
      </c>
      <c r="F17" s="1" t="s">
        <v>1698</v>
      </c>
      <c r="G17" s="2" t="str">
        <f t="shared" si="4"/>
        <v>22993.307</v>
      </c>
      <c r="H17" s="3">
        <f t="shared" si="5"/>
        <v>-26035</v>
      </c>
      <c r="I17" s="22" t="s">
        <v>1726</v>
      </c>
      <c r="J17" s="23" t="s">
        <v>1727</v>
      </c>
      <c r="K17" s="22">
        <v>-26035</v>
      </c>
      <c r="L17" s="22" t="s">
        <v>1728</v>
      </c>
      <c r="M17" s="23" t="s">
        <v>1716</v>
      </c>
      <c r="N17" s="23"/>
      <c r="O17" s="24" t="s">
        <v>1706</v>
      </c>
      <c r="P17" s="24" t="s">
        <v>1707</v>
      </c>
    </row>
    <row r="18" spans="1:16" ht="12.75" customHeight="1" thickBot="1">
      <c r="A18" s="3" t="str">
        <f t="shared" si="0"/>
        <v> MN 82.300 </v>
      </c>
      <c r="B18" s="1" t="str">
        <f t="shared" si="1"/>
        <v>I</v>
      </c>
      <c r="C18" s="3">
        <f t="shared" si="2"/>
        <v>23000.242999999999</v>
      </c>
      <c r="D18" s="2" t="str">
        <f t="shared" si="3"/>
        <v>vis</v>
      </c>
      <c r="E18" s="21">
        <f>VLOOKUP(C18,'Active 1'!C$21:E$950,3,FALSE)</f>
        <v>-26024.104122533638</v>
      </c>
      <c r="F18" s="1" t="s">
        <v>1698</v>
      </c>
      <c r="G18" s="2" t="str">
        <f t="shared" si="4"/>
        <v>23000.243</v>
      </c>
      <c r="H18" s="3">
        <f t="shared" si="5"/>
        <v>-26024</v>
      </c>
      <c r="I18" s="22" t="s">
        <v>1729</v>
      </c>
      <c r="J18" s="23" t="s">
        <v>1730</v>
      </c>
      <c r="K18" s="22">
        <v>-26024</v>
      </c>
      <c r="L18" s="22" t="s">
        <v>1731</v>
      </c>
      <c r="M18" s="23" t="s">
        <v>1716</v>
      </c>
      <c r="N18" s="23"/>
      <c r="O18" s="24" t="s">
        <v>1706</v>
      </c>
      <c r="P18" s="24" t="s">
        <v>1707</v>
      </c>
    </row>
    <row r="19" spans="1:16" ht="12.75" customHeight="1" thickBot="1">
      <c r="A19" s="3" t="str">
        <f t="shared" si="0"/>
        <v> MN 82.300 </v>
      </c>
      <c r="B19" s="1" t="str">
        <f t="shared" si="1"/>
        <v>I</v>
      </c>
      <c r="C19" s="3">
        <f t="shared" si="2"/>
        <v>23005.295999999998</v>
      </c>
      <c r="D19" s="2" t="str">
        <f t="shared" si="3"/>
        <v>vis</v>
      </c>
      <c r="E19" s="21">
        <f>VLOOKUP(C19,'Active 1'!C$21:E$950,3,FALSE)</f>
        <v>-26016.097987612917</v>
      </c>
      <c r="F19" s="1" t="s">
        <v>1698</v>
      </c>
      <c r="G19" s="2" t="str">
        <f t="shared" si="4"/>
        <v>23005.296</v>
      </c>
      <c r="H19" s="3">
        <f t="shared" si="5"/>
        <v>-26016</v>
      </c>
      <c r="I19" s="22" t="s">
        <v>1732</v>
      </c>
      <c r="J19" s="23" t="s">
        <v>1733</v>
      </c>
      <c r="K19" s="22">
        <v>-26016</v>
      </c>
      <c r="L19" s="22" t="s">
        <v>1710</v>
      </c>
      <c r="M19" s="23" t="s">
        <v>1716</v>
      </c>
      <c r="N19" s="23"/>
      <c r="O19" s="24" t="s">
        <v>1706</v>
      </c>
      <c r="P19" s="24" t="s">
        <v>1707</v>
      </c>
    </row>
    <row r="20" spans="1:16" ht="12.75" customHeight="1" thickBot="1">
      <c r="A20" s="3" t="str">
        <f t="shared" si="0"/>
        <v> MN 82.300 </v>
      </c>
      <c r="B20" s="1" t="str">
        <f t="shared" si="1"/>
        <v>I</v>
      </c>
      <c r="C20" s="3">
        <f t="shared" si="2"/>
        <v>23041.275000000001</v>
      </c>
      <c r="D20" s="2" t="str">
        <f t="shared" si="3"/>
        <v>vis</v>
      </c>
      <c r="E20" s="21">
        <f>VLOOKUP(C20,'Active 1'!C$21:E$950,3,FALSE)</f>
        <v>-25959.091708508877</v>
      </c>
      <c r="F20" s="1" t="s">
        <v>1698</v>
      </c>
      <c r="G20" s="2" t="str">
        <f t="shared" si="4"/>
        <v>23041.275</v>
      </c>
      <c r="H20" s="3">
        <f t="shared" si="5"/>
        <v>-25959</v>
      </c>
      <c r="I20" s="22" t="s">
        <v>1734</v>
      </c>
      <c r="J20" s="23" t="s">
        <v>1735</v>
      </c>
      <c r="K20" s="22">
        <v>-25959</v>
      </c>
      <c r="L20" s="22" t="s">
        <v>1719</v>
      </c>
      <c r="M20" s="23" t="s">
        <v>1716</v>
      </c>
      <c r="N20" s="23"/>
      <c r="O20" s="24" t="s">
        <v>1706</v>
      </c>
      <c r="P20" s="24" t="s">
        <v>1707</v>
      </c>
    </row>
    <row r="21" spans="1:16" ht="12.75" customHeight="1" thickBot="1">
      <c r="A21" s="3" t="str">
        <f t="shared" si="0"/>
        <v> MN 82.300 </v>
      </c>
      <c r="B21" s="1" t="str">
        <f t="shared" si="1"/>
        <v>I</v>
      </c>
      <c r="C21" s="3">
        <f t="shared" si="2"/>
        <v>23046.330999999998</v>
      </c>
      <c r="D21" s="2" t="str">
        <f t="shared" si="3"/>
        <v>vis</v>
      </c>
      <c r="E21" s="21">
        <f>VLOOKUP(C21,'Active 1'!C$21:E$950,3,FALSE)</f>
        <v>-25951.080820292143</v>
      </c>
      <c r="F21" s="1" t="s">
        <v>1698</v>
      </c>
      <c r="G21" s="2" t="str">
        <f t="shared" si="4"/>
        <v>23046.331</v>
      </c>
      <c r="H21" s="3">
        <f t="shared" si="5"/>
        <v>-25951</v>
      </c>
      <c r="I21" s="22" t="s">
        <v>1736</v>
      </c>
      <c r="J21" s="23" t="s">
        <v>1737</v>
      </c>
      <c r="K21" s="22">
        <v>-25951</v>
      </c>
      <c r="L21" s="22" t="s">
        <v>1738</v>
      </c>
      <c r="M21" s="23" t="s">
        <v>1716</v>
      </c>
      <c r="N21" s="23"/>
      <c r="O21" s="24" t="s">
        <v>1706</v>
      </c>
      <c r="P21" s="24" t="s">
        <v>1707</v>
      </c>
    </row>
    <row r="22" spans="1:16" ht="12.75" customHeight="1" thickBot="1">
      <c r="A22" s="3" t="str">
        <f t="shared" si="0"/>
        <v> MN 82.300 </v>
      </c>
      <c r="B22" s="1" t="str">
        <f t="shared" si="1"/>
        <v>I</v>
      </c>
      <c r="C22" s="3">
        <f t="shared" si="2"/>
        <v>23053.269</v>
      </c>
      <c r="D22" s="2" t="str">
        <f t="shared" si="3"/>
        <v>vis</v>
      </c>
      <c r="E22" s="21">
        <f>VLOOKUP(C22,'Active 1'!C$21:E$950,3,FALSE)</f>
        <v>-25940.088031042193</v>
      </c>
      <c r="F22" s="1" t="s">
        <v>1698</v>
      </c>
      <c r="G22" s="2" t="str">
        <f t="shared" si="4"/>
        <v>23053.269</v>
      </c>
      <c r="H22" s="3">
        <f t="shared" si="5"/>
        <v>-25940</v>
      </c>
      <c r="I22" s="22" t="s">
        <v>1739</v>
      </c>
      <c r="J22" s="23" t="s">
        <v>1740</v>
      </c>
      <c r="K22" s="22">
        <v>-25940</v>
      </c>
      <c r="L22" s="22" t="s">
        <v>1741</v>
      </c>
      <c r="M22" s="23" t="s">
        <v>1716</v>
      </c>
      <c r="N22" s="23"/>
      <c r="O22" s="24" t="s">
        <v>1706</v>
      </c>
      <c r="P22" s="24" t="s">
        <v>1707</v>
      </c>
    </row>
    <row r="23" spans="1:16" ht="12.75" customHeight="1" thickBot="1">
      <c r="A23" s="3" t="str">
        <f t="shared" si="0"/>
        <v> MN 82.300 </v>
      </c>
      <c r="B23" s="1" t="str">
        <f t="shared" si="1"/>
        <v>I</v>
      </c>
      <c r="C23" s="3">
        <f t="shared" si="2"/>
        <v>23065.258999999998</v>
      </c>
      <c r="D23" s="2" t="str">
        <f t="shared" si="3"/>
        <v>vis</v>
      </c>
      <c r="E23" s="21">
        <f>VLOOKUP(C23,'Active 1'!C$21:E$950,3,FALSE)</f>
        <v>-25921.090691303532</v>
      </c>
      <c r="F23" s="1" t="s">
        <v>1698</v>
      </c>
      <c r="G23" s="2" t="str">
        <f t="shared" si="4"/>
        <v>23065.259</v>
      </c>
      <c r="H23" s="3">
        <f t="shared" si="5"/>
        <v>-25921</v>
      </c>
      <c r="I23" s="22" t="s">
        <v>1742</v>
      </c>
      <c r="J23" s="23" t="s">
        <v>1743</v>
      </c>
      <c r="K23" s="22">
        <v>-25921</v>
      </c>
      <c r="L23" s="22" t="s">
        <v>1744</v>
      </c>
      <c r="M23" s="23" t="s">
        <v>1716</v>
      </c>
      <c r="N23" s="23"/>
      <c r="O23" s="24" t="s">
        <v>1706</v>
      </c>
      <c r="P23" s="24" t="s">
        <v>1707</v>
      </c>
    </row>
    <row r="24" spans="1:16" ht="12.75" customHeight="1" thickBot="1">
      <c r="A24" s="3" t="str">
        <f t="shared" si="0"/>
        <v> MN 84.169 </v>
      </c>
      <c r="B24" s="1" t="str">
        <f t="shared" si="1"/>
        <v>I</v>
      </c>
      <c r="C24" s="3">
        <f t="shared" si="2"/>
        <v>23335.383000000002</v>
      </c>
      <c r="D24" s="2" t="str">
        <f t="shared" si="3"/>
        <v>vis</v>
      </c>
      <c r="E24" s="21">
        <f>VLOOKUP(C24,'Active 1'!C$21:E$950,3,FALSE)</f>
        <v>-25493.097580413887</v>
      </c>
      <c r="F24" s="1" t="s">
        <v>1698</v>
      </c>
      <c r="G24" s="2" t="str">
        <f t="shared" si="4"/>
        <v>23335.383</v>
      </c>
      <c r="H24" s="3">
        <f t="shared" si="5"/>
        <v>-25493</v>
      </c>
      <c r="I24" s="22" t="s">
        <v>1745</v>
      </c>
      <c r="J24" s="23" t="s">
        <v>1746</v>
      </c>
      <c r="K24" s="22">
        <v>-25493</v>
      </c>
      <c r="L24" s="22" t="s">
        <v>1710</v>
      </c>
      <c r="M24" s="23" t="s">
        <v>1716</v>
      </c>
      <c r="N24" s="23"/>
      <c r="O24" s="24" t="s">
        <v>1706</v>
      </c>
      <c r="P24" s="24" t="s">
        <v>1747</v>
      </c>
    </row>
    <row r="25" spans="1:16" ht="12.75" customHeight="1" thickBot="1">
      <c r="A25" s="3" t="str">
        <f t="shared" si="0"/>
        <v> APJ 380.86 </v>
      </c>
      <c r="B25" s="1" t="str">
        <f t="shared" si="1"/>
        <v>I</v>
      </c>
      <c r="C25" s="3">
        <f t="shared" si="2"/>
        <v>23349.897000000001</v>
      </c>
      <c r="D25" s="2" t="str">
        <f t="shared" si="3"/>
        <v>vis</v>
      </c>
      <c r="E25" s="21">
        <f>VLOOKUP(C25,'Active 1'!C$21:E$950,3,FALSE)</f>
        <v>-25470.101134294873</v>
      </c>
      <c r="F25" s="1" t="s">
        <v>1698</v>
      </c>
      <c r="G25" s="2" t="str">
        <f t="shared" si="4"/>
        <v>23349.897</v>
      </c>
      <c r="H25" s="3">
        <f t="shared" si="5"/>
        <v>-25470</v>
      </c>
      <c r="I25" s="22" t="s">
        <v>1748</v>
      </c>
      <c r="J25" s="23" t="s">
        <v>1749</v>
      </c>
      <c r="K25" s="22">
        <v>-25470</v>
      </c>
      <c r="L25" s="22" t="s">
        <v>1722</v>
      </c>
      <c r="M25" s="23" t="s">
        <v>1700</v>
      </c>
      <c r="N25" s="23"/>
      <c r="O25" s="24" t="s">
        <v>1711</v>
      </c>
      <c r="P25" s="24" t="s">
        <v>1750</v>
      </c>
    </row>
    <row r="26" spans="1:16" ht="12.75" customHeight="1" thickBot="1">
      <c r="A26" s="3" t="str">
        <f t="shared" si="0"/>
        <v> MN 84.169 </v>
      </c>
      <c r="B26" s="1" t="str">
        <f t="shared" si="1"/>
        <v>I</v>
      </c>
      <c r="C26" s="3">
        <f t="shared" si="2"/>
        <v>23371.359</v>
      </c>
      <c r="D26" s="2" t="str">
        <f t="shared" si="3"/>
        <v>vis</v>
      </c>
      <c r="E26" s="21">
        <f>VLOOKUP(C26,'Active 1'!C$21:E$950,3,FALSE)</f>
        <v>-25436.096054605867</v>
      </c>
      <c r="F26" s="1" t="s">
        <v>1698</v>
      </c>
      <c r="G26" s="2" t="str">
        <f t="shared" si="4"/>
        <v>23371.359</v>
      </c>
      <c r="H26" s="3">
        <f t="shared" si="5"/>
        <v>-25436</v>
      </c>
      <c r="I26" s="22" t="s">
        <v>1751</v>
      </c>
      <c r="J26" s="23" t="s">
        <v>1752</v>
      </c>
      <c r="K26" s="22">
        <v>-25436</v>
      </c>
      <c r="L26" s="22" t="s">
        <v>1753</v>
      </c>
      <c r="M26" s="23" t="s">
        <v>1716</v>
      </c>
      <c r="N26" s="23"/>
      <c r="O26" s="24" t="s">
        <v>1706</v>
      </c>
      <c r="P26" s="24" t="s">
        <v>1747</v>
      </c>
    </row>
    <row r="27" spans="1:16" ht="12.75" customHeight="1" thickBot="1">
      <c r="A27" s="3" t="str">
        <f t="shared" si="0"/>
        <v> MN 84.169 </v>
      </c>
      <c r="B27" s="1" t="str">
        <f t="shared" si="1"/>
        <v>I</v>
      </c>
      <c r="C27" s="3">
        <f t="shared" si="2"/>
        <v>23409.223999999998</v>
      </c>
      <c r="D27" s="2" t="str">
        <f t="shared" si="3"/>
        <v>vis</v>
      </c>
      <c r="E27" s="21">
        <f>VLOOKUP(C27,'Active 1'!C$21:E$950,3,FALSE)</f>
        <v>-25376.101536740607</v>
      </c>
      <c r="F27" s="1" t="s">
        <v>1698</v>
      </c>
      <c r="G27" s="2" t="str">
        <f t="shared" si="4"/>
        <v>23409.224</v>
      </c>
      <c r="H27" s="3">
        <f t="shared" si="5"/>
        <v>-25376</v>
      </c>
      <c r="I27" s="22" t="s">
        <v>1754</v>
      </c>
      <c r="J27" s="23" t="s">
        <v>1755</v>
      </c>
      <c r="K27" s="22">
        <v>-25376</v>
      </c>
      <c r="L27" s="22" t="s">
        <v>1722</v>
      </c>
      <c r="M27" s="23" t="s">
        <v>1716</v>
      </c>
      <c r="N27" s="23"/>
      <c r="O27" s="24" t="s">
        <v>1706</v>
      </c>
      <c r="P27" s="24" t="s">
        <v>1747</v>
      </c>
    </row>
    <row r="28" spans="1:16" ht="12.75" customHeight="1" thickBot="1">
      <c r="A28" s="3" t="str">
        <f t="shared" si="0"/>
        <v> MN 84.169 </v>
      </c>
      <c r="B28" s="1" t="str">
        <f t="shared" si="1"/>
        <v>I</v>
      </c>
      <c r="C28" s="3">
        <f t="shared" si="2"/>
        <v>23708.401000000002</v>
      </c>
      <c r="D28" s="2" t="str">
        <f t="shared" si="3"/>
        <v>vis</v>
      </c>
      <c r="E28" s="21">
        <f>VLOOKUP(C28,'Active 1'!C$21:E$950,3,FALSE)</f>
        <v>-24902.075922812812</v>
      </c>
      <c r="F28" s="1" t="s">
        <v>1698</v>
      </c>
      <c r="G28" s="2" t="str">
        <f t="shared" si="4"/>
        <v>23708.401</v>
      </c>
      <c r="H28" s="3">
        <f t="shared" si="5"/>
        <v>-24902</v>
      </c>
      <c r="I28" s="22" t="s">
        <v>1756</v>
      </c>
      <c r="J28" s="23" t="s">
        <v>1757</v>
      </c>
      <c r="K28" s="22">
        <v>-24902</v>
      </c>
      <c r="L28" s="22" t="s">
        <v>1758</v>
      </c>
      <c r="M28" s="23" t="s">
        <v>1716</v>
      </c>
      <c r="N28" s="23"/>
      <c r="O28" s="24" t="s">
        <v>1706</v>
      </c>
      <c r="P28" s="24" t="s">
        <v>1747</v>
      </c>
    </row>
    <row r="29" spans="1:16" ht="12.75" customHeight="1" thickBot="1">
      <c r="A29" s="3" t="str">
        <f t="shared" si="0"/>
        <v> MN 84.169 </v>
      </c>
      <c r="B29" s="1" t="str">
        <f t="shared" si="1"/>
        <v>I</v>
      </c>
      <c r="C29" s="3">
        <f t="shared" si="2"/>
        <v>23710.285</v>
      </c>
      <c r="D29" s="2" t="str">
        <f t="shared" si="3"/>
        <v>vis</v>
      </c>
      <c r="E29" s="21">
        <f>VLOOKUP(C29,'Active 1'!C$21:E$950,3,FALSE)</f>
        <v>-24899.090852915597</v>
      </c>
      <c r="F29" s="1" t="s">
        <v>1698</v>
      </c>
      <c r="G29" s="2" t="str">
        <f t="shared" si="4"/>
        <v>23710.285</v>
      </c>
      <c r="H29" s="3">
        <f t="shared" si="5"/>
        <v>-24899</v>
      </c>
      <c r="I29" s="22" t="s">
        <v>1759</v>
      </c>
      <c r="J29" s="23" t="s">
        <v>1760</v>
      </c>
      <c r="K29" s="22">
        <v>-24899</v>
      </c>
      <c r="L29" s="22" t="s">
        <v>1744</v>
      </c>
      <c r="M29" s="23" t="s">
        <v>1716</v>
      </c>
      <c r="N29" s="23"/>
      <c r="O29" s="24" t="s">
        <v>1706</v>
      </c>
      <c r="P29" s="24" t="s">
        <v>1747</v>
      </c>
    </row>
    <row r="30" spans="1:16" ht="12.75" customHeight="1" thickBot="1">
      <c r="A30" s="3" t="str">
        <f t="shared" si="0"/>
        <v> MN 84.169 </v>
      </c>
      <c r="B30" s="1" t="str">
        <f t="shared" si="1"/>
        <v>I</v>
      </c>
      <c r="C30" s="3">
        <f t="shared" si="2"/>
        <v>23715.328000000001</v>
      </c>
      <c r="D30" s="2" t="str">
        <f t="shared" si="3"/>
        <v>vis</v>
      </c>
      <c r="E30" s="21">
        <f>VLOOKUP(C30,'Active 1'!C$21:E$950,3,FALSE)</f>
        <v>-24891.100562314918</v>
      </c>
      <c r="F30" s="1" t="s">
        <v>1698</v>
      </c>
      <c r="G30" s="2" t="str">
        <f t="shared" si="4"/>
        <v>23715.328</v>
      </c>
      <c r="H30" s="3">
        <f t="shared" si="5"/>
        <v>-24891</v>
      </c>
      <c r="I30" s="22" t="s">
        <v>1761</v>
      </c>
      <c r="J30" s="23" t="s">
        <v>1762</v>
      </c>
      <c r="K30" s="22">
        <v>-24891</v>
      </c>
      <c r="L30" s="22" t="s">
        <v>1763</v>
      </c>
      <c r="M30" s="23" t="s">
        <v>1716</v>
      </c>
      <c r="N30" s="23"/>
      <c r="O30" s="24" t="s">
        <v>1706</v>
      </c>
      <c r="P30" s="24" t="s">
        <v>1747</v>
      </c>
    </row>
    <row r="31" spans="1:16" ht="12.75" customHeight="1" thickBot="1">
      <c r="A31" s="3" t="str">
        <f t="shared" si="0"/>
        <v> MN 84.169 </v>
      </c>
      <c r="B31" s="1" t="str">
        <f t="shared" si="1"/>
        <v>I</v>
      </c>
      <c r="C31" s="3">
        <f t="shared" si="2"/>
        <v>23734.266</v>
      </c>
      <c r="D31" s="2" t="str">
        <f t="shared" si="3"/>
        <v>vis</v>
      </c>
      <c r="E31" s="21">
        <f>VLOOKUP(C31,'Active 1'!C$21:E$950,3,FALSE)</f>
        <v>-24861.094589006265</v>
      </c>
      <c r="F31" s="1" t="s">
        <v>1698</v>
      </c>
      <c r="G31" s="2" t="str">
        <f t="shared" si="4"/>
        <v>23734.266</v>
      </c>
      <c r="H31" s="3">
        <f t="shared" si="5"/>
        <v>-24861</v>
      </c>
      <c r="I31" s="22" t="s">
        <v>1764</v>
      </c>
      <c r="J31" s="23" t="s">
        <v>1765</v>
      </c>
      <c r="K31" s="22">
        <v>-24861</v>
      </c>
      <c r="L31" s="22" t="s">
        <v>1704</v>
      </c>
      <c r="M31" s="23" t="s">
        <v>1716</v>
      </c>
      <c r="N31" s="23"/>
      <c r="O31" s="24" t="s">
        <v>1706</v>
      </c>
      <c r="P31" s="24" t="s">
        <v>1747</v>
      </c>
    </row>
    <row r="32" spans="1:16" ht="12.75" customHeight="1" thickBot="1">
      <c r="A32" s="3" t="str">
        <f t="shared" si="0"/>
        <v> MN 84.169 </v>
      </c>
      <c r="B32" s="1" t="str">
        <f t="shared" si="1"/>
        <v>I</v>
      </c>
      <c r="C32" s="3">
        <f t="shared" si="2"/>
        <v>23758.248</v>
      </c>
      <c r="D32" s="2" t="str">
        <f t="shared" si="3"/>
        <v>vis</v>
      </c>
      <c r="E32" s="21">
        <f>VLOOKUP(C32,'Active 1'!C$21:E$950,3,FALSE)</f>
        <v>-24823.096740664925</v>
      </c>
      <c r="F32" s="1" t="s">
        <v>1698</v>
      </c>
      <c r="G32" s="2" t="str">
        <f t="shared" si="4"/>
        <v>23758.248</v>
      </c>
      <c r="H32" s="3">
        <f t="shared" si="5"/>
        <v>-24823</v>
      </c>
      <c r="I32" s="22" t="s">
        <v>1766</v>
      </c>
      <c r="J32" s="23" t="s">
        <v>1767</v>
      </c>
      <c r="K32" s="22">
        <v>-24823</v>
      </c>
      <c r="L32" s="22" t="s">
        <v>1753</v>
      </c>
      <c r="M32" s="23" t="s">
        <v>1716</v>
      </c>
      <c r="N32" s="23"/>
      <c r="O32" s="24" t="s">
        <v>1706</v>
      </c>
      <c r="P32" s="24" t="s">
        <v>1747</v>
      </c>
    </row>
    <row r="33" spans="1:16" ht="12.75" customHeight="1" thickBot="1">
      <c r="A33" s="3" t="str">
        <f t="shared" si="0"/>
        <v> MN 84.169 </v>
      </c>
      <c r="B33" s="1" t="str">
        <f t="shared" si="1"/>
        <v>I</v>
      </c>
      <c r="C33" s="3">
        <f t="shared" si="2"/>
        <v>23763.295999999998</v>
      </c>
      <c r="D33" s="2" t="str">
        <f t="shared" si="3"/>
        <v>vis</v>
      </c>
      <c r="E33" s="21">
        <f>VLOOKUP(C33,'Active 1'!C$21:E$950,3,FALSE)</f>
        <v>-24815.098527904229</v>
      </c>
      <c r="F33" s="1" t="s">
        <v>1698</v>
      </c>
      <c r="G33" s="2" t="str">
        <f t="shared" si="4"/>
        <v>23763.296</v>
      </c>
      <c r="H33" s="3">
        <f t="shared" si="5"/>
        <v>-24815</v>
      </c>
      <c r="I33" s="22" t="s">
        <v>1768</v>
      </c>
      <c r="J33" s="23" t="s">
        <v>1769</v>
      </c>
      <c r="K33" s="22">
        <v>-24815</v>
      </c>
      <c r="L33" s="22" t="s">
        <v>1710</v>
      </c>
      <c r="M33" s="23" t="s">
        <v>1716</v>
      </c>
      <c r="N33" s="23"/>
      <c r="O33" s="24" t="s">
        <v>1706</v>
      </c>
      <c r="P33" s="24" t="s">
        <v>1747</v>
      </c>
    </row>
    <row r="34" spans="1:16" ht="12.75" customHeight="1" thickBot="1">
      <c r="A34" s="3" t="str">
        <f t="shared" si="0"/>
        <v> AA 30.406 </v>
      </c>
      <c r="B34" s="1" t="str">
        <f t="shared" si="1"/>
        <v>I</v>
      </c>
      <c r="C34" s="3">
        <f t="shared" si="2"/>
        <v>29108.448</v>
      </c>
      <c r="D34" s="2" t="str">
        <f t="shared" si="3"/>
        <v>vis</v>
      </c>
      <c r="E34" s="21">
        <f>VLOOKUP(C34,'Active 1'!C$21:E$950,3,FALSE)</f>
        <v>-16346.068628087862</v>
      </c>
      <c r="F34" s="1" t="s">
        <v>1698</v>
      </c>
      <c r="G34" s="2" t="str">
        <f t="shared" si="4"/>
        <v>29108.448</v>
      </c>
      <c r="H34" s="3">
        <f t="shared" si="5"/>
        <v>-16346</v>
      </c>
      <c r="I34" s="22" t="s">
        <v>1770</v>
      </c>
      <c r="J34" s="23" t="s">
        <v>1771</v>
      </c>
      <c r="K34" s="22">
        <v>-16346</v>
      </c>
      <c r="L34" s="22" t="s">
        <v>1772</v>
      </c>
      <c r="M34" s="23" t="s">
        <v>1700</v>
      </c>
      <c r="N34" s="23"/>
      <c r="O34" s="24" t="s">
        <v>1773</v>
      </c>
      <c r="P34" s="24" t="s">
        <v>1774</v>
      </c>
    </row>
    <row r="35" spans="1:16" ht="12.75" customHeight="1" thickBot="1">
      <c r="A35" s="3" t="str">
        <f t="shared" si="0"/>
        <v> AAC 4.114 </v>
      </c>
      <c r="B35" s="1" t="str">
        <f t="shared" si="1"/>
        <v>I</v>
      </c>
      <c r="C35" s="3">
        <f t="shared" si="2"/>
        <v>32684.511999999999</v>
      </c>
      <c r="D35" s="2" t="str">
        <f t="shared" si="3"/>
        <v>vis</v>
      </c>
      <c r="E35" s="21">
        <f>VLOOKUP(C35,'Active 1'!C$21:E$950,3,FALSE)</f>
        <v>-10680.038374943162</v>
      </c>
      <c r="F35" s="1" t="s">
        <v>1698</v>
      </c>
      <c r="G35" s="2" t="str">
        <f t="shared" si="4"/>
        <v>32684.512</v>
      </c>
      <c r="H35" s="3">
        <f t="shared" si="5"/>
        <v>-10680</v>
      </c>
      <c r="I35" s="22" t="s">
        <v>1775</v>
      </c>
      <c r="J35" s="23" t="s">
        <v>1776</v>
      </c>
      <c r="K35" s="22">
        <v>-10680</v>
      </c>
      <c r="L35" s="22" t="s">
        <v>1777</v>
      </c>
      <c r="M35" s="23" t="s">
        <v>1716</v>
      </c>
      <c r="N35" s="23"/>
      <c r="O35" s="24" t="s">
        <v>1778</v>
      </c>
      <c r="P35" s="24" t="s">
        <v>1779</v>
      </c>
    </row>
    <row r="36" spans="1:16" ht="12.75" customHeight="1" thickBot="1">
      <c r="A36" s="3" t="str">
        <f t="shared" si="0"/>
        <v> AAC 5.5 </v>
      </c>
      <c r="B36" s="1" t="str">
        <f t="shared" si="1"/>
        <v>I</v>
      </c>
      <c r="C36" s="3">
        <f t="shared" si="2"/>
        <v>33028.487000000001</v>
      </c>
      <c r="D36" s="2" t="str">
        <f t="shared" si="3"/>
        <v>vis</v>
      </c>
      <c r="E36" s="21">
        <f>VLOOKUP(C36,'Active 1'!C$21:E$950,3,FALSE)</f>
        <v>-10135.033376060182</v>
      </c>
      <c r="F36" s="1" t="s">
        <v>1698</v>
      </c>
      <c r="G36" s="2" t="str">
        <f t="shared" si="4"/>
        <v>33028.487</v>
      </c>
      <c r="H36" s="3">
        <f t="shared" si="5"/>
        <v>-10135</v>
      </c>
      <c r="I36" s="22" t="s">
        <v>1780</v>
      </c>
      <c r="J36" s="23" t="s">
        <v>1781</v>
      </c>
      <c r="K36" s="22">
        <v>-10135</v>
      </c>
      <c r="L36" s="22" t="s">
        <v>1782</v>
      </c>
      <c r="M36" s="23" t="s">
        <v>1716</v>
      </c>
      <c r="N36" s="23"/>
      <c r="O36" s="24" t="s">
        <v>1778</v>
      </c>
      <c r="P36" s="24" t="s">
        <v>1783</v>
      </c>
    </row>
    <row r="37" spans="1:16" ht="12.75" customHeight="1" thickBot="1">
      <c r="A37" s="3" t="str">
        <f t="shared" si="0"/>
        <v> AAC 5.6 </v>
      </c>
      <c r="B37" s="1" t="str">
        <f t="shared" si="1"/>
        <v>I</v>
      </c>
      <c r="C37" s="3">
        <f t="shared" si="2"/>
        <v>33069.510999999999</v>
      </c>
      <c r="D37" s="2" t="str">
        <f t="shared" si="3"/>
        <v>vis</v>
      </c>
      <c r="E37" s="21">
        <f>VLOOKUP(C37,'Active 1'!C$21:E$950,3,FALSE)</f>
        <v>-10070.033637491468</v>
      </c>
      <c r="F37" s="1" t="s">
        <v>1698</v>
      </c>
      <c r="G37" s="2" t="str">
        <f t="shared" si="4"/>
        <v>33069.511</v>
      </c>
      <c r="H37" s="3">
        <f t="shared" si="5"/>
        <v>-10070</v>
      </c>
      <c r="I37" s="22" t="s">
        <v>1784</v>
      </c>
      <c r="J37" s="23" t="s">
        <v>1785</v>
      </c>
      <c r="K37" s="22">
        <v>-10070</v>
      </c>
      <c r="L37" s="22" t="s">
        <v>1782</v>
      </c>
      <c r="M37" s="23" t="s">
        <v>1716</v>
      </c>
      <c r="N37" s="23"/>
      <c r="O37" s="24" t="s">
        <v>1778</v>
      </c>
      <c r="P37" s="24" t="s">
        <v>1786</v>
      </c>
    </row>
    <row r="38" spans="1:16" ht="12.75" customHeight="1" thickBot="1">
      <c r="A38" s="3" t="str">
        <f t="shared" si="0"/>
        <v> AAC 5.6 </v>
      </c>
      <c r="B38" s="1" t="str">
        <f t="shared" si="1"/>
        <v>I</v>
      </c>
      <c r="C38" s="3">
        <f t="shared" si="2"/>
        <v>33208.362000000001</v>
      </c>
      <c r="D38" s="2" t="str">
        <f t="shared" si="3"/>
        <v>vis</v>
      </c>
      <c r="E38" s="21">
        <f>VLOOKUP(C38,'Active 1'!C$21:E$950,3,FALSE)</f>
        <v>-9850.033669180104</v>
      </c>
      <c r="F38" s="1" t="s">
        <v>1698</v>
      </c>
      <c r="G38" s="2" t="str">
        <f t="shared" si="4"/>
        <v>33208.362</v>
      </c>
      <c r="H38" s="3">
        <f t="shared" si="5"/>
        <v>-9850</v>
      </c>
      <c r="I38" s="22" t="s">
        <v>1787</v>
      </c>
      <c r="J38" s="23" t="s">
        <v>1788</v>
      </c>
      <c r="K38" s="22">
        <v>-9850</v>
      </c>
      <c r="L38" s="22" t="s">
        <v>1782</v>
      </c>
      <c r="M38" s="23" t="s">
        <v>1716</v>
      </c>
      <c r="N38" s="23"/>
      <c r="O38" s="24" t="s">
        <v>1778</v>
      </c>
      <c r="P38" s="24" t="s">
        <v>1786</v>
      </c>
    </row>
    <row r="39" spans="1:16" ht="12.75" customHeight="1" thickBot="1">
      <c r="A39" s="3" t="str">
        <f t="shared" si="0"/>
        <v> AAC 5.8 </v>
      </c>
      <c r="B39" s="1" t="str">
        <f t="shared" si="1"/>
        <v>I</v>
      </c>
      <c r="C39" s="3">
        <f t="shared" si="2"/>
        <v>33234.248</v>
      </c>
      <c r="D39" s="2" t="str">
        <f t="shared" si="3"/>
        <v>vis</v>
      </c>
      <c r="E39" s="21">
        <f>VLOOKUP(C39,'Active 1'!C$21:E$950,3,FALSE)</f>
        <v>-9809.0190623014532</v>
      </c>
      <c r="F39" s="1" t="s">
        <v>1698</v>
      </c>
      <c r="G39" s="2" t="str">
        <f t="shared" si="4"/>
        <v>33234.248</v>
      </c>
      <c r="H39" s="3">
        <f t="shared" si="5"/>
        <v>-9809</v>
      </c>
      <c r="I39" s="22" t="s">
        <v>1789</v>
      </c>
      <c r="J39" s="23" t="s">
        <v>1790</v>
      </c>
      <c r="K39" s="22">
        <v>-9809</v>
      </c>
      <c r="L39" s="22" t="s">
        <v>1791</v>
      </c>
      <c r="M39" s="23" t="s">
        <v>1716</v>
      </c>
      <c r="N39" s="23"/>
      <c r="O39" s="24" t="s">
        <v>1778</v>
      </c>
      <c r="P39" s="24" t="s">
        <v>1792</v>
      </c>
    </row>
    <row r="40" spans="1:16" ht="12.75" customHeight="1" thickBot="1">
      <c r="A40" s="3" t="str">
        <f t="shared" si="0"/>
        <v> AAC 5.8 </v>
      </c>
      <c r="B40" s="1" t="str">
        <f t="shared" si="1"/>
        <v>I</v>
      </c>
      <c r="C40" s="3">
        <f t="shared" si="2"/>
        <v>33437.474999999999</v>
      </c>
      <c r="D40" s="2" t="str">
        <f t="shared" si="3"/>
        <v>vis</v>
      </c>
      <c r="E40" s="21">
        <f>VLOOKUP(C40,'Active 1'!C$21:E$950,3,FALSE)</f>
        <v>-9487.0196992431211</v>
      </c>
      <c r="F40" s="1" t="s">
        <v>1698</v>
      </c>
      <c r="G40" s="2" t="str">
        <f t="shared" si="4"/>
        <v>33437.475</v>
      </c>
      <c r="H40" s="3">
        <f t="shared" si="5"/>
        <v>-9487</v>
      </c>
      <c r="I40" s="22" t="s">
        <v>1793</v>
      </c>
      <c r="J40" s="23" t="s">
        <v>1794</v>
      </c>
      <c r="K40" s="22">
        <v>-9487</v>
      </c>
      <c r="L40" s="22" t="s">
        <v>1791</v>
      </c>
      <c r="M40" s="23" t="s">
        <v>1716</v>
      </c>
      <c r="N40" s="23"/>
      <c r="O40" s="24" t="s">
        <v>1778</v>
      </c>
      <c r="P40" s="24" t="s">
        <v>1792</v>
      </c>
    </row>
    <row r="41" spans="1:16" ht="12.75" customHeight="1" thickBot="1">
      <c r="A41" s="3" t="str">
        <f t="shared" si="0"/>
        <v> AAC 5.8 </v>
      </c>
      <c r="B41" s="1" t="str">
        <f t="shared" si="1"/>
        <v>I</v>
      </c>
      <c r="C41" s="3">
        <f t="shared" si="2"/>
        <v>33538.445</v>
      </c>
      <c r="D41" s="2" t="str">
        <f t="shared" si="3"/>
        <v>vis</v>
      </c>
      <c r="E41" s="21">
        <f>VLOOKUP(C41,'Active 1'!C$21:E$950,3,FALSE)</f>
        <v>-9327.0395997091</v>
      </c>
      <c r="F41" s="1" t="s">
        <v>1698</v>
      </c>
      <c r="G41" s="2" t="str">
        <f t="shared" si="4"/>
        <v>33538.445</v>
      </c>
      <c r="H41" s="3">
        <f t="shared" si="5"/>
        <v>-9327</v>
      </c>
      <c r="I41" s="22" t="s">
        <v>1795</v>
      </c>
      <c r="J41" s="23" t="s">
        <v>1796</v>
      </c>
      <c r="K41" s="22">
        <v>-9327</v>
      </c>
      <c r="L41" s="22" t="s">
        <v>1797</v>
      </c>
      <c r="M41" s="23" t="s">
        <v>1716</v>
      </c>
      <c r="N41" s="23"/>
      <c r="O41" s="24" t="s">
        <v>1778</v>
      </c>
      <c r="P41" s="24" t="s">
        <v>1792</v>
      </c>
    </row>
    <row r="42" spans="1:16" ht="12.75" customHeight="1" thickBot="1">
      <c r="A42" s="3" t="str">
        <f t="shared" si="0"/>
        <v> BTOK 49.384 </v>
      </c>
      <c r="B42" s="1" t="str">
        <f t="shared" si="1"/>
        <v>I</v>
      </c>
      <c r="C42" s="3">
        <f t="shared" si="2"/>
        <v>33539.078000000001</v>
      </c>
      <c r="D42" s="2" t="str">
        <f t="shared" si="3"/>
        <v>vis</v>
      </c>
      <c r="E42" s="21">
        <f>VLOOKUP(C42,'Active 1'!C$21:E$950,3,FALSE)</f>
        <v>-9326.0366542500014</v>
      </c>
      <c r="F42" s="1" t="s">
        <v>1698</v>
      </c>
      <c r="G42" s="2" t="str">
        <f t="shared" si="4"/>
        <v>33539.078</v>
      </c>
      <c r="H42" s="3">
        <f t="shared" si="5"/>
        <v>-9326</v>
      </c>
      <c r="I42" s="22" t="s">
        <v>1798</v>
      </c>
      <c r="J42" s="23" t="s">
        <v>1799</v>
      </c>
      <c r="K42" s="22">
        <v>-9326</v>
      </c>
      <c r="L42" s="22" t="s">
        <v>1800</v>
      </c>
      <c r="M42" s="23" t="s">
        <v>1700</v>
      </c>
      <c r="N42" s="23"/>
      <c r="O42" s="24" t="s">
        <v>1801</v>
      </c>
      <c r="P42" s="24" t="s">
        <v>1802</v>
      </c>
    </row>
    <row r="43" spans="1:16" ht="12.75" customHeight="1" thickBot="1">
      <c r="A43" s="3" t="str">
        <f t="shared" si="0"/>
        <v> AAC 5.11 </v>
      </c>
      <c r="B43" s="1" t="str">
        <f t="shared" si="1"/>
        <v>I</v>
      </c>
      <c r="C43" s="3">
        <f t="shared" si="2"/>
        <v>33574.43</v>
      </c>
      <c r="D43" s="2" t="str">
        <f t="shared" si="3"/>
        <v>vis</v>
      </c>
      <c r="E43" s="21">
        <f>VLOOKUP(C43,'Active 1'!C$21:E$950,3,FALSE)</f>
        <v>-9270.023814013035</v>
      </c>
      <c r="F43" s="1" t="s">
        <v>1698</v>
      </c>
      <c r="G43" s="2" t="str">
        <f t="shared" si="4"/>
        <v>33574.430</v>
      </c>
      <c r="H43" s="3">
        <f t="shared" si="5"/>
        <v>-9270</v>
      </c>
      <c r="I43" s="22" t="s">
        <v>1803</v>
      </c>
      <c r="J43" s="23" t="s">
        <v>1804</v>
      </c>
      <c r="K43" s="22">
        <v>-9270</v>
      </c>
      <c r="L43" s="22" t="s">
        <v>1805</v>
      </c>
      <c r="M43" s="23" t="s">
        <v>1716</v>
      </c>
      <c r="N43" s="23"/>
      <c r="O43" s="24" t="s">
        <v>1778</v>
      </c>
      <c r="P43" s="24" t="s">
        <v>1806</v>
      </c>
    </row>
    <row r="44" spans="1:16" ht="12.75" customHeight="1" thickBot="1">
      <c r="A44" s="3" t="str">
        <f t="shared" si="0"/>
        <v> AAC 5.11 </v>
      </c>
      <c r="B44" s="1" t="str">
        <f t="shared" si="1"/>
        <v>I</v>
      </c>
      <c r="C44" s="3">
        <f t="shared" si="2"/>
        <v>33762.517</v>
      </c>
      <c r="D44" s="2" t="str">
        <f t="shared" si="3"/>
        <v>vis</v>
      </c>
      <c r="E44" s="21">
        <f>VLOOKUP(C44,'Active 1'!C$21:E$950,3,FALSE)</f>
        <v>-8972.012751508777</v>
      </c>
      <c r="F44" s="1" t="s">
        <v>1698</v>
      </c>
      <c r="G44" s="2" t="str">
        <f t="shared" si="4"/>
        <v>33762.517</v>
      </c>
      <c r="H44" s="3">
        <f t="shared" si="5"/>
        <v>-8972</v>
      </c>
      <c r="I44" s="22" t="s">
        <v>1807</v>
      </c>
      <c r="J44" s="23" t="s">
        <v>1808</v>
      </c>
      <c r="K44" s="22">
        <v>-8972</v>
      </c>
      <c r="L44" s="22" t="s">
        <v>1809</v>
      </c>
      <c r="M44" s="23" t="s">
        <v>1716</v>
      </c>
      <c r="N44" s="23"/>
      <c r="O44" s="24" t="s">
        <v>1778</v>
      </c>
      <c r="P44" s="24" t="s">
        <v>1806</v>
      </c>
    </row>
    <row r="45" spans="1:16" ht="12.75" customHeight="1" thickBot="1">
      <c r="A45" s="3" t="str">
        <f t="shared" si="0"/>
        <v> AAC 5.11 </v>
      </c>
      <c r="B45" s="1" t="str">
        <f t="shared" si="1"/>
        <v>I</v>
      </c>
      <c r="C45" s="3">
        <f t="shared" si="2"/>
        <v>33798.480000000003</v>
      </c>
      <c r="D45" s="2" t="str">
        <f t="shared" si="3"/>
        <v>vis</v>
      </c>
      <c r="E45" s="21">
        <f>VLOOKUP(C45,'Active 1'!C$21:E$950,3,FALSE)</f>
        <v>-8915.0318233168146</v>
      </c>
      <c r="F45" s="1" t="s">
        <v>1698</v>
      </c>
      <c r="G45" s="2" t="str">
        <f t="shared" si="4"/>
        <v>33798.480</v>
      </c>
      <c r="H45" s="3">
        <f t="shared" si="5"/>
        <v>-8915</v>
      </c>
      <c r="I45" s="22" t="s">
        <v>1810</v>
      </c>
      <c r="J45" s="23" t="s">
        <v>1811</v>
      </c>
      <c r="K45" s="22">
        <v>-8915</v>
      </c>
      <c r="L45" s="22" t="s">
        <v>1812</v>
      </c>
      <c r="M45" s="23" t="s">
        <v>1716</v>
      </c>
      <c r="N45" s="23"/>
      <c r="O45" s="24" t="s">
        <v>1778</v>
      </c>
      <c r="P45" s="24" t="s">
        <v>1806</v>
      </c>
    </row>
    <row r="46" spans="1:16" ht="12.75" customHeight="1" thickBot="1">
      <c r="A46" s="3" t="str">
        <f t="shared" si="0"/>
        <v> AAC 5.11 </v>
      </c>
      <c r="B46" s="1" t="str">
        <f t="shared" si="1"/>
        <v>I</v>
      </c>
      <c r="C46" s="3">
        <f t="shared" si="2"/>
        <v>33949.326000000001</v>
      </c>
      <c r="D46" s="2" t="str">
        <f t="shared" si="3"/>
        <v>vis</v>
      </c>
      <c r="E46" s="21">
        <f>VLOOKUP(C46,'Active 1'!C$21:E$950,3,FALSE)</f>
        <v>-8676.0265931067697</v>
      </c>
      <c r="F46" s="1" t="s">
        <v>1698</v>
      </c>
      <c r="G46" s="2" t="str">
        <f t="shared" si="4"/>
        <v>33949.326</v>
      </c>
      <c r="H46" s="3">
        <f t="shared" si="5"/>
        <v>-8676</v>
      </c>
      <c r="I46" s="22" t="s">
        <v>1813</v>
      </c>
      <c r="J46" s="23" t="s">
        <v>1814</v>
      </c>
      <c r="K46" s="22">
        <v>-8676</v>
      </c>
      <c r="L46" s="22" t="s">
        <v>1815</v>
      </c>
      <c r="M46" s="23" t="s">
        <v>1716</v>
      </c>
      <c r="N46" s="23"/>
      <c r="O46" s="24" t="s">
        <v>1778</v>
      </c>
      <c r="P46" s="24" t="s">
        <v>1806</v>
      </c>
    </row>
    <row r="47" spans="1:16" ht="12.75" customHeight="1" thickBot="1">
      <c r="A47" s="3" t="str">
        <f t="shared" si="0"/>
        <v> AAC 5.52 </v>
      </c>
      <c r="B47" s="1" t="str">
        <f t="shared" si="1"/>
        <v>I</v>
      </c>
      <c r="C47" s="3">
        <f t="shared" si="2"/>
        <v>34195.474000000002</v>
      </c>
      <c r="D47" s="2" t="str">
        <f t="shared" si="3"/>
        <v>vis</v>
      </c>
      <c r="E47" s="21">
        <f>VLOOKUP(C47,'Active 1'!C$21:E$950,3,FALSE)</f>
        <v>-8286.0218239664337</v>
      </c>
      <c r="F47" s="1" t="s">
        <v>1698</v>
      </c>
      <c r="G47" s="2" t="str">
        <f t="shared" si="4"/>
        <v>34195.474</v>
      </c>
      <c r="H47" s="3">
        <f t="shared" si="5"/>
        <v>-8286</v>
      </c>
      <c r="I47" s="22" t="s">
        <v>1816</v>
      </c>
      <c r="J47" s="23" t="s">
        <v>1817</v>
      </c>
      <c r="K47" s="22">
        <v>-8286</v>
      </c>
      <c r="L47" s="22" t="s">
        <v>1818</v>
      </c>
      <c r="M47" s="23" t="s">
        <v>1716</v>
      </c>
      <c r="N47" s="23"/>
      <c r="O47" s="24" t="s">
        <v>1778</v>
      </c>
      <c r="P47" s="24" t="s">
        <v>1819</v>
      </c>
    </row>
    <row r="48" spans="1:16" ht="12.75" customHeight="1" thickBot="1">
      <c r="A48" s="3" t="str">
        <f t="shared" si="0"/>
        <v> AAC 5.52 </v>
      </c>
      <c r="B48" s="1" t="str">
        <f t="shared" si="1"/>
        <v>I</v>
      </c>
      <c r="C48" s="3">
        <f t="shared" si="2"/>
        <v>34248.49</v>
      </c>
      <c r="D48" s="2" t="str">
        <f t="shared" si="3"/>
        <v>vis</v>
      </c>
      <c r="E48" s="21">
        <f>VLOOKUP(C48,'Active 1'!C$21:E$950,3,FALSE)</f>
        <v>-8202.0215767950467</v>
      </c>
      <c r="F48" s="1" t="s">
        <v>1698</v>
      </c>
      <c r="G48" s="2" t="str">
        <f t="shared" si="4"/>
        <v>34248.490</v>
      </c>
      <c r="H48" s="3">
        <f t="shared" si="5"/>
        <v>-8202</v>
      </c>
      <c r="I48" s="22" t="s">
        <v>1820</v>
      </c>
      <c r="J48" s="23" t="s">
        <v>1821</v>
      </c>
      <c r="K48" s="22">
        <v>-8202</v>
      </c>
      <c r="L48" s="22" t="s">
        <v>1818</v>
      </c>
      <c r="M48" s="23" t="s">
        <v>1716</v>
      </c>
      <c r="N48" s="23"/>
      <c r="O48" s="24" t="s">
        <v>1778</v>
      </c>
      <c r="P48" s="24" t="s">
        <v>1819</v>
      </c>
    </row>
    <row r="49" spans="1:16" ht="12.75" customHeight="1" thickBot="1">
      <c r="A49" s="3" t="str">
        <f t="shared" si="0"/>
        <v> AAC 5.190 </v>
      </c>
      <c r="B49" s="1" t="str">
        <f t="shared" si="1"/>
        <v>I</v>
      </c>
      <c r="C49" s="3">
        <f t="shared" si="2"/>
        <v>34479.493999999999</v>
      </c>
      <c r="D49" s="2" t="str">
        <f t="shared" si="3"/>
        <v>vis</v>
      </c>
      <c r="E49" s="21">
        <f>VLOOKUP(C49,'Active 1'!C$21:E$950,3,FALSE)</f>
        <v>-7836.0114459368069</v>
      </c>
      <c r="F49" s="1" t="s">
        <v>1698</v>
      </c>
      <c r="G49" s="2" t="str">
        <f t="shared" si="4"/>
        <v>34479.494</v>
      </c>
      <c r="H49" s="3">
        <f t="shared" si="5"/>
        <v>-7836</v>
      </c>
      <c r="I49" s="22" t="s">
        <v>1822</v>
      </c>
      <c r="J49" s="23" t="s">
        <v>1823</v>
      </c>
      <c r="K49" s="22">
        <v>-7836</v>
      </c>
      <c r="L49" s="22" t="s">
        <v>1824</v>
      </c>
      <c r="M49" s="23" t="s">
        <v>1716</v>
      </c>
      <c r="N49" s="23"/>
      <c r="O49" s="24" t="s">
        <v>1778</v>
      </c>
      <c r="P49" s="24" t="s">
        <v>1825</v>
      </c>
    </row>
    <row r="50" spans="1:16" ht="12.75" customHeight="1" thickBot="1">
      <c r="A50" s="3" t="str">
        <f t="shared" si="0"/>
        <v> AAC 5.190 </v>
      </c>
      <c r="B50" s="1" t="str">
        <f t="shared" si="1"/>
        <v>I</v>
      </c>
      <c r="C50" s="3">
        <f t="shared" si="2"/>
        <v>34604.464</v>
      </c>
      <c r="D50" s="2" t="str">
        <f t="shared" si="3"/>
        <v>vis</v>
      </c>
      <c r="E50" s="21">
        <f>VLOOKUP(C50,'Active 1'!C$21:E$950,3,FALSE)</f>
        <v>-7638.0049782853612</v>
      </c>
      <c r="F50" s="1" t="s">
        <v>1698</v>
      </c>
      <c r="G50" s="2" t="str">
        <f t="shared" si="4"/>
        <v>34604.464</v>
      </c>
      <c r="H50" s="3">
        <f t="shared" si="5"/>
        <v>-7638</v>
      </c>
      <c r="I50" s="22" t="s">
        <v>1826</v>
      </c>
      <c r="J50" s="23" t="s">
        <v>1827</v>
      </c>
      <c r="K50" s="22">
        <v>-7638</v>
      </c>
      <c r="L50" s="22" t="s">
        <v>1699</v>
      </c>
      <c r="M50" s="23" t="s">
        <v>1716</v>
      </c>
      <c r="N50" s="23"/>
      <c r="O50" s="24" t="s">
        <v>1778</v>
      </c>
      <c r="P50" s="24" t="s">
        <v>1825</v>
      </c>
    </row>
    <row r="51" spans="1:16" ht="12.75" customHeight="1" thickBot="1">
      <c r="A51" s="3" t="str">
        <f t="shared" si="0"/>
        <v> AAC 5.190 </v>
      </c>
      <c r="B51" s="1" t="str">
        <f t="shared" si="1"/>
        <v>I</v>
      </c>
      <c r="C51" s="3">
        <f t="shared" si="2"/>
        <v>34623.389000000003</v>
      </c>
      <c r="D51" s="2" t="str">
        <f t="shared" si="3"/>
        <v>vis</v>
      </c>
      <c r="E51" s="21">
        <f>VLOOKUP(C51,'Active 1'!C$21:E$950,3,FALSE)</f>
        <v>-7608.0196025927617</v>
      </c>
      <c r="F51" s="1" t="s">
        <v>1698</v>
      </c>
      <c r="G51" s="2" t="str">
        <f t="shared" si="4"/>
        <v>34623.389</v>
      </c>
      <c r="H51" s="3">
        <f t="shared" si="5"/>
        <v>-7608</v>
      </c>
      <c r="I51" s="22" t="s">
        <v>1828</v>
      </c>
      <c r="J51" s="23" t="s">
        <v>1829</v>
      </c>
      <c r="K51" s="22">
        <v>-7608</v>
      </c>
      <c r="L51" s="22" t="s">
        <v>1791</v>
      </c>
      <c r="M51" s="23" t="s">
        <v>1716</v>
      </c>
      <c r="N51" s="23"/>
      <c r="O51" s="24" t="s">
        <v>1778</v>
      </c>
      <c r="P51" s="24" t="s">
        <v>1825</v>
      </c>
    </row>
    <row r="52" spans="1:16" ht="12.75" customHeight="1" thickBot="1">
      <c r="A52" s="3" t="str">
        <f t="shared" si="0"/>
        <v> IODE 4.1.257 </v>
      </c>
      <c r="B52" s="1" t="str">
        <f t="shared" si="1"/>
        <v>I</v>
      </c>
      <c r="C52" s="3">
        <f t="shared" si="2"/>
        <v>34623.389000000003</v>
      </c>
      <c r="D52" s="2" t="str">
        <f t="shared" si="3"/>
        <v>vis</v>
      </c>
      <c r="E52" s="21">
        <f>VLOOKUP(C52,'Active 1'!C$21:E$950,3,FALSE)</f>
        <v>-7608.0196025927617</v>
      </c>
      <c r="F52" s="1" t="s">
        <v>1698</v>
      </c>
      <c r="G52" s="2" t="str">
        <f t="shared" si="4"/>
        <v>34623.389</v>
      </c>
      <c r="H52" s="3">
        <f t="shared" si="5"/>
        <v>-7608</v>
      </c>
      <c r="I52" s="22" t="s">
        <v>1828</v>
      </c>
      <c r="J52" s="23" t="s">
        <v>1829</v>
      </c>
      <c r="K52" s="22">
        <v>-7608</v>
      </c>
      <c r="L52" s="22" t="s">
        <v>1791</v>
      </c>
      <c r="M52" s="23" t="s">
        <v>1705</v>
      </c>
      <c r="N52" s="23"/>
      <c r="O52" s="24" t="s">
        <v>1830</v>
      </c>
      <c r="P52" s="24" t="s">
        <v>1831</v>
      </c>
    </row>
    <row r="53" spans="1:16" ht="12.75" customHeight="1" thickBot="1">
      <c r="A53" s="3" t="str">
        <f t="shared" si="0"/>
        <v> AAC 5.190 </v>
      </c>
      <c r="B53" s="1" t="str">
        <f t="shared" si="1"/>
        <v>I</v>
      </c>
      <c r="C53" s="3">
        <f t="shared" si="2"/>
        <v>34664.415000000001</v>
      </c>
      <c r="D53" s="2" t="str">
        <f t="shared" si="3"/>
        <v>vis</v>
      </c>
      <c r="E53" s="21">
        <f>VLOOKUP(C53,'Active 1'!C$21:E$950,3,FALSE)</f>
        <v>-7543.0166951600359</v>
      </c>
      <c r="F53" s="1" t="s">
        <v>1698</v>
      </c>
      <c r="G53" s="2" t="str">
        <f t="shared" si="4"/>
        <v>34664.415</v>
      </c>
      <c r="H53" s="3">
        <f t="shared" si="5"/>
        <v>-7543</v>
      </c>
      <c r="I53" s="22" t="s">
        <v>1832</v>
      </c>
      <c r="J53" s="23" t="s">
        <v>1833</v>
      </c>
      <c r="K53" s="22">
        <v>-7543</v>
      </c>
      <c r="L53" s="22" t="s">
        <v>1834</v>
      </c>
      <c r="M53" s="23" t="s">
        <v>1716</v>
      </c>
      <c r="N53" s="23"/>
      <c r="O53" s="24" t="s">
        <v>1778</v>
      </c>
      <c r="P53" s="24" t="s">
        <v>1825</v>
      </c>
    </row>
    <row r="54" spans="1:16" ht="12.75" customHeight="1" thickBot="1">
      <c r="A54" s="3" t="str">
        <f t="shared" si="0"/>
        <v> AAC 5.193 </v>
      </c>
      <c r="B54" s="1" t="str">
        <f t="shared" si="1"/>
        <v>I</v>
      </c>
      <c r="C54" s="3">
        <f t="shared" si="2"/>
        <v>34989.453000000001</v>
      </c>
      <c r="D54" s="2" t="str">
        <f t="shared" si="3"/>
        <v>vis</v>
      </c>
      <c r="E54" s="21">
        <f>VLOOKUP(C54,'Active 1'!C$21:E$950,3,FALSE)</f>
        <v>-7028.016085153713</v>
      </c>
      <c r="F54" s="1" t="s">
        <v>1698</v>
      </c>
      <c r="G54" s="2" t="str">
        <f t="shared" si="4"/>
        <v>34989.453</v>
      </c>
      <c r="H54" s="3">
        <f t="shared" si="5"/>
        <v>-7028</v>
      </c>
      <c r="I54" s="22" t="s">
        <v>1835</v>
      </c>
      <c r="J54" s="23" t="s">
        <v>1836</v>
      </c>
      <c r="K54" s="22">
        <v>-7028</v>
      </c>
      <c r="L54" s="22" t="s">
        <v>1837</v>
      </c>
      <c r="M54" s="23" t="s">
        <v>1716</v>
      </c>
      <c r="N54" s="23"/>
      <c r="O54" s="24" t="s">
        <v>1778</v>
      </c>
      <c r="P54" s="24" t="s">
        <v>1838</v>
      </c>
    </row>
    <row r="55" spans="1:16" ht="12.75" customHeight="1" thickBot="1">
      <c r="A55" s="3" t="str">
        <f t="shared" si="0"/>
        <v> AA 6.142 </v>
      </c>
      <c r="B55" s="1" t="str">
        <f t="shared" si="1"/>
        <v>I</v>
      </c>
      <c r="C55" s="3">
        <f t="shared" si="2"/>
        <v>35244.43</v>
      </c>
      <c r="D55" s="2" t="str">
        <f t="shared" si="3"/>
        <v>vis</v>
      </c>
      <c r="E55" s="21">
        <f>VLOOKUP(C55,'Active 1'!C$21:E$950,3,FALSE)</f>
        <v>-6624.0223658421819</v>
      </c>
      <c r="F55" s="1" t="s">
        <v>1698</v>
      </c>
      <c r="G55" s="2" t="str">
        <f t="shared" si="4"/>
        <v>35244.430</v>
      </c>
      <c r="H55" s="3">
        <f t="shared" si="5"/>
        <v>-6624</v>
      </c>
      <c r="I55" s="22" t="s">
        <v>1839</v>
      </c>
      <c r="J55" s="23" t="s">
        <v>1840</v>
      </c>
      <c r="K55" s="22">
        <v>-6624</v>
      </c>
      <c r="L55" s="22" t="s">
        <v>1818</v>
      </c>
      <c r="M55" s="23" t="s">
        <v>1716</v>
      </c>
      <c r="N55" s="23"/>
      <c r="O55" s="24" t="s">
        <v>1778</v>
      </c>
      <c r="P55" s="24" t="s">
        <v>1841</v>
      </c>
    </row>
    <row r="56" spans="1:16" ht="12.75" customHeight="1" thickBot="1">
      <c r="A56" s="3" t="str">
        <f t="shared" si="0"/>
        <v> AA 6.142 </v>
      </c>
      <c r="B56" s="1" t="str">
        <f t="shared" si="1"/>
        <v>I</v>
      </c>
      <c r="C56" s="3">
        <f t="shared" si="2"/>
        <v>35268.421999999999</v>
      </c>
      <c r="D56" s="2" t="str">
        <f t="shared" si="3"/>
        <v>vis</v>
      </c>
      <c r="E56" s="21">
        <f>VLOOKUP(C56,'Active 1'!C$21:E$950,3,FALSE)</f>
        <v>-6586.0086731807978</v>
      </c>
      <c r="F56" s="1" t="s">
        <v>1698</v>
      </c>
      <c r="G56" s="2" t="str">
        <f t="shared" si="4"/>
        <v>35268.422</v>
      </c>
      <c r="H56" s="3">
        <f t="shared" si="5"/>
        <v>-6586</v>
      </c>
      <c r="I56" s="22" t="s">
        <v>1842</v>
      </c>
      <c r="J56" s="23" t="s">
        <v>1843</v>
      </c>
      <c r="K56" s="22">
        <v>-6586</v>
      </c>
      <c r="L56" s="22" t="s">
        <v>1844</v>
      </c>
      <c r="M56" s="23" t="s">
        <v>1716</v>
      </c>
      <c r="N56" s="23"/>
      <c r="O56" s="24" t="s">
        <v>1778</v>
      </c>
      <c r="P56" s="24" t="s">
        <v>1841</v>
      </c>
    </row>
    <row r="57" spans="1:16" ht="12.75" customHeight="1" thickBot="1">
      <c r="A57" s="3" t="str">
        <f t="shared" si="0"/>
        <v> AA 6.142 </v>
      </c>
      <c r="B57" s="1" t="str">
        <f t="shared" si="1"/>
        <v>I</v>
      </c>
      <c r="C57" s="3">
        <f t="shared" si="2"/>
        <v>35393.381999999998</v>
      </c>
      <c r="D57" s="2" t="str">
        <f t="shared" si="3"/>
        <v>vis</v>
      </c>
      <c r="E57" s="21">
        <f>VLOOKUP(C57,'Active 1'!C$21:E$950,3,FALSE)</f>
        <v>-6388.0180498494046</v>
      </c>
      <c r="F57" s="1" t="s">
        <v>1698</v>
      </c>
      <c r="G57" s="2" t="str">
        <f t="shared" si="4"/>
        <v>35393.382</v>
      </c>
      <c r="H57" s="3">
        <f t="shared" si="5"/>
        <v>-6388</v>
      </c>
      <c r="I57" s="22" t="s">
        <v>1845</v>
      </c>
      <c r="J57" s="23" t="s">
        <v>1846</v>
      </c>
      <c r="K57" s="22">
        <v>-6388</v>
      </c>
      <c r="L57" s="22" t="s">
        <v>1834</v>
      </c>
      <c r="M57" s="23" t="s">
        <v>1716</v>
      </c>
      <c r="N57" s="23"/>
      <c r="O57" s="24" t="s">
        <v>1778</v>
      </c>
      <c r="P57" s="24" t="s">
        <v>1841</v>
      </c>
    </row>
    <row r="58" spans="1:16" ht="12.75" customHeight="1" thickBot="1">
      <c r="A58" s="3" t="str">
        <f t="shared" si="0"/>
        <v> AA 7.189 </v>
      </c>
      <c r="B58" s="1" t="str">
        <f t="shared" si="1"/>
        <v>I</v>
      </c>
      <c r="C58" s="3">
        <f t="shared" si="2"/>
        <v>35699.493999999999</v>
      </c>
      <c r="D58" s="2" t="str">
        <f t="shared" si="3"/>
        <v>vis</v>
      </c>
      <c r="E58" s="21">
        <f>VLOOKUP(C58,'Active 1'!C$21:E$950,3,FALSE)</f>
        <v>-5903.0043999676809</v>
      </c>
      <c r="F58" s="1" t="s">
        <v>1698</v>
      </c>
      <c r="G58" s="2" t="str">
        <f t="shared" si="4"/>
        <v>35699.494</v>
      </c>
      <c r="H58" s="3">
        <f t="shared" si="5"/>
        <v>-5903</v>
      </c>
      <c r="I58" s="22" t="s">
        <v>1847</v>
      </c>
      <c r="J58" s="23" t="s">
        <v>1848</v>
      </c>
      <c r="K58" s="22">
        <v>-5903</v>
      </c>
      <c r="L58" s="22" t="s">
        <v>1699</v>
      </c>
      <c r="M58" s="23" t="s">
        <v>1716</v>
      </c>
      <c r="N58" s="23"/>
      <c r="O58" s="24" t="s">
        <v>1778</v>
      </c>
      <c r="P58" s="24" t="s">
        <v>1849</v>
      </c>
    </row>
    <row r="59" spans="1:16" ht="12.75" customHeight="1" thickBot="1">
      <c r="A59" s="3" t="str">
        <f t="shared" si="0"/>
        <v> AA 7.189 </v>
      </c>
      <c r="B59" s="1" t="str">
        <f t="shared" si="1"/>
        <v>I</v>
      </c>
      <c r="C59" s="3">
        <f t="shared" si="2"/>
        <v>35723.472000000002</v>
      </c>
      <c r="D59" s="2" t="str">
        <f t="shared" si="3"/>
        <v>vis</v>
      </c>
      <c r="E59" s="21">
        <f>VLOOKUP(C59,'Active 1'!C$21:E$950,3,FALSE)</f>
        <v>-5865.0128893543588</v>
      </c>
      <c r="F59" s="1" t="s">
        <v>1698</v>
      </c>
      <c r="G59" s="2" t="str">
        <f t="shared" si="4"/>
        <v>35723.472</v>
      </c>
      <c r="H59" s="3">
        <f t="shared" si="5"/>
        <v>-5865</v>
      </c>
      <c r="I59" s="22" t="s">
        <v>1850</v>
      </c>
      <c r="J59" s="23" t="s">
        <v>1851</v>
      </c>
      <c r="K59" s="22">
        <v>-5865</v>
      </c>
      <c r="L59" s="22" t="s">
        <v>1809</v>
      </c>
      <c r="M59" s="23" t="s">
        <v>1716</v>
      </c>
      <c r="N59" s="23"/>
      <c r="O59" s="24" t="s">
        <v>1778</v>
      </c>
      <c r="P59" s="24" t="s">
        <v>1849</v>
      </c>
    </row>
    <row r="60" spans="1:16" ht="12.75" customHeight="1" thickBot="1">
      <c r="A60" s="3" t="str">
        <f t="shared" si="0"/>
        <v> AA 7.189 </v>
      </c>
      <c r="B60" s="1" t="str">
        <f t="shared" si="1"/>
        <v>I</v>
      </c>
      <c r="C60" s="3">
        <f t="shared" si="2"/>
        <v>35742.392999999996</v>
      </c>
      <c r="D60" s="2" t="str">
        <f t="shared" si="3"/>
        <v>vis</v>
      </c>
      <c r="E60" s="21">
        <f>VLOOKUP(C60,'Active 1'!C$21:E$950,3,FALSE)</f>
        <v>-5835.0338513897914</v>
      </c>
      <c r="F60" s="1" t="s">
        <v>1698</v>
      </c>
      <c r="G60" s="2" t="str">
        <f t="shared" si="4"/>
        <v>35742.393</v>
      </c>
      <c r="H60" s="3">
        <f t="shared" si="5"/>
        <v>-5835</v>
      </c>
      <c r="I60" s="22" t="s">
        <v>1852</v>
      </c>
      <c r="J60" s="23" t="s">
        <v>1853</v>
      </c>
      <c r="K60" s="22">
        <v>-5835</v>
      </c>
      <c r="L60" s="22" t="s">
        <v>1782</v>
      </c>
      <c r="M60" s="23" t="s">
        <v>1716</v>
      </c>
      <c r="N60" s="23"/>
      <c r="O60" s="24" t="s">
        <v>1778</v>
      </c>
      <c r="P60" s="24" t="s">
        <v>1849</v>
      </c>
    </row>
    <row r="61" spans="1:16" ht="12.75" customHeight="1" thickBot="1">
      <c r="A61" s="3" t="str">
        <f t="shared" si="0"/>
        <v> AA 8.190 </v>
      </c>
      <c r="B61" s="1" t="str">
        <f t="shared" si="1"/>
        <v>I</v>
      </c>
      <c r="C61" s="3">
        <f t="shared" si="2"/>
        <v>36074.385000000002</v>
      </c>
      <c r="D61" s="2" t="str">
        <f t="shared" si="3"/>
        <v>vis</v>
      </c>
      <c r="E61" s="21">
        <f>VLOOKUP(C61,'Active 1'!C$21:E$950,3,FALSE)</f>
        <v>-5309.0151012214365</v>
      </c>
      <c r="F61" s="1" t="s">
        <v>1698</v>
      </c>
      <c r="G61" s="2" t="str">
        <f t="shared" si="4"/>
        <v>36074.385</v>
      </c>
      <c r="H61" s="3">
        <f t="shared" si="5"/>
        <v>-5309</v>
      </c>
      <c r="I61" s="22" t="s">
        <v>1854</v>
      </c>
      <c r="J61" s="23" t="s">
        <v>1855</v>
      </c>
      <c r="K61" s="22">
        <v>-5309</v>
      </c>
      <c r="L61" s="22" t="s">
        <v>1837</v>
      </c>
      <c r="M61" s="23" t="s">
        <v>1716</v>
      </c>
      <c r="N61" s="23"/>
      <c r="O61" s="24" t="s">
        <v>1778</v>
      </c>
      <c r="P61" s="24" t="s">
        <v>1856</v>
      </c>
    </row>
    <row r="62" spans="1:16" ht="12.75" customHeight="1" thickBot="1">
      <c r="A62" s="3" t="str">
        <f t="shared" si="0"/>
        <v> AA 8.190 </v>
      </c>
      <c r="B62" s="1" t="str">
        <f t="shared" si="1"/>
        <v>I</v>
      </c>
      <c r="C62" s="3">
        <f t="shared" si="2"/>
        <v>36163.374000000003</v>
      </c>
      <c r="D62" s="2" t="str">
        <f t="shared" si="3"/>
        <v>vis</v>
      </c>
      <c r="E62" s="21">
        <f>VLOOKUP(C62,'Active 1'!C$21:E$950,3,FALSE)</f>
        <v>-5168.0180815380354</v>
      </c>
      <c r="F62" s="1" t="s">
        <v>1698</v>
      </c>
      <c r="G62" s="2" t="str">
        <f t="shared" si="4"/>
        <v>36163.374</v>
      </c>
      <c r="H62" s="3">
        <f t="shared" si="5"/>
        <v>-5168</v>
      </c>
      <c r="I62" s="22" t="s">
        <v>1857</v>
      </c>
      <c r="J62" s="23" t="s">
        <v>1858</v>
      </c>
      <c r="K62" s="22">
        <v>-5168</v>
      </c>
      <c r="L62" s="22" t="s">
        <v>1834</v>
      </c>
      <c r="M62" s="23" t="s">
        <v>1716</v>
      </c>
      <c r="N62" s="23"/>
      <c r="O62" s="24" t="s">
        <v>1778</v>
      </c>
      <c r="P62" s="24" t="s">
        <v>1856</v>
      </c>
    </row>
    <row r="63" spans="1:16" ht="12.75" customHeight="1" thickBot="1">
      <c r="A63" s="3" t="str">
        <f t="shared" si="0"/>
        <v> BRNO 5 </v>
      </c>
      <c r="B63" s="1" t="str">
        <f t="shared" si="1"/>
        <v>I</v>
      </c>
      <c r="C63" s="3">
        <f t="shared" si="2"/>
        <v>38228.474000000002</v>
      </c>
      <c r="D63" s="2" t="str">
        <f t="shared" si="3"/>
        <v>vis</v>
      </c>
      <c r="E63" s="21">
        <f>VLOOKUP(C63,'Active 1'!C$21:E$950,3,FALSE)</f>
        <v>-1896.0075482340692</v>
      </c>
      <c r="F63" s="1" t="s">
        <v>1698</v>
      </c>
      <c r="G63" s="2" t="str">
        <f t="shared" si="4"/>
        <v>38228.474</v>
      </c>
      <c r="H63" s="3">
        <f t="shared" si="5"/>
        <v>-1896</v>
      </c>
      <c r="I63" s="22" t="s">
        <v>1859</v>
      </c>
      <c r="J63" s="23" t="s">
        <v>1860</v>
      </c>
      <c r="K63" s="22">
        <v>-1896</v>
      </c>
      <c r="L63" s="22" t="s">
        <v>1844</v>
      </c>
      <c r="M63" s="23" t="s">
        <v>1716</v>
      </c>
      <c r="N63" s="23"/>
      <c r="O63" s="24" t="s">
        <v>1861</v>
      </c>
      <c r="P63" s="24" t="s">
        <v>1862</v>
      </c>
    </row>
    <row r="64" spans="1:16" ht="12.75" customHeight="1" thickBot="1">
      <c r="A64" s="3" t="str">
        <f t="shared" si="0"/>
        <v> BRNO 5 </v>
      </c>
      <c r="B64" s="1" t="str">
        <f t="shared" si="1"/>
        <v>I</v>
      </c>
      <c r="C64" s="3">
        <f t="shared" si="2"/>
        <v>38228.478999999999</v>
      </c>
      <c r="D64" s="2" t="str">
        <f t="shared" si="3"/>
        <v>vis</v>
      </c>
      <c r="E64" s="21">
        <f>VLOOKUP(C64,'Active 1'!C$21:E$950,3,FALSE)</f>
        <v>-1895.9996260740488</v>
      </c>
      <c r="F64" s="1" t="s">
        <v>1698</v>
      </c>
      <c r="G64" s="2" t="str">
        <f t="shared" si="4"/>
        <v>38228.479</v>
      </c>
      <c r="H64" s="3">
        <f t="shared" si="5"/>
        <v>-1896</v>
      </c>
      <c r="I64" s="22" t="s">
        <v>1863</v>
      </c>
      <c r="J64" s="23" t="s">
        <v>1864</v>
      </c>
      <c r="K64" s="22">
        <v>-1896</v>
      </c>
      <c r="L64" s="22" t="s">
        <v>1865</v>
      </c>
      <c r="M64" s="23" t="s">
        <v>1716</v>
      </c>
      <c r="N64" s="23"/>
      <c r="O64" s="24" t="s">
        <v>1866</v>
      </c>
      <c r="P64" s="24" t="s">
        <v>1862</v>
      </c>
    </row>
    <row r="65" spans="1:16" ht="12.75" customHeight="1" thickBot="1">
      <c r="A65" s="3" t="str">
        <f t="shared" si="0"/>
        <v> BRNO 5 </v>
      </c>
      <c r="B65" s="1" t="str">
        <f t="shared" si="1"/>
        <v>I</v>
      </c>
      <c r="C65" s="3">
        <f t="shared" si="2"/>
        <v>38228.478999999999</v>
      </c>
      <c r="D65" s="2" t="str">
        <f t="shared" si="3"/>
        <v>vis</v>
      </c>
      <c r="E65" s="21">
        <f>VLOOKUP(C65,'Active 1'!C$21:E$950,3,FALSE)</f>
        <v>-1895.9996260740488</v>
      </c>
      <c r="F65" s="1" t="s">
        <v>1698</v>
      </c>
      <c r="G65" s="2" t="str">
        <f t="shared" si="4"/>
        <v>38228.479</v>
      </c>
      <c r="H65" s="3">
        <f t="shared" si="5"/>
        <v>-1896</v>
      </c>
      <c r="I65" s="22" t="s">
        <v>1863</v>
      </c>
      <c r="J65" s="23" t="s">
        <v>1864</v>
      </c>
      <c r="K65" s="22">
        <v>-1896</v>
      </c>
      <c r="L65" s="22" t="s">
        <v>1865</v>
      </c>
      <c r="M65" s="23" t="s">
        <v>1716</v>
      </c>
      <c r="N65" s="23"/>
      <c r="O65" s="24" t="s">
        <v>1867</v>
      </c>
      <c r="P65" s="24" t="s">
        <v>1862</v>
      </c>
    </row>
    <row r="66" spans="1:16" ht="12.75" customHeight="1" thickBot="1">
      <c r="A66" s="3" t="str">
        <f t="shared" si="0"/>
        <v> BRNO 5 </v>
      </c>
      <c r="B66" s="1" t="str">
        <f t="shared" si="1"/>
        <v>I</v>
      </c>
      <c r="C66" s="3">
        <f t="shared" si="2"/>
        <v>38235.409</v>
      </c>
      <c r="D66" s="2" t="str">
        <f t="shared" si="3"/>
        <v>vis</v>
      </c>
      <c r="E66" s="21">
        <f>VLOOKUP(C66,'Active 1'!C$21:E$950,3,FALSE)</f>
        <v>-1885.0195122801417</v>
      </c>
      <c r="F66" s="1" t="s">
        <v>1698</v>
      </c>
      <c r="G66" s="2" t="str">
        <f t="shared" si="4"/>
        <v>38235.409</v>
      </c>
      <c r="H66" s="3">
        <f t="shared" si="5"/>
        <v>-1885</v>
      </c>
      <c r="I66" s="22" t="s">
        <v>1868</v>
      </c>
      <c r="J66" s="23" t="s">
        <v>1869</v>
      </c>
      <c r="K66" s="22">
        <v>-1885</v>
      </c>
      <c r="L66" s="22" t="s">
        <v>1791</v>
      </c>
      <c r="M66" s="23" t="s">
        <v>1716</v>
      </c>
      <c r="N66" s="23"/>
      <c r="O66" s="24" t="s">
        <v>1861</v>
      </c>
      <c r="P66" s="24" t="s">
        <v>1862</v>
      </c>
    </row>
    <row r="67" spans="1:16" ht="12.75" customHeight="1" thickBot="1">
      <c r="A67" s="3" t="str">
        <f t="shared" si="0"/>
        <v> BRNO 5 </v>
      </c>
      <c r="B67" s="1" t="str">
        <f t="shared" si="1"/>
        <v>I</v>
      </c>
      <c r="C67" s="3">
        <f t="shared" si="2"/>
        <v>38235.411</v>
      </c>
      <c r="D67" s="2" t="str">
        <f t="shared" si="3"/>
        <v>vis</v>
      </c>
      <c r="E67" s="21">
        <f>VLOOKUP(C67,'Active 1'!C$21:E$950,3,FALSE)</f>
        <v>-1885.0163434161313</v>
      </c>
      <c r="F67" s="1" t="s">
        <v>1698</v>
      </c>
      <c r="G67" s="2" t="str">
        <f t="shared" si="4"/>
        <v>38235.411</v>
      </c>
      <c r="H67" s="3">
        <f t="shared" si="5"/>
        <v>-1885</v>
      </c>
      <c r="I67" s="22" t="s">
        <v>1870</v>
      </c>
      <c r="J67" s="23" t="s">
        <v>1871</v>
      </c>
      <c r="K67" s="22">
        <v>-1885</v>
      </c>
      <c r="L67" s="22" t="s">
        <v>1837</v>
      </c>
      <c r="M67" s="23" t="s">
        <v>1716</v>
      </c>
      <c r="N67" s="23"/>
      <c r="O67" s="24" t="s">
        <v>1872</v>
      </c>
      <c r="P67" s="24" t="s">
        <v>1862</v>
      </c>
    </row>
    <row r="68" spans="1:16" ht="12.75" customHeight="1" thickBot="1">
      <c r="A68" s="3" t="str">
        <f t="shared" si="0"/>
        <v> BRNO 5 </v>
      </c>
      <c r="B68" s="1" t="str">
        <f t="shared" si="1"/>
        <v>I</v>
      </c>
      <c r="C68" s="3">
        <f t="shared" si="2"/>
        <v>38235.411</v>
      </c>
      <c r="D68" s="2" t="str">
        <f t="shared" si="3"/>
        <v>vis</v>
      </c>
      <c r="E68" s="21">
        <f>VLOOKUP(C68,'Active 1'!C$21:E$950,3,FALSE)</f>
        <v>-1885.0163434161313</v>
      </c>
      <c r="F68" s="1" t="s">
        <v>1698</v>
      </c>
      <c r="G68" s="2" t="str">
        <f t="shared" si="4"/>
        <v>38235.411</v>
      </c>
      <c r="H68" s="3">
        <f t="shared" si="5"/>
        <v>-1885</v>
      </c>
      <c r="I68" s="22" t="s">
        <v>1870</v>
      </c>
      <c r="J68" s="23" t="s">
        <v>1871</v>
      </c>
      <c r="K68" s="22">
        <v>-1885</v>
      </c>
      <c r="L68" s="22" t="s">
        <v>1837</v>
      </c>
      <c r="M68" s="23" t="s">
        <v>1716</v>
      </c>
      <c r="N68" s="23"/>
      <c r="O68" s="24" t="s">
        <v>1873</v>
      </c>
      <c r="P68" s="24" t="s">
        <v>1862</v>
      </c>
    </row>
    <row r="69" spans="1:16" ht="12.75" customHeight="1" thickBot="1">
      <c r="A69" s="3" t="str">
        <f t="shared" si="0"/>
        <v> BRNO 5 </v>
      </c>
      <c r="B69" s="1" t="str">
        <f t="shared" si="1"/>
        <v>I</v>
      </c>
      <c r="C69" s="3">
        <f t="shared" si="2"/>
        <v>38348.400000000001</v>
      </c>
      <c r="D69" s="2" t="str">
        <f t="shared" si="3"/>
        <v>vis</v>
      </c>
      <c r="E69" s="21">
        <f>VLOOKUP(C69,'Active 1'!C$21:E$950,3,FALSE)</f>
        <v>-1705.9929556153049</v>
      </c>
      <c r="F69" s="1" t="s">
        <v>1698</v>
      </c>
      <c r="G69" s="2" t="str">
        <f t="shared" si="4"/>
        <v>38348.400</v>
      </c>
      <c r="H69" s="3">
        <f t="shared" si="5"/>
        <v>-1706</v>
      </c>
      <c r="I69" s="22" t="s">
        <v>1874</v>
      </c>
      <c r="J69" s="23" t="s">
        <v>1875</v>
      </c>
      <c r="K69" s="22">
        <v>-1706</v>
      </c>
      <c r="L69" s="22" t="s">
        <v>1876</v>
      </c>
      <c r="M69" s="23" t="s">
        <v>1716</v>
      </c>
      <c r="N69" s="23"/>
      <c r="O69" s="24" t="s">
        <v>1877</v>
      </c>
      <c r="P69" s="24" t="s">
        <v>1862</v>
      </c>
    </row>
    <row r="70" spans="1:16" ht="12.75" customHeight="1" thickBot="1">
      <c r="A70" s="3" t="str">
        <f t="shared" si="0"/>
        <v> BRNO 5 </v>
      </c>
      <c r="B70" s="1" t="str">
        <f t="shared" si="1"/>
        <v>I</v>
      </c>
      <c r="C70" s="3">
        <f t="shared" si="2"/>
        <v>38560.449000000001</v>
      </c>
      <c r="D70" s="2" t="str">
        <f t="shared" si="3"/>
        <v>vis</v>
      </c>
      <c r="E70" s="21">
        <f>VLOOKUP(C70,'Active 1'!C$21:E$950,3,FALSE)</f>
        <v>-1370.0157334098087</v>
      </c>
      <c r="F70" s="1" t="s">
        <v>1698</v>
      </c>
      <c r="G70" s="2" t="str">
        <f t="shared" si="4"/>
        <v>38560.449</v>
      </c>
      <c r="H70" s="3">
        <f t="shared" si="5"/>
        <v>-1370</v>
      </c>
      <c r="I70" s="22" t="s">
        <v>1878</v>
      </c>
      <c r="J70" s="23" t="s">
        <v>1879</v>
      </c>
      <c r="K70" s="22">
        <v>-1370</v>
      </c>
      <c r="L70" s="22" t="s">
        <v>1837</v>
      </c>
      <c r="M70" s="23" t="s">
        <v>1716</v>
      </c>
      <c r="N70" s="23"/>
      <c r="O70" s="24" t="s">
        <v>1873</v>
      </c>
      <c r="P70" s="24" t="s">
        <v>1862</v>
      </c>
    </row>
    <row r="71" spans="1:16" ht="12.75" customHeight="1" thickBot="1">
      <c r="A71" s="3" t="str">
        <f t="shared" si="0"/>
        <v> BRNO 5 </v>
      </c>
      <c r="B71" s="1" t="str">
        <f t="shared" si="1"/>
        <v>I</v>
      </c>
      <c r="C71" s="3">
        <f t="shared" si="2"/>
        <v>38596.434000000001</v>
      </c>
      <c r="D71" s="2" t="str">
        <f t="shared" si="3"/>
        <v>vis</v>
      </c>
      <c r="E71" s="21">
        <f>VLOOKUP(C71,'Active 1'!C$21:E$950,3,FALSE)</f>
        <v>-1312.999947713743</v>
      </c>
      <c r="F71" s="1" t="s">
        <v>1698</v>
      </c>
      <c r="G71" s="2" t="str">
        <f t="shared" si="4"/>
        <v>38596.434</v>
      </c>
      <c r="H71" s="3">
        <f t="shared" si="5"/>
        <v>-1313</v>
      </c>
      <c r="I71" s="22" t="s">
        <v>1880</v>
      </c>
      <c r="J71" s="23" t="s">
        <v>1881</v>
      </c>
      <c r="K71" s="22">
        <v>-1313</v>
      </c>
      <c r="L71" s="22" t="s">
        <v>1865</v>
      </c>
      <c r="M71" s="23" t="s">
        <v>1716</v>
      </c>
      <c r="N71" s="23"/>
      <c r="O71" s="24" t="s">
        <v>1882</v>
      </c>
      <c r="P71" s="24" t="s">
        <v>1862</v>
      </c>
    </row>
    <row r="72" spans="1:16" ht="12.75" customHeight="1" thickBot="1">
      <c r="A72" s="3" t="str">
        <f t="shared" si="0"/>
        <v> AA 16.158 </v>
      </c>
      <c r="B72" s="1" t="str">
        <f t="shared" si="1"/>
        <v>I</v>
      </c>
      <c r="C72" s="3">
        <f t="shared" si="2"/>
        <v>38675.336000000003</v>
      </c>
      <c r="D72" s="2" t="str">
        <f t="shared" si="3"/>
        <v>vis</v>
      </c>
      <c r="E72" s="21">
        <f>VLOOKUP(C72,'Active 1'!C$21:E$950,3,FALSE)</f>
        <v>-1187.9850936636942</v>
      </c>
      <c r="F72" s="1" t="s">
        <v>1698</v>
      </c>
      <c r="G72" s="2" t="str">
        <f t="shared" si="4"/>
        <v>38675.336</v>
      </c>
      <c r="H72" s="3">
        <f t="shared" si="5"/>
        <v>-1188</v>
      </c>
      <c r="I72" s="22" t="s">
        <v>1883</v>
      </c>
      <c r="J72" s="23" t="s">
        <v>1884</v>
      </c>
      <c r="K72" s="22">
        <v>-1188</v>
      </c>
      <c r="L72" s="22" t="s">
        <v>1885</v>
      </c>
      <c r="M72" s="23" t="s">
        <v>1716</v>
      </c>
      <c r="N72" s="23"/>
      <c r="O72" s="24" t="s">
        <v>1778</v>
      </c>
      <c r="P72" s="24" t="s">
        <v>1886</v>
      </c>
    </row>
    <row r="73" spans="1:16" ht="12.75" customHeight="1" thickBot="1">
      <c r="A73" s="3" t="str">
        <f t="shared" si="0"/>
        <v> BRNO 5 </v>
      </c>
      <c r="B73" s="1" t="str">
        <f t="shared" si="1"/>
        <v>I</v>
      </c>
      <c r="C73" s="3">
        <f t="shared" si="2"/>
        <v>38993.415000000001</v>
      </c>
      <c r="D73" s="2" t="str">
        <f t="shared" si="3"/>
        <v>vis</v>
      </c>
      <c r="E73" s="21">
        <f>VLOOKUP(C73,'Active 1'!C$21:E$950,3,FALSE)</f>
        <v>-684.01054597942402</v>
      </c>
      <c r="F73" s="1" t="s">
        <v>1698</v>
      </c>
      <c r="G73" s="2" t="str">
        <f t="shared" si="4"/>
        <v>38993.415</v>
      </c>
      <c r="H73" s="3">
        <f t="shared" si="5"/>
        <v>-684</v>
      </c>
      <c r="I73" s="22" t="s">
        <v>1887</v>
      </c>
      <c r="J73" s="23" t="s">
        <v>1888</v>
      </c>
      <c r="K73" s="22">
        <v>-684</v>
      </c>
      <c r="L73" s="22" t="s">
        <v>1824</v>
      </c>
      <c r="M73" s="23" t="s">
        <v>1716</v>
      </c>
      <c r="N73" s="23"/>
      <c r="O73" s="24" t="s">
        <v>1873</v>
      </c>
      <c r="P73" s="24" t="s">
        <v>1862</v>
      </c>
    </row>
    <row r="74" spans="1:16" ht="12.75" customHeight="1" thickBot="1">
      <c r="A74" s="3" t="str">
        <f t="shared" si="0"/>
        <v> BRNO 5 </v>
      </c>
      <c r="B74" s="1" t="str">
        <f t="shared" si="1"/>
        <v>I</v>
      </c>
      <c r="C74" s="3">
        <f t="shared" si="2"/>
        <v>39012.351999999999</v>
      </c>
      <c r="D74" s="2" t="str">
        <f t="shared" si="3"/>
        <v>vis</v>
      </c>
      <c r="E74" s="21">
        <f>VLOOKUP(C74,'Active 1'!C$21:E$950,3,FALSE)</f>
        <v>-654.0061571027735</v>
      </c>
      <c r="F74" s="1" t="s">
        <v>1698</v>
      </c>
      <c r="G74" s="2" t="str">
        <f t="shared" si="4"/>
        <v>39012.352</v>
      </c>
      <c r="H74" s="3">
        <f t="shared" si="5"/>
        <v>-654</v>
      </c>
      <c r="I74" s="22" t="s">
        <v>1889</v>
      </c>
      <c r="J74" s="23" t="s">
        <v>1890</v>
      </c>
      <c r="K74" s="22">
        <v>-654</v>
      </c>
      <c r="L74" s="22" t="s">
        <v>1891</v>
      </c>
      <c r="M74" s="23" t="s">
        <v>1716</v>
      </c>
      <c r="N74" s="23"/>
      <c r="O74" s="24" t="s">
        <v>1873</v>
      </c>
      <c r="P74" s="24" t="s">
        <v>1862</v>
      </c>
    </row>
    <row r="75" spans="1:16" ht="12.75" customHeight="1" thickBot="1">
      <c r="A75" s="3" t="str">
        <f t="shared" ref="A75:A138" si="6">P75</f>
        <v> BRNO 5 </v>
      </c>
      <c r="B75" s="1" t="str">
        <f t="shared" ref="B75:B138" si="7">IF(H75=INT(H75),"I","II")</f>
        <v>I</v>
      </c>
      <c r="C75" s="3">
        <f t="shared" ref="C75:C138" si="8">1*G75</f>
        <v>39024.341</v>
      </c>
      <c r="D75" s="2" t="str">
        <f t="shared" ref="D75:D138" si="9">VLOOKUP(F75,I$1:J$5,2,FALSE)</f>
        <v>vis</v>
      </c>
      <c r="E75" s="21">
        <f>VLOOKUP(C75,'Active 1'!C$21:E$950,3,FALSE)</f>
        <v>-635.01040179611243</v>
      </c>
      <c r="F75" s="1" t="s">
        <v>1698</v>
      </c>
      <c r="G75" s="2" t="str">
        <f t="shared" ref="G75:G138" si="10">MID(I75,3,LEN(I75)-3)</f>
        <v>39024.341</v>
      </c>
      <c r="H75" s="3">
        <f t="shared" ref="H75:H138" si="11">1*K75</f>
        <v>-635</v>
      </c>
      <c r="I75" s="22" t="s">
        <v>1892</v>
      </c>
      <c r="J75" s="23" t="s">
        <v>1893</v>
      </c>
      <c r="K75" s="22">
        <v>-635</v>
      </c>
      <c r="L75" s="22" t="s">
        <v>1824</v>
      </c>
      <c r="M75" s="23" t="s">
        <v>1716</v>
      </c>
      <c r="N75" s="23"/>
      <c r="O75" s="24" t="s">
        <v>1873</v>
      </c>
      <c r="P75" s="24" t="s">
        <v>1862</v>
      </c>
    </row>
    <row r="76" spans="1:16" ht="12.75" customHeight="1" thickBot="1">
      <c r="A76" s="3" t="str">
        <f t="shared" si="6"/>
        <v> AA 16.158 </v>
      </c>
      <c r="B76" s="1" t="str">
        <f t="shared" si="7"/>
        <v>I</v>
      </c>
      <c r="C76" s="3">
        <f t="shared" si="8"/>
        <v>39036.339999999997</v>
      </c>
      <c r="D76" s="2" t="str">
        <f t="shared" si="9"/>
        <v>vis</v>
      </c>
      <c r="E76" s="21">
        <f>VLOOKUP(C76,'Active 1'!C$21:E$950,3,FALSE)</f>
        <v>-615.99880216941062</v>
      </c>
      <c r="F76" s="1" t="s">
        <v>1698</v>
      </c>
      <c r="G76" s="2" t="str">
        <f t="shared" si="10"/>
        <v>39036.340</v>
      </c>
      <c r="H76" s="3">
        <f t="shared" si="11"/>
        <v>-616</v>
      </c>
      <c r="I76" s="22" t="s">
        <v>1894</v>
      </c>
      <c r="J76" s="23" t="s">
        <v>1895</v>
      </c>
      <c r="K76" s="22">
        <v>-616</v>
      </c>
      <c r="L76" s="22" t="s">
        <v>1896</v>
      </c>
      <c r="M76" s="23" t="s">
        <v>1716</v>
      </c>
      <c r="N76" s="23"/>
      <c r="O76" s="24" t="s">
        <v>1778</v>
      </c>
      <c r="P76" s="24" t="s">
        <v>1886</v>
      </c>
    </row>
    <row r="77" spans="1:16" ht="12.75" customHeight="1" thickBot="1">
      <c r="A77" s="3" t="str">
        <f t="shared" si="6"/>
        <v> AJ 84.417 </v>
      </c>
      <c r="B77" s="1" t="str">
        <f t="shared" si="7"/>
        <v>I</v>
      </c>
      <c r="C77" s="3">
        <f t="shared" si="8"/>
        <v>39052.116300000002</v>
      </c>
      <c r="D77" s="2" t="str">
        <f t="shared" si="9"/>
        <v>vis</v>
      </c>
      <c r="E77" s="21">
        <f>VLOOKUP(C77,'Active 1'!C$21:E$950,3,FALSE)</f>
        <v>-591.00232753061368</v>
      </c>
      <c r="F77" s="1" t="s">
        <v>1698</v>
      </c>
      <c r="G77" s="2" t="str">
        <f t="shared" si="10"/>
        <v>39052.1163</v>
      </c>
      <c r="H77" s="3">
        <f t="shared" si="11"/>
        <v>-591</v>
      </c>
      <c r="I77" s="22" t="s">
        <v>1897</v>
      </c>
      <c r="J77" s="23" t="s">
        <v>1898</v>
      </c>
      <c r="K77" s="22">
        <v>-591</v>
      </c>
      <c r="L77" s="22" t="s">
        <v>1899</v>
      </c>
      <c r="M77" s="23" t="s">
        <v>1900</v>
      </c>
      <c r="N77" s="23" t="s">
        <v>1901</v>
      </c>
      <c r="O77" s="24" t="s">
        <v>1902</v>
      </c>
      <c r="P77" s="24" t="s">
        <v>1903</v>
      </c>
    </row>
    <row r="78" spans="1:16" ht="12.75" customHeight="1" thickBot="1">
      <c r="A78" s="3" t="str">
        <f t="shared" si="6"/>
        <v> AJ 84.417 </v>
      </c>
      <c r="B78" s="1" t="str">
        <f t="shared" si="7"/>
        <v>I</v>
      </c>
      <c r="C78" s="3">
        <f t="shared" si="8"/>
        <v>39649.177199999998</v>
      </c>
      <c r="D78" s="2" t="str">
        <f t="shared" si="9"/>
        <v>PE</v>
      </c>
      <c r="E78" s="21">
        <f>VLOOKUP(C78,'Active 1'!C$21:E$950,3,FALSE)</f>
        <v>355.00007129943668</v>
      </c>
      <c r="F78" s="1" t="str">
        <f>LEFT(M78,1)</f>
        <v>E</v>
      </c>
      <c r="G78" s="2" t="str">
        <f t="shared" si="10"/>
        <v>39649.1772</v>
      </c>
      <c r="H78" s="3">
        <f t="shared" si="11"/>
        <v>355</v>
      </c>
      <c r="I78" s="22" t="s">
        <v>1904</v>
      </c>
      <c r="J78" s="23" t="s">
        <v>1905</v>
      </c>
      <c r="K78" s="22">
        <v>355</v>
      </c>
      <c r="L78" s="22" t="s">
        <v>1906</v>
      </c>
      <c r="M78" s="23" t="s">
        <v>1900</v>
      </c>
      <c r="N78" s="23" t="s">
        <v>1901</v>
      </c>
      <c r="O78" s="24" t="s">
        <v>1902</v>
      </c>
      <c r="P78" s="24" t="s">
        <v>1903</v>
      </c>
    </row>
    <row r="79" spans="1:16" ht="12.75" customHeight="1" thickBot="1">
      <c r="A79" s="3" t="str">
        <f t="shared" si="6"/>
        <v> AJ 84.417 </v>
      </c>
      <c r="B79" s="1" t="str">
        <f t="shared" si="7"/>
        <v>I</v>
      </c>
      <c r="C79" s="3">
        <f t="shared" si="8"/>
        <v>40383.194100000001</v>
      </c>
      <c r="D79" s="2" t="str">
        <f t="shared" si="9"/>
        <v>PE</v>
      </c>
      <c r="E79" s="21">
        <f>VLOOKUP(C79,'Active 1'!C$21:E$950,3,FALSE)</f>
        <v>1517.9999397915842</v>
      </c>
      <c r="F79" s="1" t="str">
        <f>LEFT(M79,1)</f>
        <v>E</v>
      </c>
      <c r="G79" s="2" t="str">
        <f t="shared" si="10"/>
        <v>40383.1941</v>
      </c>
      <c r="H79" s="3">
        <f t="shared" si="11"/>
        <v>1518</v>
      </c>
      <c r="I79" s="22" t="s">
        <v>1907</v>
      </c>
      <c r="J79" s="23" t="s">
        <v>1908</v>
      </c>
      <c r="K79" s="22">
        <v>1518</v>
      </c>
      <c r="L79" s="22" t="s">
        <v>1909</v>
      </c>
      <c r="M79" s="23" t="s">
        <v>1900</v>
      </c>
      <c r="N79" s="23" t="s">
        <v>1901</v>
      </c>
      <c r="O79" s="24" t="s">
        <v>1902</v>
      </c>
      <c r="P79" s="24" t="s">
        <v>1903</v>
      </c>
    </row>
    <row r="80" spans="1:16" ht="12.75" customHeight="1" thickBot="1">
      <c r="A80" s="3" t="str">
        <f t="shared" si="6"/>
        <v> BRNO 12 </v>
      </c>
      <c r="B80" s="1" t="str">
        <f t="shared" si="7"/>
        <v>I</v>
      </c>
      <c r="C80" s="3">
        <f t="shared" si="8"/>
        <v>40726.540999999997</v>
      </c>
      <c r="D80" s="2" t="str">
        <f t="shared" si="9"/>
        <v>vis</v>
      </c>
      <c r="E80" s="21">
        <f>VLOOKUP(C80,'Active 1'!C$21:E$950,3,FALSE)</f>
        <v>2062.0097569322816</v>
      </c>
      <c r="F80" s="1" t="str">
        <f>LEFT(M80,1)</f>
        <v>V</v>
      </c>
      <c r="G80" s="2" t="str">
        <f t="shared" si="10"/>
        <v>40726.541</v>
      </c>
      <c r="H80" s="3">
        <f t="shared" si="11"/>
        <v>2062</v>
      </c>
      <c r="I80" s="22" t="s">
        <v>1910</v>
      </c>
      <c r="J80" s="23" t="s">
        <v>1911</v>
      </c>
      <c r="K80" s="22">
        <v>2062</v>
      </c>
      <c r="L80" s="22" t="s">
        <v>1912</v>
      </c>
      <c r="M80" s="23" t="s">
        <v>1716</v>
      </c>
      <c r="N80" s="23"/>
      <c r="O80" s="24" t="s">
        <v>1913</v>
      </c>
      <c r="P80" s="24" t="s">
        <v>1914</v>
      </c>
    </row>
    <row r="81" spans="1:16" ht="12.75" customHeight="1" thickBot="1">
      <c r="A81" s="3" t="str">
        <f t="shared" si="6"/>
        <v> BRNO 12 </v>
      </c>
      <c r="B81" s="1" t="str">
        <f t="shared" si="7"/>
        <v>I</v>
      </c>
      <c r="C81" s="3">
        <f t="shared" si="8"/>
        <v>40726.542000000001</v>
      </c>
      <c r="D81" s="2" t="str">
        <f t="shared" si="9"/>
        <v>vis</v>
      </c>
      <c r="E81" s="21">
        <f>VLOOKUP(C81,'Active 1'!C$21:E$950,3,FALSE)</f>
        <v>2062.0113413642925</v>
      </c>
      <c r="F81" s="1" t="str">
        <f>LEFT(M81,1)</f>
        <v>V</v>
      </c>
      <c r="G81" s="2" t="str">
        <f t="shared" si="10"/>
        <v>40726.542</v>
      </c>
      <c r="H81" s="3">
        <f t="shared" si="11"/>
        <v>2062</v>
      </c>
      <c r="I81" s="22" t="s">
        <v>1915</v>
      </c>
      <c r="J81" s="23" t="s">
        <v>1916</v>
      </c>
      <c r="K81" s="22">
        <v>2062</v>
      </c>
      <c r="L81" s="22" t="s">
        <v>1917</v>
      </c>
      <c r="M81" s="23" t="s">
        <v>1716</v>
      </c>
      <c r="N81" s="23"/>
      <c r="O81" s="24" t="s">
        <v>1918</v>
      </c>
      <c r="P81" s="24" t="s">
        <v>1914</v>
      </c>
    </row>
    <row r="82" spans="1:16" ht="12.75" customHeight="1" thickBot="1">
      <c r="A82" s="3" t="str">
        <f t="shared" si="6"/>
        <v> BRNO 12 </v>
      </c>
      <c r="B82" s="1" t="str">
        <f t="shared" si="7"/>
        <v>I</v>
      </c>
      <c r="C82" s="3">
        <f t="shared" si="8"/>
        <v>40745.478000000003</v>
      </c>
      <c r="D82" s="2" t="str">
        <f t="shared" si="9"/>
        <v>vis</v>
      </c>
      <c r="E82" s="21">
        <f>VLOOKUP(C82,'Active 1'!C$21:E$950,3,FALSE)</f>
        <v>2092.0141458089433</v>
      </c>
      <c r="F82" s="1" t="str">
        <f>LEFT(M82,1)</f>
        <v>V</v>
      </c>
      <c r="G82" s="2" t="str">
        <f t="shared" si="10"/>
        <v>40745.478</v>
      </c>
      <c r="H82" s="3">
        <f t="shared" si="11"/>
        <v>2092</v>
      </c>
      <c r="I82" s="22" t="s">
        <v>1919</v>
      </c>
      <c r="J82" s="23" t="s">
        <v>1920</v>
      </c>
      <c r="K82" s="22">
        <v>2092</v>
      </c>
      <c r="L82" s="22" t="s">
        <v>1885</v>
      </c>
      <c r="M82" s="23" t="s">
        <v>1716</v>
      </c>
      <c r="N82" s="23"/>
      <c r="O82" s="24" t="s">
        <v>1921</v>
      </c>
      <c r="P82" s="24" t="s">
        <v>1914</v>
      </c>
    </row>
    <row r="83" spans="1:16" ht="12.75" customHeight="1" thickBot="1">
      <c r="A83" s="3" t="str">
        <f t="shared" si="6"/>
        <v> BRNO 12 </v>
      </c>
      <c r="B83" s="1" t="str">
        <f t="shared" si="7"/>
        <v>I</v>
      </c>
      <c r="C83" s="3">
        <f t="shared" si="8"/>
        <v>40750.519999999997</v>
      </c>
      <c r="D83" s="2" t="str">
        <f t="shared" si="9"/>
        <v>vis</v>
      </c>
      <c r="E83" s="21">
        <f>VLOOKUP(C83,'Active 1'!C$21:E$950,3,FALSE)</f>
        <v>2100.0028519776033</v>
      </c>
      <c r="F83" s="1" t="s">
        <v>1698</v>
      </c>
      <c r="G83" s="2" t="str">
        <f t="shared" si="10"/>
        <v>40750.520</v>
      </c>
      <c r="H83" s="3">
        <f t="shared" si="11"/>
        <v>2100</v>
      </c>
      <c r="I83" s="22" t="s">
        <v>1922</v>
      </c>
      <c r="J83" s="23" t="s">
        <v>1923</v>
      </c>
      <c r="K83" s="22">
        <v>2100</v>
      </c>
      <c r="L83" s="22" t="s">
        <v>1924</v>
      </c>
      <c r="M83" s="23" t="s">
        <v>1716</v>
      </c>
      <c r="N83" s="23"/>
      <c r="O83" s="24" t="s">
        <v>1913</v>
      </c>
      <c r="P83" s="24" t="s">
        <v>1914</v>
      </c>
    </row>
    <row r="84" spans="1:16" ht="12.75" customHeight="1" thickBot="1">
      <c r="A84" s="3" t="str">
        <f t="shared" si="6"/>
        <v> ORI 120 </v>
      </c>
      <c r="B84" s="1" t="str">
        <f t="shared" si="7"/>
        <v>I</v>
      </c>
      <c r="C84" s="3">
        <f t="shared" si="8"/>
        <v>40803.525999999998</v>
      </c>
      <c r="D84" s="2" t="str">
        <f t="shared" si="9"/>
        <v>vis</v>
      </c>
      <c r="E84" s="21">
        <f>VLOOKUP(C84,'Active 1'!C$21:E$950,3,FALSE)</f>
        <v>2183.9872548289491</v>
      </c>
      <c r="F84" s="1" t="s">
        <v>1698</v>
      </c>
      <c r="G84" s="2" t="str">
        <f t="shared" si="10"/>
        <v>40803.526</v>
      </c>
      <c r="H84" s="3">
        <f t="shared" si="11"/>
        <v>2184</v>
      </c>
      <c r="I84" s="22" t="s">
        <v>1925</v>
      </c>
      <c r="J84" s="23" t="s">
        <v>1926</v>
      </c>
      <c r="K84" s="22">
        <v>2184</v>
      </c>
      <c r="L84" s="22" t="s">
        <v>1809</v>
      </c>
      <c r="M84" s="23" t="s">
        <v>1716</v>
      </c>
      <c r="N84" s="23"/>
      <c r="O84" s="24" t="s">
        <v>1927</v>
      </c>
      <c r="P84" s="24" t="s">
        <v>1928</v>
      </c>
    </row>
    <row r="85" spans="1:16" ht="12.75" customHeight="1" thickBot="1">
      <c r="A85" s="3" t="str">
        <f t="shared" si="6"/>
        <v> AJ 84.417 </v>
      </c>
      <c r="B85" s="1" t="str">
        <f t="shared" si="7"/>
        <v>I</v>
      </c>
      <c r="C85" s="3">
        <f t="shared" si="8"/>
        <v>41483.904799999997</v>
      </c>
      <c r="D85" s="2" t="str">
        <f t="shared" si="9"/>
        <v>vis</v>
      </c>
      <c r="E85" s="21">
        <f>VLOOKUP(C85,'Active 1'!C$21:E$950,3,FALSE)</f>
        <v>3262.0012009994539</v>
      </c>
      <c r="F85" s="1" t="s">
        <v>1698</v>
      </c>
      <c r="G85" s="2" t="str">
        <f t="shared" si="10"/>
        <v>41483.9048</v>
      </c>
      <c r="H85" s="3">
        <f t="shared" si="11"/>
        <v>3262</v>
      </c>
      <c r="I85" s="22" t="s">
        <v>1929</v>
      </c>
      <c r="J85" s="23" t="s">
        <v>1930</v>
      </c>
      <c r="K85" s="22">
        <v>3262</v>
      </c>
      <c r="L85" s="22" t="s">
        <v>1931</v>
      </c>
      <c r="M85" s="23" t="s">
        <v>1900</v>
      </c>
      <c r="N85" s="23" t="s">
        <v>1901</v>
      </c>
      <c r="O85" s="24" t="s">
        <v>1902</v>
      </c>
      <c r="P85" s="24" t="s">
        <v>1903</v>
      </c>
    </row>
    <row r="86" spans="1:16" ht="12.75" customHeight="1" thickBot="1">
      <c r="A86" s="3" t="str">
        <f t="shared" si="6"/>
        <v> AA 25.220 </v>
      </c>
      <c r="B86" s="1" t="str">
        <f t="shared" si="7"/>
        <v>I</v>
      </c>
      <c r="C86" s="3">
        <f t="shared" si="8"/>
        <v>41581.731599999999</v>
      </c>
      <c r="D86" s="2" t="str">
        <f t="shared" si="9"/>
        <v>vis</v>
      </c>
      <c r="E86" s="21">
        <f>VLOOKUP(C86,'Active 1'!C$21:E$950,3,FALSE)</f>
        <v>3417.0011138556974</v>
      </c>
      <c r="F86" s="1" t="s">
        <v>1698</v>
      </c>
      <c r="G86" s="2" t="str">
        <f t="shared" si="10"/>
        <v>41581.7316</v>
      </c>
      <c r="H86" s="3">
        <f t="shared" si="11"/>
        <v>3417</v>
      </c>
      <c r="I86" s="22" t="s">
        <v>1932</v>
      </c>
      <c r="J86" s="23" t="s">
        <v>1933</v>
      </c>
      <c r="K86" s="22">
        <v>3417</v>
      </c>
      <c r="L86" s="22" t="s">
        <v>1934</v>
      </c>
      <c r="M86" s="23" t="s">
        <v>1900</v>
      </c>
      <c r="N86" s="23" t="s">
        <v>1901</v>
      </c>
      <c r="O86" s="24" t="s">
        <v>1935</v>
      </c>
      <c r="P86" s="24" t="s">
        <v>1936</v>
      </c>
    </row>
    <row r="87" spans="1:16" ht="12.75" customHeight="1" thickBot="1">
      <c r="A87" s="3" t="str">
        <f t="shared" si="6"/>
        <v> AJ 84.417 </v>
      </c>
      <c r="B87" s="1" t="str">
        <f t="shared" si="7"/>
        <v>I</v>
      </c>
      <c r="C87" s="3">
        <f t="shared" si="8"/>
        <v>41584.256300000001</v>
      </c>
      <c r="D87" s="2" t="str">
        <f t="shared" si="9"/>
        <v>vis</v>
      </c>
      <c r="E87" s="21">
        <f>VLOOKUP(C87,'Active 1'!C$21:E$950,3,FALSE)</f>
        <v>3421.0013293384532</v>
      </c>
      <c r="F87" s="1" t="s">
        <v>1698</v>
      </c>
      <c r="G87" s="2" t="str">
        <f t="shared" si="10"/>
        <v>41584.2563</v>
      </c>
      <c r="H87" s="3">
        <f t="shared" si="11"/>
        <v>3421</v>
      </c>
      <c r="I87" s="22" t="s">
        <v>1937</v>
      </c>
      <c r="J87" s="23" t="s">
        <v>1938</v>
      </c>
      <c r="K87" s="22">
        <v>3421</v>
      </c>
      <c r="L87" s="22" t="s">
        <v>1931</v>
      </c>
      <c r="M87" s="23" t="s">
        <v>1900</v>
      </c>
      <c r="N87" s="23" t="s">
        <v>1901</v>
      </c>
      <c r="O87" s="24" t="s">
        <v>1902</v>
      </c>
      <c r="P87" s="24" t="s">
        <v>1903</v>
      </c>
    </row>
    <row r="88" spans="1:16" ht="12.75" customHeight="1" thickBot="1">
      <c r="A88" s="3" t="str">
        <f t="shared" si="6"/>
        <v> BRNO 17 </v>
      </c>
      <c r="B88" s="1" t="str">
        <f t="shared" si="7"/>
        <v>I</v>
      </c>
      <c r="C88" s="3">
        <f t="shared" si="8"/>
        <v>41960.427000000003</v>
      </c>
      <c r="D88" s="2" t="str">
        <f t="shared" si="9"/>
        <v>vis</v>
      </c>
      <c r="E88" s="21">
        <f>VLOOKUP(C88,'Active 1'!C$21:E$950,3,FALSE)</f>
        <v>4017.0182257213569</v>
      </c>
      <c r="F88" s="1" t="s">
        <v>1698</v>
      </c>
      <c r="G88" s="2" t="str">
        <f t="shared" si="10"/>
        <v>41960.427</v>
      </c>
      <c r="H88" s="3">
        <f t="shared" si="11"/>
        <v>4017</v>
      </c>
      <c r="I88" s="22" t="s">
        <v>1939</v>
      </c>
      <c r="J88" s="23" t="s">
        <v>1940</v>
      </c>
      <c r="K88" s="22">
        <v>4017</v>
      </c>
      <c r="L88" s="22" t="s">
        <v>1941</v>
      </c>
      <c r="M88" s="23" t="s">
        <v>1716</v>
      </c>
      <c r="N88" s="23"/>
      <c r="O88" s="24" t="s">
        <v>1942</v>
      </c>
      <c r="P88" s="24" t="s">
        <v>1943</v>
      </c>
    </row>
    <row r="89" spans="1:16" ht="12.75" customHeight="1" thickBot="1">
      <c r="A89" s="3" t="str">
        <f t="shared" si="6"/>
        <v> BRNO 17 </v>
      </c>
      <c r="B89" s="1" t="str">
        <f t="shared" si="7"/>
        <v>I</v>
      </c>
      <c r="C89" s="3">
        <f t="shared" si="8"/>
        <v>41960.432000000001</v>
      </c>
      <c r="D89" s="2" t="str">
        <f t="shared" si="9"/>
        <v>vis</v>
      </c>
      <c r="E89" s="21">
        <f>VLOOKUP(C89,'Active 1'!C$21:E$950,3,FALSE)</f>
        <v>4017.0261478813773</v>
      </c>
      <c r="F89" s="1" t="s">
        <v>1698</v>
      </c>
      <c r="G89" s="2" t="str">
        <f t="shared" si="10"/>
        <v>41960.432</v>
      </c>
      <c r="H89" s="3">
        <f t="shared" si="11"/>
        <v>4017</v>
      </c>
      <c r="I89" s="22" t="s">
        <v>1944</v>
      </c>
      <c r="J89" s="23" t="s">
        <v>1945</v>
      </c>
      <c r="K89" s="22">
        <v>4017</v>
      </c>
      <c r="L89" s="22" t="s">
        <v>1946</v>
      </c>
      <c r="M89" s="23" t="s">
        <v>1716</v>
      </c>
      <c r="N89" s="23"/>
      <c r="O89" s="24" t="s">
        <v>1947</v>
      </c>
      <c r="P89" s="24" t="s">
        <v>1943</v>
      </c>
    </row>
    <row r="90" spans="1:16" ht="12.75" customHeight="1" thickBot="1">
      <c r="A90" s="3" t="str">
        <f t="shared" si="6"/>
        <v> BRNO 17 </v>
      </c>
      <c r="B90" s="1" t="str">
        <f t="shared" si="7"/>
        <v>I</v>
      </c>
      <c r="C90" s="3">
        <f t="shared" si="8"/>
        <v>41984.415999999997</v>
      </c>
      <c r="D90" s="2" t="str">
        <f t="shared" si="9"/>
        <v>vis</v>
      </c>
      <c r="E90" s="21">
        <f>VLOOKUP(C90,'Active 1'!C$21:E$950,3,FALSE)</f>
        <v>4055.0271650867194</v>
      </c>
      <c r="F90" s="1" t="s">
        <v>1698</v>
      </c>
      <c r="G90" s="2" t="str">
        <f t="shared" si="10"/>
        <v>41984.416</v>
      </c>
      <c r="H90" s="3">
        <f t="shared" si="11"/>
        <v>4055</v>
      </c>
      <c r="I90" s="22" t="s">
        <v>1948</v>
      </c>
      <c r="J90" s="23" t="s">
        <v>1949</v>
      </c>
      <c r="K90" s="22">
        <v>4055</v>
      </c>
      <c r="L90" s="22" t="s">
        <v>1946</v>
      </c>
      <c r="M90" s="23" t="s">
        <v>1716</v>
      </c>
      <c r="N90" s="23"/>
      <c r="O90" s="24" t="s">
        <v>1918</v>
      </c>
      <c r="P90" s="24" t="s">
        <v>1943</v>
      </c>
    </row>
    <row r="91" spans="1:16" ht="12.75" customHeight="1" thickBot="1">
      <c r="A91" s="3" t="str">
        <f t="shared" si="6"/>
        <v> BRNO 17 </v>
      </c>
      <c r="B91" s="1" t="str">
        <f t="shared" si="7"/>
        <v>I</v>
      </c>
      <c r="C91" s="3">
        <f t="shared" si="8"/>
        <v>41984.417000000001</v>
      </c>
      <c r="D91" s="2" t="str">
        <f t="shared" si="9"/>
        <v>vis</v>
      </c>
      <c r="E91" s="21">
        <f>VLOOKUP(C91,'Active 1'!C$21:E$950,3,FALSE)</f>
        <v>4055.0287495187304</v>
      </c>
      <c r="F91" s="1" t="s">
        <v>1698</v>
      </c>
      <c r="G91" s="2" t="str">
        <f t="shared" si="10"/>
        <v>41984.417</v>
      </c>
      <c r="H91" s="3">
        <f t="shared" si="11"/>
        <v>4055</v>
      </c>
      <c r="I91" s="22" t="s">
        <v>1950</v>
      </c>
      <c r="J91" s="23" t="s">
        <v>1951</v>
      </c>
      <c r="K91" s="22">
        <v>4055</v>
      </c>
      <c r="L91" s="22" t="s">
        <v>1952</v>
      </c>
      <c r="M91" s="23" t="s">
        <v>1716</v>
      </c>
      <c r="N91" s="23"/>
      <c r="O91" s="24" t="s">
        <v>1953</v>
      </c>
      <c r="P91" s="24" t="s">
        <v>1943</v>
      </c>
    </row>
    <row r="92" spans="1:16" ht="12.75" customHeight="1" thickBot="1">
      <c r="A92" s="3" t="str">
        <f t="shared" si="6"/>
        <v> BRNO 17 </v>
      </c>
      <c r="B92" s="1" t="str">
        <f t="shared" si="7"/>
        <v>I</v>
      </c>
      <c r="C92" s="3">
        <f t="shared" si="8"/>
        <v>41984.417999999998</v>
      </c>
      <c r="D92" s="2" t="str">
        <f t="shared" si="9"/>
        <v>vis</v>
      </c>
      <c r="E92" s="21">
        <f>VLOOKUP(C92,'Active 1'!C$21:E$950,3,FALSE)</f>
        <v>4055.03033395073</v>
      </c>
      <c r="F92" s="1" t="s">
        <v>1698</v>
      </c>
      <c r="G92" s="2" t="str">
        <f t="shared" si="10"/>
        <v>41984.418</v>
      </c>
      <c r="H92" s="3">
        <f t="shared" si="11"/>
        <v>4055</v>
      </c>
      <c r="I92" s="22" t="s">
        <v>1954</v>
      </c>
      <c r="J92" s="23" t="s">
        <v>1955</v>
      </c>
      <c r="K92" s="22">
        <v>4055</v>
      </c>
      <c r="L92" s="22" t="s">
        <v>1956</v>
      </c>
      <c r="M92" s="23" t="s">
        <v>1716</v>
      </c>
      <c r="N92" s="23"/>
      <c r="O92" s="24" t="s">
        <v>1942</v>
      </c>
      <c r="P92" s="24" t="s">
        <v>1943</v>
      </c>
    </row>
    <row r="93" spans="1:16" ht="12.75" customHeight="1" thickBot="1">
      <c r="A93" s="3" t="str">
        <f t="shared" si="6"/>
        <v> BRNO 20 </v>
      </c>
      <c r="B93" s="1" t="str">
        <f t="shared" si="7"/>
        <v>I</v>
      </c>
      <c r="C93" s="3">
        <f t="shared" si="8"/>
        <v>42304.389000000003</v>
      </c>
      <c r="D93" s="2" t="str">
        <f t="shared" si="9"/>
        <v>vis</v>
      </c>
      <c r="E93" s="21">
        <f>VLOOKUP(C93,'Active 1'!C$21:E$950,3,FALSE)</f>
        <v>4562.0026269882683</v>
      </c>
      <c r="F93" s="1" t="s">
        <v>1698</v>
      </c>
      <c r="G93" s="2" t="str">
        <f t="shared" si="10"/>
        <v>42304.389</v>
      </c>
      <c r="H93" s="3">
        <f t="shared" si="11"/>
        <v>4562</v>
      </c>
      <c r="I93" s="22" t="s">
        <v>1957</v>
      </c>
      <c r="J93" s="23" t="s">
        <v>1958</v>
      </c>
      <c r="K93" s="22">
        <v>4562</v>
      </c>
      <c r="L93" s="22" t="s">
        <v>1924</v>
      </c>
      <c r="M93" s="23" t="s">
        <v>1716</v>
      </c>
      <c r="N93" s="23"/>
      <c r="O93" s="24" t="s">
        <v>1959</v>
      </c>
      <c r="P93" s="24" t="s">
        <v>1960</v>
      </c>
    </row>
    <row r="94" spans="1:16" ht="12.75" customHeight="1" thickBot="1">
      <c r="A94" s="3" t="str">
        <f t="shared" si="6"/>
        <v> AJ 84.417 </v>
      </c>
      <c r="B94" s="1" t="str">
        <f t="shared" si="7"/>
        <v>I</v>
      </c>
      <c r="C94" s="3">
        <f t="shared" si="8"/>
        <v>42580.826999999997</v>
      </c>
      <c r="D94" s="2" t="str">
        <f t="shared" si="9"/>
        <v>vis</v>
      </c>
      <c r="E94" s="21">
        <f>VLOOKUP(C94,'Active 1'!C$21:E$950,3,FALSE)</f>
        <v>4999.9998415567952</v>
      </c>
      <c r="F94" s="1" t="s">
        <v>1698</v>
      </c>
      <c r="G94" s="2" t="str">
        <f t="shared" si="10"/>
        <v>42580.8270</v>
      </c>
      <c r="H94" s="3">
        <f t="shared" si="11"/>
        <v>5000</v>
      </c>
      <c r="I94" s="22" t="s">
        <v>1961</v>
      </c>
      <c r="J94" s="23" t="s">
        <v>1962</v>
      </c>
      <c r="K94" s="22">
        <v>5000</v>
      </c>
      <c r="L94" s="22" t="s">
        <v>1963</v>
      </c>
      <c r="M94" s="23" t="s">
        <v>1900</v>
      </c>
      <c r="N94" s="23" t="s">
        <v>1901</v>
      </c>
      <c r="O94" s="24" t="s">
        <v>1902</v>
      </c>
      <c r="P94" s="24" t="s">
        <v>1903</v>
      </c>
    </row>
    <row r="95" spans="1:16" ht="12.75" customHeight="1" thickBot="1">
      <c r="A95" s="3" t="str">
        <f t="shared" si="6"/>
        <v> BBS 28 </v>
      </c>
      <c r="B95" s="1" t="str">
        <f t="shared" si="7"/>
        <v>I</v>
      </c>
      <c r="C95" s="3">
        <f t="shared" si="8"/>
        <v>42937.428999999996</v>
      </c>
      <c r="D95" s="2" t="str">
        <f t="shared" si="9"/>
        <v>vis</v>
      </c>
      <c r="E95" s="21">
        <f>VLOOKUP(C95,'Active 1'!C$21:E$950,3,FALSE)</f>
        <v>5565.0114633655494</v>
      </c>
      <c r="F95" s="1" t="s">
        <v>1698</v>
      </c>
      <c r="G95" s="2" t="str">
        <f t="shared" si="10"/>
        <v>42937.429</v>
      </c>
      <c r="H95" s="3">
        <f t="shared" si="11"/>
        <v>5565</v>
      </c>
      <c r="I95" s="22" t="s">
        <v>1964</v>
      </c>
      <c r="J95" s="23" t="s">
        <v>1965</v>
      </c>
      <c r="K95" s="22">
        <v>5565</v>
      </c>
      <c r="L95" s="22" t="s">
        <v>1917</v>
      </c>
      <c r="M95" s="23" t="s">
        <v>1716</v>
      </c>
      <c r="N95" s="23"/>
      <c r="O95" s="24" t="s">
        <v>1927</v>
      </c>
      <c r="P95" s="24" t="s">
        <v>1966</v>
      </c>
    </row>
    <row r="96" spans="1:16" ht="12.75" customHeight="1" thickBot="1">
      <c r="A96" s="3" t="str">
        <f t="shared" si="6"/>
        <v> BRNO 21 </v>
      </c>
      <c r="B96" s="1" t="str">
        <f t="shared" si="7"/>
        <v>I</v>
      </c>
      <c r="C96" s="3">
        <f t="shared" si="8"/>
        <v>42961.400999999998</v>
      </c>
      <c r="D96" s="2" t="str">
        <f t="shared" si="9"/>
        <v>vis</v>
      </c>
      <c r="E96" s="21">
        <f>VLOOKUP(C96,'Active 1'!C$21:E$950,3,FALSE)</f>
        <v>5602.9934673868402</v>
      </c>
      <c r="F96" s="1" t="s">
        <v>1698</v>
      </c>
      <c r="G96" s="2" t="str">
        <f t="shared" si="10"/>
        <v>42961.401</v>
      </c>
      <c r="H96" s="3">
        <f t="shared" si="11"/>
        <v>5603</v>
      </c>
      <c r="I96" s="22" t="s">
        <v>1967</v>
      </c>
      <c r="J96" s="23" t="s">
        <v>1968</v>
      </c>
      <c r="K96" s="22">
        <v>5603</v>
      </c>
      <c r="L96" s="22" t="s">
        <v>1891</v>
      </c>
      <c r="M96" s="23" t="s">
        <v>1716</v>
      </c>
      <c r="N96" s="23"/>
      <c r="O96" s="24" t="s">
        <v>1969</v>
      </c>
      <c r="P96" s="24" t="s">
        <v>1970</v>
      </c>
    </row>
    <row r="97" spans="1:16" ht="12.75" customHeight="1" thickBot="1">
      <c r="A97" s="3" t="str">
        <f t="shared" si="6"/>
        <v> AOEB 1 </v>
      </c>
      <c r="B97" s="1" t="str">
        <f t="shared" si="7"/>
        <v>I</v>
      </c>
      <c r="C97" s="3">
        <f t="shared" si="8"/>
        <v>42977.824999999997</v>
      </c>
      <c r="D97" s="2" t="str">
        <f t="shared" si="9"/>
        <v>vis</v>
      </c>
      <c r="E97" s="21">
        <f>VLOOKUP(C97,'Active 1'!C$21:E$950,3,FALSE)</f>
        <v>5629.0161786351973</v>
      </c>
      <c r="F97" s="1" t="s">
        <v>1698</v>
      </c>
      <c r="G97" s="2" t="str">
        <f t="shared" si="10"/>
        <v>42977.825</v>
      </c>
      <c r="H97" s="3">
        <f t="shared" si="11"/>
        <v>5629</v>
      </c>
      <c r="I97" s="22" t="s">
        <v>1971</v>
      </c>
      <c r="J97" s="23" t="s">
        <v>1972</v>
      </c>
      <c r="K97" s="22">
        <v>5629</v>
      </c>
      <c r="L97" s="22" t="s">
        <v>1973</v>
      </c>
      <c r="M97" s="23" t="s">
        <v>1716</v>
      </c>
      <c r="N97" s="23"/>
      <c r="O97" s="24" t="s">
        <v>1974</v>
      </c>
      <c r="P97" s="24" t="s">
        <v>1975</v>
      </c>
    </row>
    <row r="98" spans="1:16" ht="12.75" customHeight="1" thickBot="1">
      <c r="A98" s="3" t="str">
        <f t="shared" si="6"/>
        <v> AOEB 1 </v>
      </c>
      <c r="B98" s="1" t="str">
        <f t="shared" si="7"/>
        <v>I</v>
      </c>
      <c r="C98" s="3">
        <f t="shared" si="8"/>
        <v>42984.760999999999</v>
      </c>
      <c r="D98" s="2" t="str">
        <f t="shared" si="9"/>
        <v>vis</v>
      </c>
      <c r="E98" s="21">
        <f>VLOOKUP(C98,'Active 1'!C$21:E$950,3,FALSE)</f>
        <v>5640.0057990211353</v>
      </c>
      <c r="F98" s="1" t="s">
        <v>1698</v>
      </c>
      <c r="G98" s="2" t="str">
        <f t="shared" si="10"/>
        <v>42984.761</v>
      </c>
      <c r="H98" s="3">
        <f t="shared" si="11"/>
        <v>5640</v>
      </c>
      <c r="I98" s="22" t="s">
        <v>1976</v>
      </c>
      <c r="J98" s="23" t="s">
        <v>1977</v>
      </c>
      <c r="K98" s="22">
        <v>5640</v>
      </c>
      <c r="L98" s="22" t="s">
        <v>1876</v>
      </c>
      <c r="M98" s="23" t="s">
        <v>1716</v>
      </c>
      <c r="N98" s="23"/>
      <c r="O98" s="24" t="s">
        <v>1974</v>
      </c>
      <c r="P98" s="24" t="s">
        <v>1975</v>
      </c>
    </row>
    <row r="99" spans="1:16" ht="12.75" customHeight="1" thickBot="1">
      <c r="A99" s="3" t="str">
        <f t="shared" si="6"/>
        <v> AOEB 1 </v>
      </c>
      <c r="B99" s="1" t="str">
        <f t="shared" si="7"/>
        <v>I</v>
      </c>
      <c r="C99" s="3">
        <f t="shared" si="8"/>
        <v>42984.762000000002</v>
      </c>
      <c r="D99" s="2" t="str">
        <f t="shared" si="9"/>
        <v>vis</v>
      </c>
      <c r="E99" s="21">
        <f>VLOOKUP(C99,'Active 1'!C$21:E$950,3,FALSE)</f>
        <v>5640.0073834531468</v>
      </c>
      <c r="F99" s="1" t="s">
        <v>1698</v>
      </c>
      <c r="G99" s="2" t="str">
        <f t="shared" si="10"/>
        <v>42984.762</v>
      </c>
      <c r="H99" s="3">
        <f t="shared" si="11"/>
        <v>5640</v>
      </c>
      <c r="I99" s="22" t="s">
        <v>1978</v>
      </c>
      <c r="J99" s="23" t="s">
        <v>1979</v>
      </c>
      <c r="K99" s="22">
        <v>5640</v>
      </c>
      <c r="L99" s="22" t="s">
        <v>1980</v>
      </c>
      <c r="M99" s="23" t="s">
        <v>1716</v>
      </c>
      <c r="N99" s="23"/>
      <c r="O99" s="24" t="s">
        <v>1981</v>
      </c>
      <c r="P99" s="24" t="s">
        <v>1975</v>
      </c>
    </row>
    <row r="100" spans="1:16" ht="12.75" customHeight="1" thickBot="1">
      <c r="A100" s="3" t="str">
        <f t="shared" si="6"/>
        <v> BBS 29 </v>
      </c>
      <c r="B100" s="1" t="str">
        <f t="shared" si="7"/>
        <v>I</v>
      </c>
      <c r="C100" s="3">
        <f t="shared" si="8"/>
        <v>42990.44</v>
      </c>
      <c r="D100" s="2" t="str">
        <f t="shared" si="9"/>
        <v>vis</v>
      </c>
      <c r="E100" s="21">
        <f>VLOOKUP(C100,'Active 1'!C$21:E$950,3,FALSE)</f>
        <v>5649.0037883769273</v>
      </c>
      <c r="F100" s="1" t="s">
        <v>1698</v>
      </c>
      <c r="G100" s="2" t="str">
        <f t="shared" si="10"/>
        <v>42990.440</v>
      </c>
      <c r="H100" s="3">
        <f t="shared" si="11"/>
        <v>5649</v>
      </c>
      <c r="I100" s="22" t="s">
        <v>1982</v>
      </c>
      <c r="J100" s="23" t="s">
        <v>1983</v>
      </c>
      <c r="K100" s="22">
        <v>5649</v>
      </c>
      <c r="L100" s="22" t="s">
        <v>1924</v>
      </c>
      <c r="M100" s="23" t="s">
        <v>1716</v>
      </c>
      <c r="N100" s="23"/>
      <c r="O100" s="24" t="s">
        <v>1927</v>
      </c>
      <c r="P100" s="24" t="s">
        <v>1984</v>
      </c>
    </row>
    <row r="101" spans="1:16" ht="12.75" customHeight="1" thickBot="1">
      <c r="A101" s="3" t="str">
        <f t="shared" si="6"/>
        <v> BRNO 21 </v>
      </c>
      <c r="B101" s="1" t="str">
        <f t="shared" si="7"/>
        <v>I</v>
      </c>
      <c r="C101" s="3">
        <f t="shared" si="8"/>
        <v>42990.444000000003</v>
      </c>
      <c r="D101" s="2" t="str">
        <f t="shared" si="9"/>
        <v>vis</v>
      </c>
      <c r="E101" s="21">
        <f>VLOOKUP(C101,'Active 1'!C$21:E$950,3,FALSE)</f>
        <v>5649.0101261049476</v>
      </c>
      <c r="F101" s="1" t="s">
        <v>1698</v>
      </c>
      <c r="G101" s="2" t="str">
        <f t="shared" si="10"/>
        <v>42990.444</v>
      </c>
      <c r="H101" s="3">
        <f t="shared" si="11"/>
        <v>5649</v>
      </c>
      <c r="I101" s="22" t="s">
        <v>1985</v>
      </c>
      <c r="J101" s="23" t="s">
        <v>1986</v>
      </c>
      <c r="K101" s="22">
        <v>5649</v>
      </c>
      <c r="L101" s="22" t="s">
        <v>1912</v>
      </c>
      <c r="M101" s="23" t="s">
        <v>1716</v>
      </c>
      <c r="N101" s="23"/>
      <c r="O101" s="24" t="s">
        <v>1969</v>
      </c>
      <c r="P101" s="24" t="s">
        <v>1970</v>
      </c>
    </row>
    <row r="102" spans="1:16" ht="12.75" customHeight="1" thickBot="1">
      <c r="A102" s="3" t="str">
        <f t="shared" si="6"/>
        <v> BBS 29 </v>
      </c>
      <c r="B102" s="1" t="str">
        <f t="shared" si="7"/>
        <v>I</v>
      </c>
      <c r="C102" s="3">
        <f t="shared" si="8"/>
        <v>42990.446000000004</v>
      </c>
      <c r="D102" s="2" t="str">
        <f t="shared" si="9"/>
        <v>vis</v>
      </c>
      <c r="E102" s="21">
        <f>VLOOKUP(C102,'Active 1'!C$21:E$950,3,FALSE)</f>
        <v>5649.0132949689587</v>
      </c>
      <c r="F102" s="1" t="s">
        <v>1698</v>
      </c>
      <c r="G102" s="2" t="str">
        <f t="shared" si="10"/>
        <v>42990.446</v>
      </c>
      <c r="H102" s="3">
        <f t="shared" si="11"/>
        <v>5649</v>
      </c>
      <c r="I102" s="22" t="s">
        <v>1987</v>
      </c>
      <c r="J102" s="23" t="s">
        <v>1988</v>
      </c>
      <c r="K102" s="22">
        <v>5649</v>
      </c>
      <c r="L102" s="22" t="s">
        <v>1989</v>
      </c>
      <c r="M102" s="23" t="s">
        <v>1716</v>
      </c>
      <c r="N102" s="23"/>
      <c r="O102" s="24" t="s">
        <v>1990</v>
      </c>
      <c r="P102" s="24" t="s">
        <v>1984</v>
      </c>
    </row>
    <row r="103" spans="1:16" ht="12.75" customHeight="1" thickBot="1">
      <c r="A103" s="3" t="str">
        <f t="shared" si="6"/>
        <v> BRNO 21 </v>
      </c>
      <c r="B103" s="1" t="str">
        <f t="shared" si="7"/>
        <v>I</v>
      </c>
      <c r="C103" s="3">
        <f t="shared" si="8"/>
        <v>42990.451000000001</v>
      </c>
      <c r="D103" s="2" t="str">
        <f t="shared" si="9"/>
        <v>vis</v>
      </c>
      <c r="E103" s="21">
        <f>VLOOKUP(C103,'Active 1'!C$21:E$950,3,FALSE)</f>
        <v>5649.0212171289786</v>
      </c>
      <c r="F103" s="1" t="s">
        <v>1698</v>
      </c>
      <c r="G103" s="2" t="str">
        <f t="shared" si="10"/>
        <v>42990.451</v>
      </c>
      <c r="H103" s="3">
        <f t="shared" si="11"/>
        <v>5649</v>
      </c>
      <c r="I103" s="22" t="s">
        <v>1991</v>
      </c>
      <c r="J103" s="23" t="s">
        <v>1992</v>
      </c>
      <c r="K103" s="22">
        <v>5649</v>
      </c>
      <c r="L103" s="22" t="s">
        <v>1993</v>
      </c>
      <c r="M103" s="23" t="s">
        <v>1716</v>
      </c>
      <c r="N103" s="23"/>
      <c r="O103" s="24" t="s">
        <v>1994</v>
      </c>
      <c r="P103" s="24" t="s">
        <v>1970</v>
      </c>
    </row>
    <row r="104" spans="1:16" ht="12.75" customHeight="1" thickBot="1">
      <c r="A104" s="3" t="str">
        <f t="shared" si="6"/>
        <v> BBS 29 </v>
      </c>
      <c r="B104" s="1" t="str">
        <f t="shared" si="7"/>
        <v>I</v>
      </c>
      <c r="C104" s="3">
        <f t="shared" si="8"/>
        <v>42997.392</v>
      </c>
      <c r="D104" s="2" t="str">
        <f t="shared" si="9"/>
        <v>vis</v>
      </c>
      <c r="E104" s="21">
        <f>VLOOKUP(C104,'Active 1'!C$21:E$950,3,FALSE)</f>
        <v>5660.0187596749374</v>
      </c>
      <c r="F104" s="1" t="s">
        <v>1698</v>
      </c>
      <c r="G104" s="2" t="str">
        <f t="shared" si="10"/>
        <v>42997.392</v>
      </c>
      <c r="H104" s="3">
        <f t="shared" si="11"/>
        <v>5660</v>
      </c>
      <c r="I104" s="22" t="s">
        <v>1995</v>
      </c>
      <c r="J104" s="23" t="s">
        <v>1996</v>
      </c>
      <c r="K104" s="22">
        <v>5660</v>
      </c>
      <c r="L104" s="22" t="s">
        <v>1941</v>
      </c>
      <c r="M104" s="23" t="s">
        <v>1716</v>
      </c>
      <c r="N104" s="23"/>
      <c r="O104" s="24" t="s">
        <v>1990</v>
      </c>
      <c r="P104" s="24" t="s">
        <v>1984</v>
      </c>
    </row>
    <row r="105" spans="1:16" ht="12.75" customHeight="1" thickBot="1">
      <c r="A105" s="3" t="str">
        <f t="shared" si="6"/>
        <v> BRNO 21 </v>
      </c>
      <c r="B105" s="1" t="str">
        <f t="shared" si="7"/>
        <v>I</v>
      </c>
      <c r="C105" s="3">
        <f t="shared" si="8"/>
        <v>43009.375</v>
      </c>
      <c r="D105" s="2" t="str">
        <f t="shared" si="9"/>
        <v>vis</v>
      </c>
      <c r="E105" s="21">
        <f>VLOOKUP(C105,'Active 1'!C$21:E$950,3,FALSE)</f>
        <v>5679.0050083895667</v>
      </c>
      <c r="F105" s="1" t="s">
        <v>1698</v>
      </c>
      <c r="G105" s="2" t="str">
        <f t="shared" si="10"/>
        <v>43009.375</v>
      </c>
      <c r="H105" s="3">
        <f t="shared" si="11"/>
        <v>5679</v>
      </c>
      <c r="I105" s="22" t="s">
        <v>1997</v>
      </c>
      <c r="J105" s="23" t="s">
        <v>1998</v>
      </c>
      <c r="K105" s="22">
        <v>5679</v>
      </c>
      <c r="L105" s="22" t="s">
        <v>1999</v>
      </c>
      <c r="M105" s="23" t="s">
        <v>1716</v>
      </c>
      <c r="N105" s="23"/>
      <c r="O105" s="24" t="s">
        <v>2000</v>
      </c>
      <c r="P105" s="24" t="s">
        <v>1970</v>
      </c>
    </row>
    <row r="106" spans="1:16" ht="12.75" customHeight="1" thickBot="1">
      <c r="A106" s="3" t="str">
        <f t="shared" si="6"/>
        <v> BRNO 21 </v>
      </c>
      <c r="B106" s="1" t="str">
        <f t="shared" si="7"/>
        <v>I</v>
      </c>
      <c r="C106" s="3">
        <f t="shared" si="8"/>
        <v>43009.375999999997</v>
      </c>
      <c r="D106" s="2" t="str">
        <f t="shared" si="9"/>
        <v>vis</v>
      </c>
      <c r="E106" s="21">
        <f>VLOOKUP(C106,'Active 1'!C$21:E$950,3,FALSE)</f>
        <v>5679.0065928215663</v>
      </c>
      <c r="F106" s="1" t="s">
        <v>1698</v>
      </c>
      <c r="G106" s="2" t="str">
        <f t="shared" si="10"/>
        <v>43009.376</v>
      </c>
      <c r="H106" s="3">
        <f t="shared" si="11"/>
        <v>5679</v>
      </c>
      <c r="I106" s="22" t="s">
        <v>2001</v>
      </c>
      <c r="J106" s="23" t="s">
        <v>2002</v>
      </c>
      <c r="K106" s="22">
        <v>5679</v>
      </c>
      <c r="L106" s="22" t="s">
        <v>1876</v>
      </c>
      <c r="M106" s="23" t="s">
        <v>1716</v>
      </c>
      <c r="N106" s="23"/>
      <c r="O106" s="24" t="s">
        <v>2003</v>
      </c>
      <c r="P106" s="24" t="s">
        <v>1970</v>
      </c>
    </row>
    <row r="107" spans="1:16" ht="12.75" customHeight="1" thickBot="1">
      <c r="A107" s="3" t="str">
        <f t="shared" si="6"/>
        <v> BRNO 21 </v>
      </c>
      <c r="B107" s="1" t="str">
        <f t="shared" si="7"/>
        <v>I</v>
      </c>
      <c r="C107" s="3">
        <f t="shared" si="8"/>
        <v>43009.377</v>
      </c>
      <c r="D107" s="2" t="str">
        <f t="shared" si="9"/>
        <v>vis</v>
      </c>
      <c r="E107" s="21">
        <f>VLOOKUP(C107,'Active 1'!C$21:E$950,3,FALSE)</f>
        <v>5679.0081772535777</v>
      </c>
      <c r="F107" s="1" t="s">
        <v>1698</v>
      </c>
      <c r="G107" s="2" t="str">
        <f t="shared" si="10"/>
        <v>43009.377</v>
      </c>
      <c r="H107" s="3">
        <f t="shared" si="11"/>
        <v>5679</v>
      </c>
      <c r="I107" s="22" t="s">
        <v>2004</v>
      </c>
      <c r="J107" s="23" t="s">
        <v>2005</v>
      </c>
      <c r="K107" s="22">
        <v>5679</v>
      </c>
      <c r="L107" s="22" t="s">
        <v>1980</v>
      </c>
      <c r="M107" s="23" t="s">
        <v>1716</v>
      </c>
      <c r="N107" s="23"/>
      <c r="O107" s="24" t="s">
        <v>2006</v>
      </c>
      <c r="P107" s="24" t="s">
        <v>1970</v>
      </c>
    </row>
    <row r="108" spans="1:16" ht="12.75" customHeight="1" thickBot="1">
      <c r="A108" s="3" t="str">
        <f t="shared" si="6"/>
        <v> MVS 8.24 </v>
      </c>
      <c r="B108" s="1" t="str">
        <f t="shared" si="7"/>
        <v>I</v>
      </c>
      <c r="C108" s="3">
        <f t="shared" si="8"/>
        <v>43012.529000000002</v>
      </c>
      <c r="D108" s="2" t="str">
        <f t="shared" si="9"/>
        <v>vis</v>
      </c>
      <c r="E108" s="21">
        <f>VLOOKUP(C108,'Active 1'!C$21:E$950,3,FALSE)</f>
        <v>5684.0023069330027</v>
      </c>
      <c r="F108" s="1" t="s">
        <v>1698</v>
      </c>
      <c r="G108" s="2" t="str">
        <f t="shared" si="10"/>
        <v>43012.529</v>
      </c>
      <c r="H108" s="3">
        <f t="shared" si="11"/>
        <v>5684</v>
      </c>
      <c r="I108" s="22" t="s">
        <v>2007</v>
      </c>
      <c r="J108" s="23" t="s">
        <v>2008</v>
      </c>
      <c r="K108" s="22">
        <v>5684</v>
      </c>
      <c r="L108" s="22" t="s">
        <v>1896</v>
      </c>
      <c r="M108" s="23" t="s">
        <v>1716</v>
      </c>
      <c r="N108" s="23"/>
      <c r="O108" s="24" t="s">
        <v>2009</v>
      </c>
      <c r="P108" s="24" t="s">
        <v>2010</v>
      </c>
    </row>
    <row r="109" spans="1:16" ht="12.75" customHeight="1" thickBot="1">
      <c r="A109" s="3" t="str">
        <f t="shared" si="6"/>
        <v> AOEB 1 </v>
      </c>
      <c r="B109" s="1" t="str">
        <f t="shared" si="7"/>
        <v>I</v>
      </c>
      <c r="C109" s="3">
        <f t="shared" si="8"/>
        <v>43013.796000000002</v>
      </c>
      <c r="D109" s="2" t="str">
        <f t="shared" si="9"/>
        <v>vis</v>
      </c>
      <c r="E109" s="21">
        <f>VLOOKUP(C109,'Active 1'!C$21:E$950,3,FALSE)</f>
        <v>5686.0097822832013</v>
      </c>
      <c r="F109" s="1" t="s">
        <v>1698</v>
      </c>
      <c r="G109" s="2" t="str">
        <f t="shared" si="10"/>
        <v>43013.796</v>
      </c>
      <c r="H109" s="3">
        <f t="shared" si="11"/>
        <v>5686</v>
      </c>
      <c r="I109" s="22" t="s">
        <v>2011</v>
      </c>
      <c r="J109" s="23" t="s">
        <v>2012</v>
      </c>
      <c r="K109" s="22">
        <v>5686</v>
      </c>
      <c r="L109" s="22" t="s">
        <v>1912</v>
      </c>
      <c r="M109" s="23" t="s">
        <v>1716</v>
      </c>
      <c r="N109" s="23"/>
      <c r="O109" s="24" t="s">
        <v>2013</v>
      </c>
      <c r="P109" s="24" t="s">
        <v>1975</v>
      </c>
    </row>
    <row r="110" spans="1:16" ht="12.75" customHeight="1" thickBot="1">
      <c r="A110" s="3" t="str">
        <f t="shared" si="6"/>
        <v> BBS 29 </v>
      </c>
      <c r="B110" s="1" t="str">
        <f t="shared" si="7"/>
        <v>I</v>
      </c>
      <c r="C110" s="3">
        <f t="shared" si="8"/>
        <v>43014.423999999999</v>
      </c>
      <c r="D110" s="2" t="str">
        <f t="shared" si="9"/>
        <v>vis</v>
      </c>
      <c r="E110" s="21">
        <f>VLOOKUP(C110,'Active 1'!C$21:E$950,3,FALSE)</f>
        <v>5687.004805582269</v>
      </c>
      <c r="F110" s="1" t="s">
        <v>1698</v>
      </c>
      <c r="G110" s="2" t="str">
        <f t="shared" si="10"/>
        <v>43014.424</v>
      </c>
      <c r="H110" s="3">
        <f t="shared" si="11"/>
        <v>5687</v>
      </c>
      <c r="I110" s="22" t="s">
        <v>2014</v>
      </c>
      <c r="J110" s="23" t="s">
        <v>2015</v>
      </c>
      <c r="K110" s="22">
        <v>5687</v>
      </c>
      <c r="L110" s="22" t="s">
        <v>1999</v>
      </c>
      <c r="M110" s="23" t="s">
        <v>1716</v>
      </c>
      <c r="N110" s="23"/>
      <c r="O110" s="24" t="s">
        <v>1990</v>
      </c>
      <c r="P110" s="24" t="s">
        <v>1984</v>
      </c>
    </row>
    <row r="111" spans="1:16" ht="12.75" customHeight="1" thickBot="1">
      <c r="A111" s="3" t="str">
        <f t="shared" si="6"/>
        <v> BBS 30 </v>
      </c>
      <c r="B111" s="1" t="str">
        <f t="shared" si="7"/>
        <v>I</v>
      </c>
      <c r="C111" s="3">
        <f t="shared" si="8"/>
        <v>43043.466</v>
      </c>
      <c r="D111" s="2" t="str">
        <f t="shared" si="9"/>
        <v>vis</v>
      </c>
      <c r="E111" s="21">
        <f>VLOOKUP(C111,'Active 1'!C$21:E$950,3,FALSE)</f>
        <v>5733.0198798683659</v>
      </c>
      <c r="F111" s="1" t="s">
        <v>1698</v>
      </c>
      <c r="G111" s="2" t="str">
        <f t="shared" si="10"/>
        <v>43043.466</v>
      </c>
      <c r="H111" s="3">
        <f t="shared" si="11"/>
        <v>5733</v>
      </c>
      <c r="I111" s="22" t="s">
        <v>2016</v>
      </c>
      <c r="J111" s="23" t="s">
        <v>2017</v>
      </c>
      <c r="K111" s="22">
        <v>5733</v>
      </c>
      <c r="L111" s="22" t="s">
        <v>1993</v>
      </c>
      <c r="M111" s="23" t="s">
        <v>1716</v>
      </c>
      <c r="N111" s="23"/>
      <c r="O111" s="24" t="s">
        <v>1990</v>
      </c>
      <c r="P111" s="24" t="s">
        <v>2018</v>
      </c>
    </row>
    <row r="112" spans="1:16" ht="12.75" customHeight="1" thickBot="1">
      <c r="A112" s="3" t="str">
        <f t="shared" si="6"/>
        <v> AJ 84.417 </v>
      </c>
      <c r="B112" s="1" t="str">
        <f t="shared" si="7"/>
        <v>I</v>
      </c>
      <c r="C112" s="3">
        <f t="shared" si="8"/>
        <v>43049.137699999999</v>
      </c>
      <c r="D112" s="2" t="str">
        <f t="shared" si="9"/>
        <v>vis</v>
      </c>
      <c r="E112" s="21">
        <f>VLOOKUP(C112,'Active 1'!C$21:E$950,3,FALSE)</f>
        <v>5742.0063028705144</v>
      </c>
      <c r="F112" s="1" t="s">
        <v>1698</v>
      </c>
      <c r="G112" s="2" t="str">
        <f t="shared" si="10"/>
        <v>43049.1377</v>
      </c>
      <c r="H112" s="3">
        <f t="shared" si="11"/>
        <v>5742</v>
      </c>
      <c r="I112" s="22" t="s">
        <v>2019</v>
      </c>
      <c r="J112" s="23" t="s">
        <v>2020</v>
      </c>
      <c r="K112" s="22">
        <v>5742</v>
      </c>
      <c r="L112" s="22" t="s">
        <v>2021</v>
      </c>
      <c r="M112" s="23" t="s">
        <v>1900</v>
      </c>
      <c r="N112" s="23" t="s">
        <v>1901</v>
      </c>
      <c r="O112" s="24" t="s">
        <v>1902</v>
      </c>
      <c r="P112" s="24" t="s">
        <v>1903</v>
      </c>
    </row>
    <row r="113" spans="1:16" ht="12.75" customHeight="1" thickBot="1">
      <c r="A113" s="3" t="str">
        <f t="shared" si="6"/>
        <v> AOEB 1 </v>
      </c>
      <c r="B113" s="1" t="str">
        <f t="shared" si="7"/>
        <v>I</v>
      </c>
      <c r="C113" s="3">
        <f t="shared" si="8"/>
        <v>43054.817999999999</v>
      </c>
      <c r="D113" s="2" t="str">
        <f t="shared" si="9"/>
        <v>vis</v>
      </c>
      <c r="E113" s="21">
        <f>VLOOKUP(C113,'Active 1'!C$21:E$950,3,FALSE)</f>
        <v>5751.0063519879059</v>
      </c>
      <c r="F113" s="1" t="s">
        <v>1698</v>
      </c>
      <c r="G113" s="2" t="str">
        <f t="shared" si="10"/>
        <v>43054.818</v>
      </c>
      <c r="H113" s="3">
        <f t="shared" si="11"/>
        <v>5751</v>
      </c>
      <c r="I113" s="22" t="s">
        <v>2022</v>
      </c>
      <c r="J113" s="23" t="s">
        <v>2023</v>
      </c>
      <c r="K113" s="22">
        <v>5751</v>
      </c>
      <c r="L113" s="22" t="s">
        <v>1876</v>
      </c>
      <c r="M113" s="23" t="s">
        <v>1716</v>
      </c>
      <c r="N113" s="23"/>
      <c r="O113" s="24" t="s">
        <v>1981</v>
      </c>
      <c r="P113" s="24" t="s">
        <v>1975</v>
      </c>
    </row>
    <row r="114" spans="1:16" ht="12.75" customHeight="1" thickBot="1">
      <c r="A114" s="3" t="str">
        <f t="shared" si="6"/>
        <v> BBS 30 </v>
      </c>
      <c r="B114" s="1" t="str">
        <f t="shared" si="7"/>
        <v>I</v>
      </c>
      <c r="C114" s="3">
        <f t="shared" si="8"/>
        <v>43057.345999999998</v>
      </c>
      <c r="D114" s="2" t="str">
        <f t="shared" si="9"/>
        <v>vis</v>
      </c>
      <c r="E114" s="21">
        <f>VLOOKUP(C114,'Active 1'!C$21:E$950,3,FALSE)</f>
        <v>5755.0117960962725</v>
      </c>
      <c r="F114" s="1" t="s">
        <v>1698</v>
      </c>
      <c r="G114" s="2" t="str">
        <f t="shared" si="10"/>
        <v>43057.346</v>
      </c>
      <c r="H114" s="3">
        <f t="shared" si="11"/>
        <v>5755</v>
      </c>
      <c r="I114" s="22" t="s">
        <v>2024</v>
      </c>
      <c r="J114" s="23" t="s">
        <v>2025</v>
      </c>
      <c r="K114" s="22">
        <v>5755</v>
      </c>
      <c r="L114" s="22" t="s">
        <v>1917</v>
      </c>
      <c r="M114" s="23" t="s">
        <v>1716</v>
      </c>
      <c r="N114" s="23"/>
      <c r="O114" s="24" t="s">
        <v>2026</v>
      </c>
      <c r="P114" s="24" t="s">
        <v>2018</v>
      </c>
    </row>
    <row r="115" spans="1:16" ht="12.75" customHeight="1" thickBot="1">
      <c r="A115" s="3" t="str">
        <f t="shared" si="6"/>
        <v> BRNO 21 </v>
      </c>
      <c r="B115" s="1" t="str">
        <f t="shared" si="7"/>
        <v>I</v>
      </c>
      <c r="C115" s="3">
        <f t="shared" si="8"/>
        <v>43076.267</v>
      </c>
      <c r="D115" s="2" t="str">
        <f t="shared" si="9"/>
        <v>vis</v>
      </c>
      <c r="E115" s="21">
        <f>VLOOKUP(C115,'Active 1'!C$21:E$950,3,FALSE)</f>
        <v>5784.9908340608508</v>
      </c>
      <c r="F115" s="1" t="s">
        <v>1698</v>
      </c>
      <c r="G115" s="2" t="str">
        <f t="shared" si="10"/>
        <v>43076.267</v>
      </c>
      <c r="H115" s="3">
        <f t="shared" si="11"/>
        <v>5785</v>
      </c>
      <c r="I115" s="22" t="s">
        <v>2027</v>
      </c>
      <c r="J115" s="23" t="s">
        <v>2028</v>
      </c>
      <c r="K115" s="22">
        <v>5785</v>
      </c>
      <c r="L115" s="22" t="s">
        <v>2029</v>
      </c>
      <c r="M115" s="23" t="s">
        <v>1716</v>
      </c>
      <c r="N115" s="23"/>
      <c r="O115" s="24" t="s">
        <v>1994</v>
      </c>
      <c r="P115" s="24" t="s">
        <v>1970</v>
      </c>
    </row>
    <row r="116" spans="1:16" ht="12.75" customHeight="1" thickBot="1">
      <c r="A116" s="3" t="str">
        <f t="shared" si="6"/>
        <v> BBS 31 </v>
      </c>
      <c r="B116" s="1" t="str">
        <f t="shared" si="7"/>
        <v>I</v>
      </c>
      <c r="C116" s="3">
        <f t="shared" si="8"/>
        <v>43088.269</v>
      </c>
      <c r="D116" s="2" t="str">
        <f t="shared" si="9"/>
        <v>vis</v>
      </c>
      <c r="E116" s="21">
        <f>VLOOKUP(C116,'Active 1'!C$21:E$950,3,FALSE)</f>
        <v>5804.0071869835738</v>
      </c>
      <c r="F116" s="1" t="s">
        <v>1698</v>
      </c>
      <c r="G116" s="2" t="str">
        <f t="shared" si="10"/>
        <v>43088.269</v>
      </c>
      <c r="H116" s="3">
        <f t="shared" si="11"/>
        <v>5804</v>
      </c>
      <c r="I116" s="22" t="s">
        <v>2030</v>
      </c>
      <c r="J116" s="23" t="s">
        <v>2031</v>
      </c>
      <c r="K116" s="22">
        <v>5804</v>
      </c>
      <c r="L116" s="22" t="s">
        <v>1980</v>
      </c>
      <c r="M116" s="23" t="s">
        <v>1716</v>
      </c>
      <c r="N116" s="23"/>
      <c r="O116" s="24" t="s">
        <v>2026</v>
      </c>
      <c r="P116" s="24" t="s">
        <v>2032</v>
      </c>
    </row>
    <row r="117" spans="1:16" ht="12.75" customHeight="1" thickBot="1">
      <c r="A117" s="3" t="str">
        <f t="shared" si="6"/>
        <v> BBS 31 </v>
      </c>
      <c r="B117" s="1" t="str">
        <f t="shared" si="7"/>
        <v>I</v>
      </c>
      <c r="C117" s="3">
        <f t="shared" si="8"/>
        <v>43088.275000000001</v>
      </c>
      <c r="D117" s="2" t="str">
        <f t="shared" si="9"/>
        <v>vis</v>
      </c>
      <c r="E117" s="21">
        <f>VLOOKUP(C117,'Active 1'!C$21:E$950,3,FALSE)</f>
        <v>5804.0166935756051</v>
      </c>
      <c r="F117" s="1" t="s">
        <v>1698</v>
      </c>
      <c r="G117" s="2" t="str">
        <f t="shared" si="10"/>
        <v>43088.275</v>
      </c>
      <c r="H117" s="3">
        <f t="shared" si="11"/>
        <v>5804</v>
      </c>
      <c r="I117" s="22" t="s">
        <v>2033</v>
      </c>
      <c r="J117" s="23" t="s">
        <v>2034</v>
      </c>
      <c r="K117" s="22">
        <v>5804</v>
      </c>
      <c r="L117" s="22" t="s">
        <v>2035</v>
      </c>
      <c r="M117" s="23" t="s">
        <v>1716</v>
      </c>
      <c r="N117" s="23"/>
      <c r="O117" s="24" t="s">
        <v>1990</v>
      </c>
      <c r="P117" s="24" t="s">
        <v>2032</v>
      </c>
    </row>
    <row r="118" spans="1:16" ht="12.75" customHeight="1" thickBot="1">
      <c r="A118" s="3" t="str">
        <f t="shared" si="6"/>
        <v> AOEB 1 </v>
      </c>
      <c r="B118" s="1" t="str">
        <f t="shared" si="7"/>
        <v>I</v>
      </c>
      <c r="C118" s="3">
        <f t="shared" si="8"/>
        <v>43094.584999999999</v>
      </c>
      <c r="D118" s="2" t="str">
        <f t="shared" si="9"/>
        <v>vis</v>
      </c>
      <c r="E118" s="21">
        <f>VLOOKUP(C118,'Active 1'!C$21:E$950,3,FALSE)</f>
        <v>5814.0144595264746</v>
      </c>
      <c r="F118" s="1" t="s">
        <v>1698</v>
      </c>
      <c r="G118" s="2" t="str">
        <f t="shared" si="10"/>
        <v>43094.585</v>
      </c>
      <c r="H118" s="3">
        <f t="shared" si="11"/>
        <v>5814</v>
      </c>
      <c r="I118" s="22" t="s">
        <v>2036</v>
      </c>
      <c r="J118" s="23" t="s">
        <v>2037</v>
      </c>
      <c r="K118" s="22">
        <v>5814</v>
      </c>
      <c r="L118" s="22" t="s">
        <v>1885</v>
      </c>
      <c r="M118" s="23" t="s">
        <v>1716</v>
      </c>
      <c r="N118" s="23"/>
      <c r="O118" s="24" t="s">
        <v>1974</v>
      </c>
      <c r="P118" s="24" t="s">
        <v>1975</v>
      </c>
    </row>
    <row r="119" spans="1:16" ht="12.75" customHeight="1" thickBot="1">
      <c r="A119" s="3" t="str">
        <f t="shared" si="6"/>
        <v> BBS 31 </v>
      </c>
      <c r="B119" s="1" t="str">
        <f t="shared" si="7"/>
        <v>I</v>
      </c>
      <c r="C119" s="3">
        <f t="shared" si="8"/>
        <v>43112.25</v>
      </c>
      <c r="D119" s="2" t="str">
        <f t="shared" si="9"/>
        <v>vis</v>
      </c>
      <c r="E119" s="21">
        <f>VLOOKUP(C119,'Active 1'!C$21:E$950,3,FALSE)</f>
        <v>5842.0034508929066</v>
      </c>
      <c r="F119" s="1" t="s">
        <v>1698</v>
      </c>
      <c r="G119" s="2" t="str">
        <f t="shared" si="10"/>
        <v>43112.250</v>
      </c>
      <c r="H119" s="3">
        <f t="shared" si="11"/>
        <v>5842</v>
      </c>
      <c r="I119" s="22" t="s">
        <v>2041</v>
      </c>
      <c r="J119" s="23" t="s">
        <v>2042</v>
      </c>
      <c r="K119" s="22">
        <v>5842</v>
      </c>
      <c r="L119" s="22" t="s">
        <v>1924</v>
      </c>
      <c r="M119" s="23" t="s">
        <v>1716</v>
      </c>
      <c r="N119" s="23"/>
      <c r="O119" s="24" t="s">
        <v>1990</v>
      </c>
      <c r="P119" s="24" t="s">
        <v>2032</v>
      </c>
    </row>
    <row r="120" spans="1:16" ht="12.75" customHeight="1" thickBot="1">
      <c r="A120" s="3" t="str">
        <f t="shared" si="6"/>
        <v> BBS 31 </v>
      </c>
      <c r="B120" s="1" t="str">
        <f t="shared" si="7"/>
        <v>I</v>
      </c>
      <c r="C120" s="3">
        <f t="shared" si="8"/>
        <v>43136.239000000001</v>
      </c>
      <c r="D120" s="2" t="str">
        <f t="shared" si="9"/>
        <v>vis</v>
      </c>
      <c r="E120" s="21">
        <f>VLOOKUP(C120,'Active 1'!C$21:E$950,3,FALSE)</f>
        <v>5880.01239025828</v>
      </c>
      <c r="F120" s="1" t="s">
        <v>1698</v>
      </c>
      <c r="G120" s="2" t="str">
        <f t="shared" si="10"/>
        <v>43136.239</v>
      </c>
      <c r="H120" s="3">
        <f t="shared" si="11"/>
        <v>5880</v>
      </c>
      <c r="I120" s="22" t="s">
        <v>2043</v>
      </c>
      <c r="J120" s="23" t="s">
        <v>2044</v>
      </c>
      <c r="K120" s="22">
        <v>5880</v>
      </c>
      <c r="L120" s="22" t="s">
        <v>1989</v>
      </c>
      <c r="M120" s="23" t="s">
        <v>1716</v>
      </c>
      <c r="N120" s="23"/>
      <c r="O120" s="24" t="s">
        <v>2026</v>
      </c>
      <c r="P120" s="24" t="s">
        <v>2032</v>
      </c>
    </row>
    <row r="121" spans="1:16" ht="12.75" customHeight="1" thickBot="1">
      <c r="A121" s="3" t="str">
        <f t="shared" si="6"/>
        <v> AJ 84.417 </v>
      </c>
      <c r="B121" s="1" t="str">
        <f t="shared" si="7"/>
        <v>I</v>
      </c>
      <c r="C121" s="3">
        <f t="shared" si="8"/>
        <v>43297.176599999999</v>
      </c>
      <c r="D121" s="2" t="str">
        <f t="shared" si="9"/>
        <v>vis</v>
      </c>
      <c r="E121" s="21">
        <f>VLOOKUP(C121,'Active 1'!C$21:E$950,3,FALSE)</f>
        <v>6135.0070744888999</v>
      </c>
      <c r="F121" s="1" t="s">
        <v>1698</v>
      </c>
      <c r="G121" s="2" t="str">
        <f t="shared" si="10"/>
        <v>43297.1766</v>
      </c>
      <c r="H121" s="3">
        <f t="shared" si="11"/>
        <v>6135</v>
      </c>
      <c r="I121" s="22" t="s">
        <v>2045</v>
      </c>
      <c r="J121" s="23" t="s">
        <v>2046</v>
      </c>
      <c r="K121" s="22">
        <v>6135</v>
      </c>
      <c r="L121" s="22" t="s">
        <v>2047</v>
      </c>
      <c r="M121" s="23" t="s">
        <v>1900</v>
      </c>
      <c r="N121" s="23" t="s">
        <v>1901</v>
      </c>
      <c r="O121" s="24" t="s">
        <v>1902</v>
      </c>
      <c r="P121" s="24" t="s">
        <v>1903</v>
      </c>
    </row>
    <row r="122" spans="1:16" ht="12.75" customHeight="1" thickBot="1">
      <c r="A122" s="3" t="str">
        <f t="shared" si="6"/>
        <v> AOEB 1 </v>
      </c>
      <c r="B122" s="1" t="str">
        <f t="shared" si="7"/>
        <v>I</v>
      </c>
      <c r="C122" s="3">
        <f t="shared" si="8"/>
        <v>43304.750999999997</v>
      </c>
      <c r="D122" s="2" t="str">
        <f t="shared" si="9"/>
        <v>vis</v>
      </c>
      <c r="E122" s="21">
        <f>VLOOKUP(C122,'Active 1'!C$21:E$950,3,FALSE)</f>
        <v>6147.0081962667555</v>
      </c>
      <c r="F122" s="1" t="s">
        <v>1698</v>
      </c>
      <c r="G122" s="2" t="str">
        <f t="shared" si="10"/>
        <v>43304.751</v>
      </c>
      <c r="H122" s="3">
        <f t="shared" si="11"/>
        <v>6147</v>
      </c>
      <c r="I122" s="22" t="s">
        <v>2048</v>
      </c>
      <c r="J122" s="23" t="s">
        <v>2049</v>
      </c>
      <c r="K122" s="22">
        <v>6147</v>
      </c>
      <c r="L122" s="22" t="s">
        <v>1980</v>
      </c>
      <c r="M122" s="23" t="s">
        <v>1716</v>
      </c>
      <c r="N122" s="23"/>
      <c r="O122" s="24" t="s">
        <v>2013</v>
      </c>
      <c r="P122" s="24" t="s">
        <v>1975</v>
      </c>
    </row>
    <row r="123" spans="1:16" ht="12.75" customHeight="1" thickBot="1">
      <c r="A123" s="3" t="str">
        <f t="shared" si="6"/>
        <v> BBS 34 </v>
      </c>
      <c r="B123" s="1" t="str">
        <f t="shared" si="7"/>
        <v>I</v>
      </c>
      <c r="C123" s="3">
        <f t="shared" si="8"/>
        <v>43358.400999999998</v>
      </c>
      <c r="D123" s="2" t="str">
        <f t="shared" si="9"/>
        <v>vis</v>
      </c>
      <c r="E123" s="21">
        <f>VLOOKUP(C123,'Active 1'!C$21:E$950,3,FALSE)</f>
        <v>6232.0129733292524</v>
      </c>
      <c r="F123" s="1" t="s">
        <v>1698</v>
      </c>
      <c r="G123" s="2" t="str">
        <f t="shared" si="10"/>
        <v>43358.401</v>
      </c>
      <c r="H123" s="3">
        <f t="shared" si="11"/>
        <v>6232</v>
      </c>
      <c r="I123" s="22" t="s">
        <v>2050</v>
      </c>
      <c r="J123" s="23" t="s">
        <v>2051</v>
      </c>
      <c r="K123" s="22">
        <v>6232</v>
      </c>
      <c r="L123" s="22" t="s">
        <v>1989</v>
      </c>
      <c r="M123" s="23" t="s">
        <v>1716</v>
      </c>
      <c r="N123" s="23"/>
      <c r="O123" s="24" t="s">
        <v>1927</v>
      </c>
      <c r="P123" s="24" t="s">
        <v>2052</v>
      </c>
    </row>
    <row r="124" spans="1:16" ht="12.75" customHeight="1" thickBot="1">
      <c r="A124" s="3" t="str">
        <f t="shared" si="6"/>
        <v> BBS 34 </v>
      </c>
      <c r="B124" s="1" t="str">
        <f t="shared" si="7"/>
        <v>I</v>
      </c>
      <c r="C124" s="3">
        <f t="shared" si="8"/>
        <v>43366.595000000001</v>
      </c>
      <c r="D124" s="2" t="str">
        <f t="shared" si="9"/>
        <v>vis</v>
      </c>
      <c r="E124" s="21">
        <f>VLOOKUP(C124,'Active 1'!C$21:E$950,3,FALSE)</f>
        <v>6244.9958091773487</v>
      </c>
      <c r="F124" s="1" t="s">
        <v>1698</v>
      </c>
      <c r="G124" s="2" t="str">
        <f t="shared" si="10"/>
        <v>43366.595</v>
      </c>
      <c r="H124" s="3">
        <f t="shared" si="11"/>
        <v>6245</v>
      </c>
      <c r="I124" s="22" t="s">
        <v>2053</v>
      </c>
      <c r="J124" s="23" t="s">
        <v>2054</v>
      </c>
      <c r="K124" s="22">
        <v>6245</v>
      </c>
      <c r="L124" s="22" t="s">
        <v>1699</v>
      </c>
      <c r="M124" s="23" t="s">
        <v>1716</v>
      </c>
      <c r="N124" s="23"/>
      <c r="O124" s="24" t="s">
        <v>2026</v>
      </c>
      <c r="P124" s="24" t="s">
        <v>2052</v>
      </c>
    </row>
    <row r="125" spans="1:16" ht="12.75" customHeight="1" thickBot="1">
      <c r="A125" s="3" t="str">
        <f t="shared" si="6"/>
        <v> BRNO 21 </v>
      </c>
      <c r="B125" s="1" t="str">
        <f t="shared" si="7"/>
        <v>I</v>
      </c>
      <c r="C125" s="3">
        <f t="shared" si="8"/>
        <v>43425.300999999999</v>
      </c>
      <c r="D125" s="2" t="str">
        <f t="shared" si="9"/>
        <v>vis</v>
      </c>
      <c r="E125" s="21">
        <f>VLOOKUP(C125,'Active 1'!C$21:E$950,3,FALSE)</f>
        <v>6338.0114744565781</v>
      </c>
      <c r="F125" s="1" t="s">
        <v>1698</v>
      </c>
      <c r="G125" s="2" t="str">
        <f t="shared" si="10"/>
        <v>43425.301</v>
      </c>
      <c r="H125" s="3">
        <f t="shared" si="11"/>
        <v>6338</v>
      </c>
      <c r="I125" s="22" t="s">
        <v>2055</v>
      </c>
      <c r="J125" s="23" t="s">
        <v>2056</v>
      </c>
      <c r="K125" s="22">
        <v>6338</v>
      </c>
      <c r="L125" s="22" t="s">
        <v>1917</v>
      </c>
      <c r="M125" s="23" t="s">
        <v>1716</v>
      </c>
      <c r="N125" s="23"/>
      <c r="O125" s="24" t="s">
        <v>2057</v>
      </c>
      <c r="P125" s="24" t="s">
        <v>1970</v>
      </c>
    </row>
    <row r="126" spans="1:16" ht="12.75" customHeight="1" thickBot="1">
      <c r="A126" s="3" t="str">
        <f t="shared" si="6"/>
        <v> BRNO 21 </v>
      </c>
      <c r="B126" s="1" t="str">
        <f t="shared" si="7"/>
        <v>I</v>
      </c>
      <c r="C126" s="3">
        <f t="shared" si="8"/>
        <v>43425.305</v>
      </c>
      <c r="D126" s="2" t="str">
        <f t="shared" si="9"/>
        <v>vis</v>
      </c>
      <c r="E126" s="21">
        <f>VLOOKUP(C126,'Active 1'!C$21:E$950,3,FALSE)</f>
        <v>6338.0178121845993</v>
      </c>
      <c r="F126" s="1" t="s">
        <v>1698</v>
      </c>
      <c r="G126" s="2" t="str">
        <f t="shared" si="10"/>
        <v>43425.305</v>
      </c>
      <c r="H126" s="3">
        <f t="shared" si="11"/>
        <v>6338</v>
      </c>
      <c r="I126" s="22" t="s">
        <v>2058</v>
      </c>
      <c r="J126" s="23" t="s">
        <v>2059</v>
      </c>
      <c r="K126" s="22">
        <v>6338</v>
      </c>
      <c r="L126" s="22" t="s">
        <v>2035</v>
      </c>
      <c r="M126" s="23" t="s">
        <v>1716</v>
      </c>
      <c r="N126" s="23"/>
      <c r="O126" s="24" t="s">
        <v>2060</v>
      </c>
      <c r="P126" s="24" t="s">
        <v>1970</v>
      </c>
    </row>
    <row r="127" spans="1:16" ht="12.75" customHeight="1" thickBot="1">
      <c r="A127" s="3" t="str">
        <f t="shared" si="6"/>
        <v> AOEB 1 </v>
      </c>
      <c r="B127" s="1" t="str">
        <f t="shared" si="7"/>
        <v>I</v>
      </c>
      <c r="C127" s="3">
        <f t="shared" si="8"/>
        <v>43429.722999999998</v>
      </c>
      <c r="D127" s="2" t="str">
        <f t="shared" si="9"/>
        <v>vis</v>
      </c>
      <c r="E127" s="21">
        <f>VLOOKUP(C127,'Active 1'!C$21:E$950,3,FALSE)</f>
        <v>6345.0178327822114</v>
      </c>
      <c r="F127" s="1" t="s">
        <v>1698</v>
      </c>
      <c r="G127" s="2" t="str">
        <f t="shared" si="10"/>
        <v>43429.723</v>
      </c>
      <c r="H127" s="3">
        <f t="shared" si="11"/>
        <v>6345</v>
      </c>
      <c r="I127" s="22" t="s">
        <v>2061</v>
      </c>
      <c r="J127" s="23" t="s">
        <v>2062</v>
      </c>
      <c r="K127" s="22">
        <v>6345</v>
      </c>
      <c r="L127" s="22" t="s">
        <v>2035</v>
      </c>
      <c r="M127" s="23" t="s">
        <v>1716</v>
      </c>
      <c r="N127" s="23"/>
      <c r="O127" s="24" t="s">
        <v>2013</v>
      </c>
      <c r="P127" s="24" t="s">
        <v>1975</v>
      </c>
    </row>
    <row r="128" spans="1:16" ht="12.75" customHeight="1" thickBot="1">
      <c r="A128" s="3" t="str">
        <f t="shared" si="6"/>
        <v> BBS 35 </v>
      </c>
      <c r="B128" s="1" t="str">
        <f t="shared" si="7"/>
        <v>I</v>
      </c>
      <c r="C128" s="3">
        <f t="shared" si="8"/>
        <v>43459.377</v>
      </c>
      <c r="D128" s="2" t="str">
        <f t="shared" si="9"/>
        <v>vis</v>
      </c>
      <c r="E128" s="21">
        <f>VLOOKUP(C128,'Active 1'!C$21:E$950,3,FALSE)</f>
        <v>6392.0025794553039</v>
      </c>
      <c r="F128" s="1" t="s">
        <v>1698</v>
      </c>
      <c r="G128" s="2" t="str">
        <f t="shared" si="10"/>
        <v>43459.377</v>
      </c>
      <c r="H128" s="3">
        <f t="shared" si="11"/>
        <v>6392</v>
      </c>
      <c r="I128" s="22" t="s">
        <v>2063</v>
      </c>
      <c r="J128" s="23" t="s">
        <v>2064</v>
      </c>
      <c r="K128" s="22">
        <v>6392</v>
      </c>
      <c r="L128" s="22" t="s">
        <v>1924</v>
      </c>
      <c r="M128" s="23" t="s">
        <v>1716</v>
      </c>
      <c r="N128" s="23"/>
      <c r="O128" s="24" t="s">
        <v>1990</v>
      </c>
      <c r="P128" s="24" t="s">
        <v>2065</v>
      </c>
    </row>
    <row r="129" spans="1:16" ht="12.75" customHeight="1" thickBot="1">
      <c r="A129" s="3" t="str">
        <f t="shared" si="6"/>
        <v> AOEB 1 </v>
      </c>
      <c r="B129" s="1" t="str">
        <f t="shared" si="7"/>
        <v>I</v>
      </c>
      <c r="C129" s="3">
        <f t="shared" si="8"/>
        <v>43624.741999999998</v>
      </c>
      <c r="D129" s="2" t="str">
        <f t="shared" si="9"/>
        <v>vis</v>
      </c>
      <c r="E129" s="21">
        <f>VLOOKUP(C129,'Active 1'!C$21:E$950,3,FALSE)</f>
        <v>6654.0121779443871</v>
      </c>
      <c r="F129" s="1" t="s">
        <v>1698</v>
      </c>
      <c r="G129" s="2" t="str">
        <f t="shared" si="10"/>
        <v>43624.742</v>
      </c>
      <c r="H129" s="3">
        <f t="shared" si="11"/>
        <v>6654</v>
      </c>
      <c r="I129" s="22" t="s">
        <v>2066</v>
      </c>
      <c r="J129" s="23" t="s">
        <v>2067</v>
      </c>
      <c r="K129" s="22">
        <v>6654</v>
      </c>
      <c r="L129" s="22" t="s">
        <v>1989</v>
      </c>
      <c r="M129" s="23" t="s">
        <v>1716</v>
      </c>
      <c r="N129" s="23"/>
      <c r="O129" s="24" t="s">
        <v>2013</v>
      </c>
      <c r="P129" s="24" t="s">
        <v>1975</v>
      </c>
    </row>
    <row r="130" spans="1:16" ht="12.75" customHeight="1" thickBot="1">
      <c r="A130" s="3" t="str">
        <f t="shared" si="6"/>
        <v> BBS 38 </v>
      </c>
      <c r="B130" s="1" t="str">
        <f t="shared" si="7"/>
        <v>I</v>
      </c>
      <c r="C130" s="3">
        <f t="shared" si="8"/>
        <v>43705.523000000001</v>
      </c>
      <c r="D130" s="2" t="str">
        <f t="shared" si="9"/>
        <v>vis</v>
      </c>
      <c r="E130" s="21">
        <f>VLOOKUP(C130,'Active 1'!C$21:E$950,3,FALSE)</f>
        <v>6782.0041797316298</v>
      </c>
      <c r="F130" s="1" t="s">
        <v>1698</v>
      </c>
      <c r="G130" s="2" t="str">
        <f t="shared" si="10"/>
        <v>43705.523</v>
      </c>
      <c r="H130" s="3">
        <f t="shared" si="11"/>
        <v>6782</v>
      </c>
      <c r="I130" s="22" t="s">
        <v>2068</v>
      </c>
      <c r="J130" s="23" t="s">
        <v>2069</v>
      </c>
      <c r="K130" s="22">
        <v>6782</v>
      </c>
      <c r="L130" s="22" t="s">
        <v>1999</v>
      </c>
      <c r="M130" s="23" t="s">
        <v>1716</v>
      </c>
      <c r="N130" s="23"/>
      <c r="O130" s="24" t="s">
        <v>1990</v>
      </c>
      <c r="P130" s="24" t="s">
        <v>2070</v>
      </c>
    </row>
    <row r="131" spans="1:16" ht="12.75" customHeight="1" thickBot="1">
      <c r="A131" s="3" t="str">
        <f t="shared" si="6"/>
        <v> BBS 38 </v>
      </c>
      <c r="B131" s="1" t="str">
        <f t="shared" si="7"/>
        <v>I</v>
      </c>
      <c r="C131" s="3">
        <f t="shared" si="8"/>
        <v>43712.468999999997</v>
      </c>
      <c r="D131" s="2" t="str">
        <f t="shared" si="9"/>
        <v>vis</v>
      </c>
      <c r="E131" s="21">
        <f>VLOOKUP(C131,'Active 1'!C$21:E$950,3,FALSE)</f>
        <v>6793.0096444376095</v>
      </c>
      <c r="F131" s="1" t="s">
        <v>1698</v>
      </c>
      <c r="G131" s="2" t="str">
        <f t="shared" si="10"/>
        <v>43712.469</v>
      </c>
      <c r="H131" s="3">
        <f t="shared" si="11"/>
        <v>6793</v>
      </c>
      <c r="I131" s="22" t="s">
        <v>2071</v>
      </c>
      <c r="J131" s="23" t="s">
        <v>2072</v>
      </c>
      <c r="K131" s="22">
        <v>6793</v>
      </c>
      <c r="L131" s="22" t="s">
        <v>1912</v>
      </c>
      <c r="M131" s="23" t="s">
        <v>1716</v>
      </c>
      <c r="N131" s="23"/>
      <c r="O131" s="24" t="s">
        <v>1990</v>
      </c>
      <c r="P131" s="24" t="s">
        <v>2070</v>
      </c>
    </row>
    <row r="132" spans="1:16" ht="12.75" customHeight="1" thickBot="1">
      <c r="A132" s="3" t="str">
        <f t="shared" si="6"/>
        <v> BBS 38 </v>
      </c>
      <c r="B132" s="1" t="str">
        <f t="shared" si="7"/>
        <v>I</v>
      </c>
      <c r="C132" s="3">
        <f t="shared" si="8"/>
        <v>43712.470999999998</v>
      </c>
      <c r="D132" s="2" t="str">
        <f t="shared" si="9"/>
        <v>vis</v>
      </c>
      <c r="E132" s="21">
        <f>VLOOKUP(C132,'Active 1'!C$21:E$950,3,FALSE)</f>
        <v>6793.0128133016196</v>
      </c>
      <c r="F132" s="1" t="s">
        <v>1698</v>
      </c>
      <c r="G132" s="2" t="str">
        <f t="shared" si="10"/>
        <v>43712.471</v>
      </c>
      <c r="H132" s="3">
        <f t="shared" si="11"/>
        <v>6793</v>
      </c>
      <c r="I132" s="22" t="s">
        <v>2073</v>
      </c>
      <c r="J132" s="23" t="s">
        <v>2074</v>
      </c>
      <c r="K132" s="22">
        <v>6793</v>
      </c>
      <c r="L132" s="22" t="s">
        <v>1989</v>
      </c>
      <c r="M132" s="23" t="s">
        <v>1716</v>
      </c>
      <c r="N132" s="23"/>
      <c r="O132" s="24" t="s">
        <v>2026</v>
      </c>
      <c r="P132" s="24" t="s">
        <v>2070</v>
      </c>
    </row>
    <row r="133" spans="1:16" ht="12.75" customHeight="1" thickBot="1">
      <c r="A133" s="3" t="str">
        <f t="shared" si="6"/>
        <v> AOEB 1 </v>
      </c>
      <c r="B133" s="1" t="str">
        <f t="shared" si="7"/>
        <v>I</v>
      </c>
      <c r="C133" s="3">
        <f t="shared" si="8"/>
        <v>43713.728999999999</v>
      </c>
      <c r="D133" s="2" t="str">
        <f t="shared" si="9"/>
        <v>vis</v>
      </c>
      <c r="E133" s="21">
        <f>VLOOKUP(C133,'Active 1'!C$21:E$950,3,FALSE)</f>
        <v>6795.0060287637771</v>
      </c>
      <c r="F133" s="1" t="s">
        <v>1698</v>
      </c>
      <c r="G133" s="2" t="str">
        <f t="shared" si="10"/>
        <v>43713.729</v>
      </c>
      <c r="H133" s="3">
        <f t="shared" si="11"/>
        <v>6795</v>
      </c>
      <c r="I133" s="22" t="s">
        <v>2075</v>
      </c>
      <c r="J133" s="23" t="s">
        <v>2076</v>
      </c>
      <c r="K133" s="22">
        <v>6795</v>
      </c>
      <c r="L133" s="22" t="s">
        <v>1876</v>
      </c>
      <c r="M133" s="23" t="s">
        <v>1716</v>
      </c>
      <c r="N133" s="23"/>
      <c r="O133" s="24" t="s">
        <v>2077</v>
      </c>
      <c r="P133" s="24" t="s">
        <v>1975</v>
      </c>
    </row>
    <row r="134" spans="1:16" ht="12.75" customHeight="1" thickBot="1">
      <c r="A134" s="3" t="str">
        <f t="shared" si="6"/>
        <v> BBS 38 </v>
      </c>
      <c r="B134" s="1" t="str">
        <f t="shared" si="7"/>
        <v>I</v>
      </c>
      <c r="C134" s="3">
        <f t="shared" si="8"/>
        <v>43714.366000000002</v>
      </c>
      <c r="D134" s="2" t="str">
        <f t="shared" si="9"/>
        <v>vis</v>
      </c>
      <c r="E134" s="21">
        <f>VLOOKUP(C134,'Active 1'!C$21:E$950,3,FALSE)</f>
        <v>6796.0153119508977</v>
      </c>
      <c r="F134" s="1" t="s">
        <v>1698</v>
      </c>
      <c r="G134" s="2" t="str">
        <f t="shared" si="10"/>
        <v>43714.366</v>
      </c>
      <c r="H134" s="3">
        <f t="shared" si="11"/>
        <v>6796</v>
      </c>
      <c r="I134" s="22" t="s">
        <v>2078</v>
      </c>
      <c r="J134" s="23" t="s">
        <v>2079</v>
      </c>
      <c r="K134" s="22">
        <v>6796</v>
      </c>
      <c r="L134" s="22" t="s">
        <v>1973</v>
      </c>
      <c r="M134" s="23" t="s">
        <v>1716</v>
      </c>
      <c r="N134" s="23"/>
      <c r="O134" s="24" t="s">
        <v>2026</v>
      </c>
      <c r="P134" s="24" t="s">
        <v>2070</v>
      </c>
    </row>
    <row r="135" spans="1:16" ht="12.75" customHeight="1" thickBot="1">
      <c r="A135" s="3" t="str">
        <f t="shared" si="6"/>
        <v> BRNO 23 </v>
      </c>
      <c r="B135" s="1" t="str">
        <f t="shared" si="7"/>
        <v>I</v>
      </c>
      <c r="C135" s="3">
        <f t="shared" si="8"/>
        <v>43719.41</v>
      </c>
      <c r="D135" s="2" t="str">
        <f t="shared" si="9"/>
        <v>vis</v>
      </c>
      <c r="E135" s="21">
        <f>VLOOKUP(C135,'Active 1'!C$21:E$950,3,FALSE)</f>
        <v>6804.0071869835792</v>
      </c>
      <c r="F135" s="1" t="s">
        <v>1698</v>
      </c>
      <c r="G135" s="2" t="str">
        <f t="shared" si="10"/>
        <v>43719.410</v>
      </c>
      <c r="H135" s="3">
        <f t="shared" si="11"/>
        <v>6804</v>
      </c>
      <c r="I135" s="22" t="s">
        <v>2080</v>
      </c>
      <c r="J135" s="23" t="s">
        <v>2081</v>
      </c>
      <c r="K135" s="22">
        <v>6804</v>
      </c>
      <c r="L135" s="22" t="s">
        <v>1980</v>
      </c>
      <c r="M135" s="23" t="s">
        <v>1716</v>
      </c>
      <c r="N135" s="23"/>
      <c r="O135" s="24" t="s">
        <v>2082</v>
      </c>
      <c r="P135" s="24" t="s">
        <v>2083</v>
      </c>
    </row>
    <row r="136" spans="1:16" ht="12.75" customHeight="1" thickBot="1">
      <c r="A136" s="3" t="str">
        <f t="shared" si="6"/>
        <v> BRNO 23 </v>
      </c>
      <c r="B136" s="1" t="str">
        <f t="shared" si="7"/>
        <v>I</v>
      </c>
      <c r="C136" s="3">
        <f t="shared" si="8"/>
        <v>43719.411999999997</v>
      </c>
      <c r="D136" s="2" t="str">
        <f t="shared" si="9"/>
        <v>vis</v>
      </c>
      <c r="E136" s="21">
        <f>VLOOKUP(C136,'Active 1'!C$21:E$950,3,FALSE)</f>
        <v>6804.0103558475785</v>
      </c>
      <c r="F136" s="1" t="s">
        <v>1698</v>
      </c>
      <c r="G136" s="2" t="str">
        <f t="shared" si="10"/>
        <v>43719.412</v>
      </c>
      <c r="H136" s="3">
        <f t="shared" si="11"/>
        <v>6804</v>
      </c>
      <c r="I136" s="22" t="s">
        <v>2084</v>
      </c>
      <c r="J136" s="23" t="s">
        <v>2085</v>
      </c>
      <c r="K136" s="22">
        <v>6804</v>
      </c>
      <c r="L136" s="22" t="s">
        <v>1917</v>
      </c>
      <c r="M136" s="23" t="s">
        <v>1716</v>
      </c>
      <c r="N136" s="23"/>
      <c r="O136" s="24" t="s">
        <v>1994</v>
      </c>
      <c r="P136" s="24" t="s">
        <v>2083</v>
      </c>
    </row>
    <row r="137" spans="1:16" ht="12.75" customHeight="1" thickBot="1">
      <c r="A137" s="3" t="str">
        <f t="shared" si="6"/>
        <v> BRNO 23 </v>
      </c>
      <c r="B137" s="1" t="str">
        <f t="shared" si="7"/>
        <v>I</v>
      </c>
      <c r="C137" s="3">
        <f t="shared" si="8"/>
        <v>43724.461000000003</v>
      </c>
      <c r="D137" s="2" t="str">
        <f t="shared" si="9"/>
        <v>vis</v>
      </c>
      <c r="E137" s="21">
        <f>VLOOKUP(C137,'Active 1'!C$21:E$950,3,FALSE)</f>
        <v>6812.0101530402917</v>
      </c>
      <c r="F137" s="1" t="s">
        <v>1698</v>
      </c>
      <c r="G137" s="2" t="str">
        <f t="shared" si="10"/>
        <v>43724.461</v>
      </c>
      <c r="H137" s="3">
        <f t="shared" si="11"/>
        <v>6812</v>
      </c>
      <c r="I137" s="22" t="s">
        <v>2086</v>
      </c>
      <c r="J137" s="23" t="s">
        <v>2087</v>
      </c>
      <c r="K137" s="22">
        <v>6812</v>
      </c>
      <c r="L137" s="22" t="s">
        <v>1912</v>
      </c>
      <c r="M137" s="23" t="s">
        <v>1716</v>
      </c>
      <c r="N137" s="23"/>
      <c r="O137" s="24" t="s">
        <v>2088</v>
      </c>
      <c r="P137" s="24" t="s">
        <v>2083</v>
      </c>
    </row>
    <row r="138" spans="1:16" ht="12.75" customHeight="1" thickBot="1">
      <c r="A138" s="3" t="str">
        <f t="shared" si="6"/>
        <v> BRNO 23 </v>
      </c>
      <c r="B138" s="1" t="str">
        <f t="shared" si="7"/>
        <v>I</v>
      </c>
      <c r="C138" s="3">
        <f t="shared" si="8"/>
        <v>43724.463000000003</v>
      </c>
      <c r="D138" s="2" t="str">
        <f t="shared" si="9"/>
        <v>vis</v>
      </c>
      <c r="E138" s="21">
        <f>VLOOKUP(C138,'Active 1'!C$21:E$950,3,FALSE)</f>
        <v>6812.0133219043018</v>
      </c>
      <c r="F138" s="1" t="s">
        <v>1698</v>
      </c>
      <c r="G138" s="2" t="str">
        <f t="shared" si="10"/>
        <v>43724.463</v>
      </c>
      <c r="H138" s="3">
        <f t="shared" si="11"/>
        <v>6812</v>
      </c>
      <c r="I138" s="22" t="s">
        <v>2089</v>
      </c>
      <c r="J138" s="23" t="s">
        <v>2090</v>
      </c>
      <c r="K138" s="22">
        <v>6812</v>
      </c>
      <c r="L138" s="22" t="s">
        <v>1989</v>
      </c>
      <c r="M138" s="23" t="s">
        <v>1716</v>
      </c>
      <c r="N138" s="23"/>
      <c r="O138" s="24" t="s">
        <v>2091</v>
      </c>
      <c r="P138" s="24" t="s">
        <v>2083</v>
      </c>
    </row>
    <row r="139" spans="1:16" ht="12.75" customHeight="1" thickBot="1">
      <c r="A139" s="3" t="str">
        <f t="shared" ref="A139:A202" si="12">P139</f>
        <v> BRNO 23 </v>
      </c>
      <c r="B139" s="1" t="str">
        <f t="shared" ref="B139:B202" si="13">IF(H139=INT(H139),"I","II")</f>
        <v>I</v>
      </c>
      <c r="C139" s="3">
        <f t="shared" ref="C139:C202" si="14">1*G139</f>
        <v>43724.464999999997</v>
      </c>
      <c r="D139" s="2" t="str">
        <f t="shared" ref="D139:D202" si="15">VLOOKUP(F139,I$1:J$5,2,FALSE)</f>
        <v>vis</v>
      </c>
      <c r="E139" s="21">
        <f>VLOOKUP(C139,'Active 1'!C$21:E$950,3,FALSE)</f>
        <v>6812.0164907683011</v>
      </c>
      <c r="F139" s="1" t="s">
        <v>1698</v>
      </c>
      <c r="G139" s="2" t="str">
        <f t="shared" ref="G139:G202" si="16">MID(I139,3,LEN(I139)-3)</f>
        <v>43724.465</v>
      </c>
      <c r="H139" s="3">
        <f t="shared" ref="H139:H202" si="17">1*K139</f>
        <v>6812</v>
      </c>
      <c r="I139" s="22" t="s">
        <v>2092</v>
      </c>
      <c r="J139" s="23" t="s">
        <v>2093</v>
      </c>
      <c r="K139" s="22">
        <v>6812</v>
      </c>
      <c r="L139" s="22" t="s">
        <v>1973</v>
      </c>
      <c r="M139" s="23" t="s">
        <v>1716</v>
      </c>
      <c r="N139" s="23"/>
      <c r="O139" s="24" t="s">
        <v>1994</v>
      </c>
      <c r="P139" s="24" t="s">
        <v>2083</v>
      </c>
    </row>
    <row r="140" spans="1:16" ht="12.75" customHeight="1" thickBot="1">
      <c r="A140" s="3" t="str">
        <f t="shared" si="12"/>
        <v> BRNO 23 </v>
      </c>
      <c r="B140" s="1" t="str">
        <f t="shared" si="13"/>
        <v>I</v>
      </c>
      <c r="C140" s="3">
        <f t="shared" si="14"/>
        <v>43724.466999999997</v>
      </c>
      <c r="D140" s="2" t="str">
        <f t="shared" si="15"/>
        <v>vis</v>
      </c>
      <c r="E140" s="21">
        <f>VLOOKUP(C140,'Active 1'!C$21:E$950,3,FALSE)</f>
        <v>6812.0196596323112</v>
      </c>
      <c r="F140" s="1" t="s">
        <v>1698</v>
      </c>
      <c r="G140" s="2" t="str">
        <f t="shared" si="16"/>
        <v>43724.467</v>
      </c>
      <c r="H140" s="3">
        <f t="shared" si="17"/>
        <v>6812</v>
      </c>
      <c r="I140" s="22" t="s">
        <v>2094</v>
      </c>
      <c r="J140" s="23" t="s">
        <v>2095</v>
      </c>
      <c r="K140" s="22">
        <v>6812</v>
      </c>
      <c r="L140" s="22" t="s">
        <v>1941</v>
      </c>
      <c r="M140" s="23" t="s">
        <v>1716</v>
      </c>
      <c r="N140" s="23"/>
      <c r="O140" s="24" t="s">
        <v>2096</v>
      </c>
      <c r="P140" s="24" t="s">
        <v>2083</v>
      </c>
    </row>
    <row r="141" spans="1:16" ht="12.75" customHeight="1" thickBot="1">
      <c r="A141" s="3" t="str">
        <f t="shared" si="12"/>
        <v> BRNO 23 </v>
      </c>
      <c r="B141" s="1" t="str">
        <f t="shared" si="13"/>
        <v>I</v>
      </c>
      <c r="C141" s="3">
        <f t="shared" si="14"/>
        <v>43724.466999999997</v>
      </c>
      <c r="D141" s="2" t="str">
        <f t="shared" si="15"/>
        <v>vis</v>
      </c>
      <c r="E141" s="21">
        <f>VLOOKUP(C141,'Active 1'!C$21:E$950,3,FALSE)</f>
        <v>6812.0196596323112</v>
      </c>
      <c r="F141" s="1" t="s">
        <v>1698</v>
      </c>
      <c r="G141" s="2" t="str">
        <f t="shared" si="16"/>
        <v>43724.467</v>
      </c>
      <c r="H141" s="3">
        <f t="shared" si="17"/>
        <v>6812</v>
      </c>
      <c r="I141" s="22" t="s">
        <v>2094</v>
      </c>
      <c r="J141" s="23" t="s">
        <v>2095</v>
      </c>
      <c r="K141" s="22">
        <v>6812</v>
      </c>
      <c r="L141" s="22" t="s">
        <v>1941</v>
      </c>
      <c r="M141" s="23" t="s">
        <v>1716</v>
      </c>
      <c r="N141" s="23"/>
      <c r="O141" s="24" t="s">
        <v>2104</v>
      </c>
      <c r="P141" s="24" t="s">
        <v>2083</v>
      </c>
    </row>
    <row r="142" spans="1:16" ht="12.75" customHeight="1" thickBot="1">
      <c r="A142" s="3" t="str">
        <f t="shared" si="12"/>
        <v> BRNO 23 </v>
      </c>
      <c r="B142" s="1" t="str">
        <f t="shared" si="13"/>
        <v>I</v>
      </c>
      <c r="C142" s="3">
        <f t="shared" si="14"/>
        <v>43724.47</v>
      </c>
      <c r="D142" s="2" t="str">
        <f t="shared" si="15"/>
        <v>vis</v>
      </c>
      <c r="E142" s="21">
        <f>VLOOKUP(C142,'Active 1'!C$21:E$950,3,FALSE)</f>
        <v>6812.0244129283328</v>
      </c>
      <c r="F142" s="1" t="s">
        <v>1698</v>
      </c>
      <c r="G142" s="2" t="str">
        <f t="shared" si="16"/>
        <v>43724.470</v>
      </c>
      <c r="H142" s="3">
        <f t="shared" si="17"/>
        <v>6812</v>
      </c>
      <c r="I142" s="22" t="s">
        <v>2105</v>
      </c>
      <c r="J142" s="23" t="s">
        <v>2106</v>
      </c>
      <c r="K142" s="22">
        <v>6812</v>
      </c>
      <c r="L142" s="22" t="s">
        <v>2107</v>
      </c>
      <c r="M142" s="23" t="s">
        <v>1716</v>
      </c>
      <c r="N142" s="23"/>
      <c r="O142" s="24" t="s">
        <v>2108</v>
      </c>
      <c r="P142" s="24" t="s">
        <v>2083</v>
      </c>
    </row>
    <row r="143" spans="1:16" ht="12.75" customHeight="1" thickBot="1">
      <c r="A143" s="3" t="str">
        <f t="shared" si="12"/>
        <v> BRNO 23 </v>
      </c>
      <c r="B143" s="1" t="str">
        <f t="shared" si="13"/>
        <v>I</v>
      </c>
      <c r="C143" s="3">
        <f t="shared" si="14"/>
        <v>43724.470999999998</v>
      </c>
      <c r="D143" s="2" t="str">
        <f t="shared" si="15"/>
        <v>vis</v>
      </c>
      <c r="E143" s="21">
        <f>VLOOKUP(C143,'Active 1'!C$21:E$950,3,FALSE)</f>
        <v>6812.0259973603324</v>
      </c>
      <c r="F143" s="1" t="s">
        <v>1698</v>
      </c>
      <c r="G143" s="2" t="str">
        <f t="shared" si="16"/>
        <v>43724.471</v>
      </c>
      <c r="H143" s="3">
        <f t="shared" si="17"/>
        <v>6812</v>
      </c>
      <c r="I143" s="22" t="s">
        <v>2109</v>
      </c>
      <c r="J143" s="23" t="s">
        <v>2110</v>
      </c>
      <c r="K143" s="22">
        <v>6812</v>
      </c>
      <c r="L143" s="22" t="s">
        <v>2111</v>
      </c>
      <c r="M143" s="23" t="s">
        <v>1716</v>
      </c>
      <c r="N143" s="23"/>
      <c r="O143" s="24" t="s">
        <v>2112</v>
      </c>
      <c r="P143" s="24" t="s">
        <v>2083</v>
      </c>
    </row>
    <row r="144" spans="1:16" ht="12.75" customHeight="1" thickBot="1">
      <c r="A144" s="3" t="str">
        <f t="shared" si="12"/>
        <v> BRNO 23 </v>
      </c>
      <c r="B144" s="1" t="str">
        <f t="shared" si="13"/>
        <v>I</v>
      </c>
      <c r="C144" s="3">
        <f t="shared" si="14"/>
        <v>43724.472000000002</v>
      </c>
      <c r="D144" s="2" t="str">
        <f t="shared" si="15"/>
        <v>vis</v>
      </c>
      <c r="E144" s="21">
        <f>VLOOKUP(C144,'Active 1'!C$21:E$950,3,FALSE)</f>
        <v>6812.027581792343</v>
      </c>
      <c r="F144" s="1" t="s">
        <v>1698</v>
      </c>
      <c r="G144" s="2" t="str">
        <f t="shared" si="16"/>
        <v>43724.472</v>
      </c>
      <c r="H144" s="3">
        <f t="shared" si="17"/>
        <v>6812</v>
      </c>
      <c r="I144" s="22" t="s">
        <v>2113</v>
      </c>
      <c r="J144" s="23" t="s">
        <v>2114</v>
      </c>
      <c r="K144" s="22">
        <v>6812</v>
      </c>
      <c r="L144" s="22" t="s">
        <v>1946</v>
      </c>
      <c r="M144" s="23" t="s">
        <v>1716</v>
      </c>
      <c r="N144" s="23"/>
      <c r="O144" s="24" t="s">
        <v>2060</v>
      </c>
      <c r="P144" s="24" t="s">
        <v>2083</v>
      </c>
    </row>
    <row r="145" spans="1:16" ht="12.75" customHeight="1" thickBot="1">
      <c r="A145" s="3" t="str">
        <f t="shared" si="12"/>
        <v> BRNO 23 </v>
      </c>
      <c r="B145" s="1" t="str">
        <f t="shared" si="13"/>
        <v>I</v>
      </c>
      <c r="C145" s="3">
        <f t="shared" si="14"/>
        <v>43724.476000000002</v>
      </c>
      <c r="D145" s="2" t="str">
        <f t="shared" si="15"/>
        <v>vis</v>
      </c>
      <c r="E145" s="21">
        <f>VLOOKUP(C145,'Active 1'!C$21:E$950,3,FALSE)</f>
        <v>6812.0339195203642</v>
      </c>
      <c r="F145" s="1" t="s">
        <v>1698</v>
      </c>
      <c r="G145" s="2" t="str">
        <f t="shared" si="16"/>
        <v>43724.476</v>
      </c>
      <c r="H145" s="3">
        <f t="shared" si="17"/>
        <v>6812</v>
      </c>
      <c r="I145" s="22" t="s">
        <v>2115</v>
      </c>
      <c r="J145" s="23" t="s">
        <v>2116</v>
      </c>
      <c r="K145" s="22">
        <v>6812</v>
      </c>
      <c r="L145" s="22" t="s">
        <v>2117</v>
      </c>
      <c r="M145" s="23" t="s">
        <v>1716</v>
      </c>
      <c r="N145" s="23"/>
      <c r="O145" s="24" t="s">
        <v>2118</v>
      </c>
      <c r="P145" s="24" t="s">
        <v>2083</v>
      </c>
    </row>
    <row r="146" spans="1:16" ht="12.75" customHeight="1" thickBot="1">
      <c r="A146" s="3" t="str">
        <f t="shared" si="12"/>
        <v> BRNO 23 </v>
      </c>
      <c r="B146" s="1" t="str">
        <f t="shared" si="13"/>
        <v>I</v>
      </c>
      <c r="C146" s="3">
        <f t="shared" si="14"/>
        <v>43731.406999999999</v>
      </c>
      <c r="D146" s="2" t="str">
        <f t="shared" si="15"/>
        <v>vis</v>
      </c>
      <c r="E146" s="21">
        <f>VLOOKUP(C146,'Active 1'!C$21:E$950,3,FALSE)</f>
        <v>6823.0156177462704</v>
      </c>
      <c r="F146" s="1" t="s">
        <v>1698</v>
      </c>
      <c r="G146" s="2" t="str">
        <f t="shared" si="16"/>
        <v>43731.407</v>
      </c>
      <c r="H146" s="3">
        <f t="shared" si="17"/>
        <v>6823</v>
      </c>
      <c r="I146" s="22" t="s">
        <v>2119</v>
      </c>
      <c r="J146" s="23" t="s">
        <v>2120</v>
      </c>
      <c r="K146" s="22">
        <v>6823</v>
      </c>
      <c r="L146" s="22" t="s">
        <v>1973</v>
      </c>
      <c r="M146" s="23" t="s">
        <v>1716</v>
      </c>
      <c r="N146" s="23"/>
      <c r="O146" s="24" t="s">
        <v>2060</v>
      </c>
      <c r="P146" s="24" t="s">
        <v>2083</v>
      </c>
    </row>
    <row r="147" spans="1:16" ht="12.75" customHeight="1" thickBot="1">
      <c r="A147" s="3" t="str">
        <f t="shared" si="12"/>
        <v> BBS 38 </v>
      </c>
      <c r="B147" s="1" t="str">
        <f t="shared" si="13"/>
        <v>I</v>
      </c>
      <c r="C147" s="3">
        <f t="shared" si="14"/>
        <v>43743.396000000001</v>
      </c>
      <c r="D147" s="2" t="str">
        <f t="shared" si="15"/>
        <v>vis</v>
      </c>
      <c r="E147" s="21">
        <f>VLOOKUP(C147,'Active 1'!C$21:E$950,3,FALSE)</f>
        <v>6842.011373052932</v>
      </c>
      <c r="F147" s="1" t="s">
        <v>1698</v>
      </c>
      <c r="G147" s="2" t="str">
        <f t="shared" si="16"/>
        <v>43743.396</v>
      </c>
      <c r="H147" s="3">
        <f t="shared" si="17"/>
        <v>6842</v>
      </c>
      <c r="I147" s="22" t="s">
        <v>2121</v>
      </c>
      <c r="J147" s="23" t="s">
        <v>2122</v>
      </c>
      <c r="K147" s="22">
        <v>6842</v>
      </c>
      <c r="L147" s="22" t="s">
        <v>1917</v>
      </c>
      <c r="M147" s="23" t="s">
        <v>1716</v>
      </c>
      <c r="N147" s="23"/>
      <c r="O147" s="24" t="s">
        <v>1990</v>
      </c>
      <c r="P147" s="24" t="s">
        <v>2070</v>
      </c>
    </row>
    <row r="148" spans="1:16" ht="12.75" customHeight="1" thickBot="1">
      <c r="A148" s="3" t="str">
        <f t="shared" si="12"/>
        <v> BBS 39 </v>
      </c>
      <c r="B148" s="1" t="str">
        <f t="shared" si="13"/>
        <v>I</v>
      </c>
      <c r="C148" s="3">
        <f t="shared" si="14"/>
        <v>43755.37</v>
      </c>
      <c r="D148" s="2" t="str">
        <f t="shared" si="15"/>
        <v>vis</v>
      </c>
      <c r="E148" s="21">
        <f>VLOOKUP(C148,'Active 1'!C$21:E$950,3,FALSE)</f>
        <v>6860.9833618795201</v>
      </c>
      <c r="F148" s="1" t="s">
        <v>1698</v>
      </c>
      <c r="G148" s="2" t="str">
        <f t="shared" si="16"/>
        <v>43755.370</v>
      </c>
      <c r="H148" s="3">
        <f t="shared" si="17"/>
        <v>6861</v>
      </c>
      <c r="I148" s="22" t="s">
        <v>2123</v>
      </c>
      <c r="J148" s="23" t="s">
        <v>2124</v>
      </c>
      <c r="K148" s="22">
        <v>6861</v>
      </c>
      <c r="L148" s="22" t="s">
        <v>1834</v>
      </c>
      <c r="M148" s="23" t="s">
        <v>1716</v>
      </c>
      <c r="N148" s="23"/>
      <c r="O148" s="24" t="s">
        <v>1927</v>
      </c>
      <c r="P148" s="24" t="s">
        <v>2125</v>
      </c>
    </row>
    <row r="149" spans="1:16" ht="12.75" customHeight="1" thickBot="1">
      <c r="A149" s="3" t="str">
        <f t="shared" si="12"/>
        <v> BBS 39 </v>
      </c>
      <c r="B149" s="1" t="str">
        <f t="shared" si="13"/>
        <v>I</v>
      </c>
      <c r="C149" s="3">
        <f t="shared" si="14"/>
        <v>43755.387999999999</v>
      </c>
      <c r="D149" s="2" t="str">
        <f t="shared" si="15"/>
        <v>vis</v>
      </c>
      <c r="E149" s="21">
        <f>VLOOKUP(C149,'Active 1'!C$21:E$950,3,FALSE)</f>
        <v>6861.0118816556032</v>
      </c>
      <c r="F149" s="1" t="s">
        <v>1698</v>
      </c>
      <c r="G149" s="2" t="str">
        <f t="shared" si="16"/>
        <v>43755.388</v>
      </c>
      <c r="H149" s="3">
        <f t="shared" si="17"/>
        <v>6861</v>
      </c>
      <c r="I149" s="22" t="s">
        <v>2126</v>
      </c>
      <c r="J149" s="23" t="s">
        <v>2127</v>
      </c>
      <c r="K149" s="22">
        <v>6861</v>
      </c>
      <c r="L149" s="22" t="s">
        <v>1917</v>
      </c>
      <c r="M149" s="23" t="s">
        <v>1716</v>
      </c>
      <c r="N149" s="23"/>
      <c r="O149" s="24" t="s">
        <v>1990</v>
      </c>
      <c r="P149" s="24" t="s">
        <v>2125</v>
      </c>
    </row>
    <row r="150" spans="1:16" ht="12.75" customHeight="1" thickBot="1">
      <c r="A150" s="3" t="str">
        <f t="shared" si="12"/>
        <v> BBS 39 </v>
      </c>
      <c r="B150" s="1" t="str">
        <f t="shared" si="13"/>
        <v>I</v>
      </c>
      <c r="C150" s="3">
        <f t="shared" si="14"/>
        <v>43772.428</v>
      </c>
      <c r="D150" s="2" t="str">
        <f t="shared" si="15"/>
        <v>vis</v>
      </c>
      <c r="E150" s="21">
        <f>VLOOKUP(C150,'Active 1'!C$21:E$950,3,FALSE)</f>
        <v>6888.0106030189763</v>
      </c>
      <c r="F150" s="1" t="s">
        <v>1698</v>
      </c>
      <c r="G150" s="2" t="str">
        <f t="shared" si="16"/>
        <v>43772.428</v>
      </c>
      <c r="H150" s="3">
        <f t="shared" si="17"/>
        <v>6888</v>
      </c>
      <c r="I150" s="22" t="s">
        <v>2128</v>
      </c>
      <c r="J150" s="23" t="s">
        <v>2129</v>
      </c>
      <c r="K150" s="22">
        <v>6888</v>
      </c>
      <c r="L150" s="22" t="s">
        <v>1917</v>
      </c>
      <c r="M150" s="23" t="s">
        <v>1716</v>
      </c>
      <c r="N150" s="23"/>
      <c r="O150" s="24" t="s">
        <v>1990</v>
      </c>
      <c r="P150" s="24" t="s">
        <v>2125</v>
      </c>
    </row>
    <row r="151" spans="1:16" ht="12.75" customHeight="1" thickBot="1">
      <c r="A151" s="3" t="str">
        <f t="shared" si="12"/>
        <v> BBS 39 </v>
      </c>
      <c r="B151" s="1" t="str">
        <f t="shared" si="13"/>
        <v>I</v>
      </c>
      <c r="C151" s="3">
        <f t="shared" si="14"/>
        <v>43781.273000000001</v>
      </c>
      <c r="D151" s="2" t="str">
        <f t="shared" si="15"/>
        <v>vis</v>
      </c>
      <c r="E151" s="21">
        <f>VLOOKUP(C151,'Active 1'!C$21:E$950,3,FALSE)</f>
        <v>6902.0249041022544</v>
      </c>
      <c r="F151" s="1" t="s">
        <v>1698</v>
      </c>
      <c r="G151" s="2" t="str">
        <f t="shared" si="16"/>
        <v>43781.273</v>
      </c>
      <c r="H151" s="3">
        <f t="shared" si="17"/>
        <v>6902</v>
      </c>
      <c r="I151" s="22" t="s">
        <v>2130</v>
      </c>
      <c r="J151" s="23" t="s">
        <v>2131</v>
      </c>
      <c r="K151" s="22">
        <v>6902</v>
      </c>
      <c r="L151" s="22" t="s">
        <v>2111</v>
      </c>
      <c r="M151" s="23" t="s">
        <v>1716</v>
      </c>
      <c r="N151" s="23"/>
      <c r="O151" s="24" t="s">
        <v>2026</v>
      </c>
      <c r="P151" s="24" t="s">
        <v>2125</v>
      </c>
    </row>
    <row r="152" spans="1:16" ht="12.75" customHeight="1" thickBot="1">
      <c r="A152" s="3" t="str">
        <f t="shared" si="12"/>
        <v> BBS 39 </v>
      </c>
      <c r="B152" s="1" t="str">
        <f t="shared" si="13"/>
        <v>I</v>
      </c>
      <c r="C152" s="3">
        <f t="shared" si="14"/>
        <v>43791.362000000001</v>
      </c>
      <c r="D152" s="2" t="str">
        <f t="shared" si="15"/>
        <v>vis</v>
      </c>
      <c r="E152" s="21">
        <f>VLOOKUP(C152,'Active 1'!C$21:E$950,3,FALSE)</f>
        <v>6918.010238599617</v>
      </c>
      <c r="F152" s="1" t="s">
        <v>1698</v>
      </c>
      <c r="G152" s="2" t="str">
        <f t="shared" si="16"/>
        <v>43791.362</v>
      </c>
      <c r="H152" s="3">
        <f t="shared" si="17"/>
        <v>6918</v>
      </c>
      <c r="I152" s="22" t="s">
        <v>2132</v>
      </c>
      <c r="J152" s="23" t="s">
        <v>2133</v>
      </c>
      <c r="K152" s="22">
        <v>6918</v>
      </c>
      <c r="L152" s="22" t="s">
        <v>1912</v>
      </c>
      <c r="M152" s="23" t="s">
        <v>1716</v>
      </c>
      <c r="N152" s="23"/>
      <c r="O152" s="24" t="s">
        <v>1990</v>
      </c>
      <c r="P152" s="24" t="s">
        <v>2125</v>
      </c>
    </row>
    <row r="153" spans="1:16" ht="12.75" customHeight="1" thickBot="1">
      <c r="A153" s="3" t="str">
        <f t="shared" si="12"/>
        <v> AOEB 1 </v>
      </c>
      <c r="B153" s="1" t="str">
        <f t="shared" si="13"/>
        <v>I</v>
      </c>
      <c r="C153" s="3">
        <f t="shared" si="14"/>
        <v>44038.771000000001</v>
      </c>
      <c r="D153" s="2" t="str">
        <f t="shared" si="15"/>
        <v>vis</v>
      </c>
      <c r="E153" s="21">
        <f>VLOOKUP(C153,'Active 1'!C$21:E$950,3,FALSE)</f>
        <v>7310.0129764981211</v>
      </c>
      <c r="F153" s="1" t="s">
        <v>1698</v>
      </c>
      <c r="G153" s="2" t="str">
        <f t="shared" si="16"/>
        <v>44038.771</v>
      </c>
      <c r="H153" s="3">
        <f t="shared" si="17"/>
        <v>7310</v>
      </c>
      <c r="I153" s="22" t="s">
        <v>2134</v>
      </c>
      <c r="J153" s="23" t="s">
        <v>2135</v>
      </c>
      <c r="K153" s="22">
        <v>7310</v>
      </c>
      <c r="L153" s="22" t="s">
        <v>1989</v>
      </c>
      <c r="M153" s="23" t="s">
        <v>1716</v>
      </c>
      <c r="N153" s="23"/>
      <c r="O153" s="24" t="s">
        <v>2013</v>
      </c>
      <c r="P153" s="24" t="s">
        <v>1975</v>
      </c>
    </row>
    <row r="154" spans="1:16" ht="12.75" customHeight="1" thickBot="1">
      <c r="A154" s="3" t="str">
        <f t="shared" si="12"/>
        <v> BRNO 23 </v>
      </c>
      <c r="B154" s="1" t="str">
        <f t="shared" si="13"/>
        <v>I</v>
      </c>
      <c r="C154" s="3">
        <f t="shared" si="14"/>
        <v>44090.512999999999</v>
      </c>
      <c r="D154" s="2" t="str">
        <f t="shared" si="15"/>
        <v>vis</v>
      </c>
      <c r="E154" s="21">
        <f>VLOOKUP(C154,'Active 1'!C$21:E$950,3,FALSE)</f>
        <v>7391.9946572952776</v>
      </c>
      <c r="F154" s="1" t="s">
        <v>1698</v>
      </c>
      <c r="G154" s="2" t="str">
        <f t="shared" si="16"/>
        <v>44090.513</v>
      </c>
      <c r="H154" s="3">
        <f t="shared" si="17"/>
        <v>7392</v>
      </c>
      <c r="I154" s="22" t="s">
        <v>2136</v>
      </c>
      <c r="J154" s="23" t="s">
        <v>2137</v>
      </c>
      <c r="K154" s="22">
        <v>7392</v>
      </c>
      <c r="L154" s="22" t="s">
        <v>1699</v>
      </c>
      <c r="M154" s="23" t="s">
        <v>1716</v>
      </c>
      <c r="N154" s="23"/>
      <c r="O154" s="24" t="s">
        <v>2138</v>
      </c>
      <c r="P154" s="24" t="s">
        <v>2083</v>
      </c>
    </row>
    <row r="155" spans="1:16" ht="12.75" customHeight="1" thickBot="1">
      <c r="A155" s="3" t="str">
        <f t="shared" si="12"/>
        <v> BRNO 23 </v>
      </c>
      <c r="B155" s="1" t="str">
        <f t="shared" si="13"/>
        <v>I</v>
      </c>
      <c r="C155" s="3">
        <f t="shared" si="14"/>
        <v>44116.389000000003</v>
      </c>
      <c r="D155" s="2" t="str">
        <f t="shared" si="15"/>
        <v>vis</v>
      </c>
      <c r="E155" s="21">
        <f>VLOOKUP(C155,'Active 1'!C$21:E$950,3,FALSE)</f>
        <v>7432.9934198538876</v>
      </c>
      <c r="F155" s="1" t="s">
        <v>1698</v>
      </c>
      <c r="G155" s="2" t="str">
        <f t="shared" si="16"/>
        <v>44116.389</v>
      </c>
      <c r="H155" s="3">
        <f t="shared" si="17"/>
        <v>7433</v>
      </c>
      <c r="I155" s="22" t="s">
        <v>2139</v>
      </c>
      <c r="J155" s="23" t="s">
        <v>2140</v>
      </c>
      <c r="K155" s="22">
        <v>7433</v>
      </c>
      <c r="L155" s="22" t="s">
        <v>1891</v>
      </c>
      <c r="M155" s="23" t="s">
        <v>1716</v>
      </c>
      <c r="N155" s="23"/>
      <c r="O155" s="24" t="s">
        <v>2138</v>
      </c>
      <c r="P155" s="24" t="s">
        <v>2083</v>
      </c>
    </row>
    <row r="156" spans="1:16" ht="12.75" customHeight="1" thickBot="1">
      <c r="A156" s="3" t="str">
        <f t="shared" si="12"/>
        <v> BBS 44 </v>
      </c>
      <c r="B156" s="1" t="str">
        <f t="shared" si="13"/>
        <v>I</v>
      </c>
      <c r="C156" s="3">
        <f t="shared" si="14"/>
        <v>44116.394999999997</v>
      </c>
      <c r="D156" s="2" t="str">
        <f t="shared" si="15"/>
        <v>vis</v>
      </c>
      <c r="E156" s="21">
        <f>VLOOKUP(C156,'Active 1'!C$21:E$950,3,FALSE)</f>
        <v>7433.0029264459081</v>
      </c>
      <c r="F156" s="1" t="s">
        <v>1698</v>
      </c>
      <c r="G156" s="2" t="str">
        <f t="shared" si="16"/>
        <v>44116.395</v>
      </c>
      <c r="H156" s="3">
        <f t="shared" si="17"/>
        <v>7433</v>
      </c>
      <c r="I156" s="22" t="s">
        <v>2141</v>
      </c>
      <c r="J156" s="23" t="s">
        <v>2142</v>
      </c>
      <c r="K156" s="22">
        <v>7433</v>
      </c>
      <c r="L156" s="22" t="s">
        <v>1924</v>
      </c>
      <c r="M156" s="23" t="s">
        <v>1716</v>
      </c>
      <c r="N156" s="23"/>
      <c r="O156" s="24" t="s">
        <v>1990</v>
      </c>
      <c r="P156" s="24" t="s">
        <v>2143</v>
      </c>
    </row>
    <row r="157" spans="1:16" ht="12.75" customHeight="1" thickBot="1">
      <c r="A157" s="3" t="str">
        <f t="shared" si="12"/>
        <v> AOEB 1 </v>
      </c>
      <c r="B157" s="1" t="str">
        <f t="shared" si="13"/>
        <v>I</v>
      </c>
      <c r="C157" s="3">
        <f t="shared" si="14"/>
        <v>44132.809000000001</v>
      </c>
      <c r="D157" s="2" t="str">
        <f t="shared" si="15"/>
        <v>vis</v>
      </c>
      <c r="E157" s="21">
        <f>VLOOKUP(C157,'Active 1'!C$21:E$950,3,FALSE)</f>
        <v>7459.0097933742236</v>
      </c>
      <c r="F157" s="1" t="s">
        <v>1698</v>
      </c>
      <c r="G157" s="2" t="str">
        <f t="shared" si="16"/>
        <v>44132.809</v>
      </c>
      <c r="H157" s="3">
        <f t="shared" si="17"/>
        <v>7459</v>
      </c>
      <c r="I157" s="22" t="s">
        <v>2144</v>
      </c>
      <c r="J157" s="23" t="s">
        <v>2145</v>
      </c>
      <c r="K157" s="22">
        <v>7459</v>
      </c>
      <c r="L157" s="22" t="s">
        <v>1912</v>
      </c>
      <c r="M157" s="23" t="s">
        <v>1716</v>
      </c>
      <c r="N157" s="23"/>
      <c r="O157" s="24" t="s">
        <v>2013</v>
      </c>
      <c r="P157" s="24" t="s">
        <v>1975</v>
      </c>
    </row>
    <row r="158" spans="1:16" ht="12.75" customHeight="1" thickBot="1">
      <c r="A158" s="3" t="str">
        <f t="shared" si="12"/>
        <v> BBS 45 </v>
      </c>
      <c r="B158" s="1" t="str">
        <f t="shared" si="13"/>
        <v>I</v>
      </c>
      <c r="C158" s="3">
        <f t="shared" si="14"/>
        <v>44133.442000000003</v>
      </c>
      <c r="D158" s="2" t="str">
        <f t="shared" si="15"/>
        <v>vis</v>
      </c>
      <c r="E158" s="21">
        <f>VLOOKUP(C158,'Active 1'!C$21:E$950,3,FALSE)</f>
        <v>7460.0127388333231</v>
      </c>
      <c r="F158" s="1" t="s">
        <v>1698</v>
      </c>
      <c r="G158" s="2" t="str">
        <f t="shared" si="16"/>
        <v>44133.442</v>
      </c>
      <c r="H158" s="3">
        <f t="shared" si="17"/>
        <v>7460</v>
      </c>
      <c r="I158" s="22" t="s">
        <v>2146</v>
      </c>
      <c r="J158" s="23" t="s">
        <v>2147</v>
      </c>
      <c r="K158" s="22">
        <v>7460</v>
      </c>
      <c r="L158" s="22" t="s">
        <v>1989</v>
      </c>
      <c r="M158" s="23" t="s">
        <v>1716</v>
      </c>
      <c r="N158" s="23"/>
      <c r="O158" s="24" t="s">
        <v>1990</v>
      </c>
      <c r="P158" s="24" t="s">
        <v>2148</v>
      </c>
    </row>
    <row r="159" spans="1:16" ht="12.75" customHeight="1" thickBot="1">
      <c r="A159" s="3" t="str">
        <f t="shared" si="12"/>
        <v> BBS 45 </v>
      </c>
      <c r="B159" s="1" t="str">
        <f t="shared" si="13"/>
        <v>I</v>
      </c>
      <c r="C159" s="3">
        <f t="shared" si="14"/>
        <v>44147.332000000002</v>
      </c>
      <c r="D159" s="2" t="str">
        <f t="shared" si="15"/>
        <v>vis</v>
      </c>
      <c r="E159" s="21">
        <f>VLOOKUP(C159,'Active 1'!C$21:E$950,3,FALSE)</f>
        <v>7482.0204993812822</v>
      </c>
      <c r="F159" s="1" t="s">
        <v>1698</v>
      </c>
      <c r="G159" s="2" t="str">
        <f t="shared" si="16"/>
        <v>44147.332</v>
      </c>
      <c r="H159" s="3">
        <f t="shared" si="17"/>
        <v>7482</v>
      </c>
      <c r="I159" s="22" t="s">
        <v>2149</v>
      </c>
      <c r="J159" s="23" t="s">
        <v>2150</v>
      </c>
      <c r="K159" s="22">
        <v>7482</v>
      </c>
      <c r="L159" s="22" t="s">
        <v>1993</v>
      </c>
      <c r="M159" s="23" t="s">
        <v>1716</v>
      </c>
      <c r="N159" s="23"/>
      <c r="O159" s="24" t="s">
        <v>1990</v>
      </c>
      <c r="P159" s="24" t="s">
        <v>2148</v>
      </c>
    </row>
    <row r="160" spans="1:16" ht="12.75" customHeight="1" thickBot="1">
      <c r="A160" s="3" t="str">
        <f t="shared" si="12"/>
        <v> PASP 99.409 </v>
      </c>
      <c r="B160" s="1" t="str">
        <f t="shared" si="13"/>
        <v>I</v>
      </c>
      <c r="C160" s="3">
        <f t="shared" si="14"/>
        <v>44160.578000000001</v>
      </c>
      <c r="D160" s="2" t="str">
        <f t="shared" si="15"/>
        <v>vis</v>
      </c>
      <c r="E160" s="21">
        <f>VLOOKUP(C160,'Active 1'!C$21:E$950,3,FALSE)</f>
        <v>7503.0078857180906</v>
      </c>
      <c r="F160" s="1" t="s">
        <v>1698</v>
      </c>
      <c r="G160" s="2" t="str">
        <f t="shared" si="16"/>
        <v>44160.5780</v>
      </c>
      <c r="H160" s="3">
        <f t="shared" si="17"/>
        <v>7503</v>
      </c>
      <c r="I160" s="22" t="s">
        <v>2151</v>
      </c>
      <c r="J160" s="23" t="s">
        <v>2152</v>
      </c>
      <c r="K160" s="22">
        <v>7503</v>
      </c>
      <c r="L160" s="22" t="s">
        <v>2153</v>
      </c>
      <c r="M160" s="23" t="s">
        <v>1900</v>
      </c>
      <c r="N160" s="23" t="s">
        <v>1901</v>
      </c>
      <c r="O160" s="24" t="s">
        <v>2154</v>
      </c>
      <c r="P160" s="24" t="s">
        <v>2155</v>
      </c>
    </row>
    <row r="161" spans="1:16" ht="12.75" customHeight="1" thickBot="1">
      <c r="A161" s="3" t="str">
        <f t="shared" si="12"/>
        <v> BBS 45 </v>
      </c>
      <c r="B161" s="1" t="str">
        <f t="shared" si="13"/>
        <v>I</v>
      </c>
      <c r="C161" s="3">
        <f t="shared" si="14"/>
        <v>44178.250999999997</v>
      </c>
      <c r="D161" s="2" t="str">
        <f t="shared" si="15"/>
        <v>vis</v>
      </c>
      <c r="E161" s="21">
        <f>VLOOKUP(C161,'Active 1'!C$21:E$950,3,FALSE)</f>
        <v>7531.0095525405522</v>
      </c>
      <c r="F161" s="1" t="s">
        <v>1698</v>
      </c>
      <c r="G161" s="2" t="str">
        <f t="shared" si="16"/>
        <v>44178.251</v>
      </c>
      <c r="H161" s="3">
        <f t="shared" si="17"/>
        <v>7531</v>
      </c>
      <c r="I161" s="22" t="s">
        <v>2156</v>
      </c>
      <c r="J161" s="23" t="s">
        <v>2157</v>
      </c>
      <c r="K161" s="22">
        <v>7531</v>
      </c>
      <c r="L161" s="22" t="s">
        <v>1912</v>
      </c>
      <c r="M161" s="23" t="s">
        <v>1716</v>
      </c>
      <c r="N161" s="23"/>
      <c r="O161" s="24" t="s">
        <v>2026</v>
      </c>
      <c r="P161" s="24" t="s">
        <v>2148</v>
      </c>
    </row>
    <row r="162" spans="1:16" ht="12.75" customHeight="1" thickBot="1">
      <c r="A162" s="3" t="str">
        <f t="shared" si="12"/>
        <v> BBS 45 </v>
      </c>
      <c r="B162" s="1" t="str">
        <f t="shared" si="13"/>
        <v>I</v>
      </c>
      <c r="C162" s="3">
        <f t="shared" si="14"/>
        <v>44178.254000000001</v>
      </c>
      <c r="D162" s="2" t="str">
        <f t="shared" si="15"/>
        <v>vis</v>
      </c>
      <c r="E162" s="21">
        <f>VLOOKUP(C162,'Active 1'!C$21:E$950,3,FALSE)</f>
        <v>7531.0143058365729</v>
      </c>
      <c r="F162" s="1" t="s">
        <v>1698</v>
      </c>
      <c r="G162" s="2" t="str">
        <f t="shared" si="16"/>
        <v>44178.254</v>
      </c>
      <c r="H162" s="3">
        <f t="shared" si="17"/>
        <v>7531</v>
      </c>
      <c r="I162" s="22" t="s">
        <v>2158</v>
      </c>
      <c r="J162" s="23" t="s">
        <v>2159</v>
      </c>
      <c r="K162" s="22">
        <v>7531</v>
      </c>
      <c r="L162" s="22" t="s">
        <v>1885</v>
      </c>
      <c r="M162" s="23" t="s">
        <v>1716</v>
      </c>
      <c r="N162" s="23"/>
      <c r="O162" s="24" t="s">
        <v>1990</v>
      </c>
      <c r="P162" s="24" t="s">
        <v>2148</v>
      </c>
    </row>
    <row r="163" spans="1:16" ht="12.75" customHeight="1" thickBot="1">
      <c r="A163" s="3" t="str">
        <f t="shared" si="12"/>
        <v> AOEB 1 </v>
      </c>
      <c r="B163" s="1" t="str">
        <f t="shared" si="13"/>
        <v>I</v>
      </c>
      <c r="C163" s="3">
        <f t="shared" si="14"/>
        <v>44237.582000000002</v>
      </c>
      <c r="D163" s="2" t="str">
        <f t="shared" si="15"/>
        <v>vis</v>
      </c>
      <c r="E163" s="21">
        <f>VLOOKUP(C163,'Active 1'!C$21:E$950,3,FALSE)</f>
        <v>7625.0154878228514</v>
      </c>
      <c r="F163" s="1" t="s">
        <v>1698</v>
      </c>
      <c r="G163" s="2" t="str">
        <f t="shared" si="16"/>
        <v>44237.582</v>
      </c>
      <c r="H163" s="3">
        <f t="shared" si="17"/>
        <v>7625</v>
      </c>
      <c r="I163" s="22" t="s">
        <v>2160</v>
      </c>
      <c r="J163" s="23" t="s">
        <v>2161</v>
      </c>
      <c r="K163" s="22">
        <v>7625</v>
      </c>
      <c r="L163" s="22" t="s">
        <v>1973</v>
      </c>
      <c r="M163" s="23" t="s">
        <v>1716</v>
      </c>
      <c r="N163" s="23"/>
      <c r="O163" s="24" t="s">
        <v>1974</v>
      </c>
      <c r="P163" s="24" t="s">
        <v>1975</v>
      </c>
    </row>
    <row r="164" spans="1:16" ht="12.75" customHeight="1" thickBot="1">
      <c r="A164" s="3" t="str">
        <f t="shared" si="12"/>
        <v> BBS 46 </v>
      </c>
      <c r="B164" s="1" t="str">
        <f t="shared" si="13"/>
        <v>I</v>
      </c>
      <c r="C164" s="3">
        <f t="shared" si="14"/>
        <v>44288.697999999997</v>
      </c>
      <c r="D164" s="2" t="str">
        <f t="shared" si="15"/>
        <v>vis</v>
      </c>
      <c r="E164" s="21">
        <f>VLOOKUP(C164,'Active 1'!C$21:E$950,3,FALSE)</f>
        <v>7706.0053141849394</v>
      </c>
      <c r="F164" s="1" t="s">
        <v>1698</v>
      </c>
      <c r="G164" s="2" t="str">
        <f t="shared" si="16"/>
        <v>44288.698</v>
      </c>
      <c r="H164" s="3">
        <f t="shared" si="17"/>
        <v>7706</v>
      </c>
      <c r="I164" s="22" t="s">
        <v>2162</v>
      </c>
      <c r="J164" s="23" t="s">
        <v>2163</v>
      </c>
      <c r="K164" s="22">
        <v>7706</v>
      </c>
      <c r="L164" s="22" t="s">
        <v>1999</v>
      </c>
      <c r="M164" s="23" t="s">
        <v>1716</v>
      </c>
      <c r="N164" s="23"/>
      <c r="O164" s="24" t="s">
        <v>2026</v>
      </c>
      <c r="P164" s="24" t="s">
        <v>2164</v>
      </c>
    </row>
    <row r="165" spans="1:16" ht="12.75" customHeight="1" thickBot="1">
      <c r="A165" s="3" t="str">
        <f t="shared" si="12"/>
        <v> BBS 48 </v>
      </c>
      <c r="B165" s="1" t="str">
        <f t="shared" si="13"/>
        <v>I</v>
      </c>
      <c r="C165" s="3">
        <f t="shared" si="14"/>
        <v>44379.578000000001</v>
      </c>
      <c r="D165" s="2" t="str">
        <f t="shared" si="15"/>
        <v>vis</v>
      </c>
      <c r="E165" s="21">
        <f>VLOOKUP(C165,'Active 1'!C$21:E$950,3,FALSE)</f>
        <v>7849.9984947895973</v>
      </c>
      <c r="F165" s="1" t="s">
        <v>1698</v>
      </c>
      <c r="G165" s="2" t="str">
        <f t="shared" si="16"/>
        <v>44379.578</v>
      </c>
      <c r="H165" s="3">
        <f t="shared" si="17"/>
        <v>7850</v>
      </c>
      <c r="I165" s="22" t="s">
        <v>2165</v>
      </c>
      <c r="J165" s="23" t="s">
        <v>2166</v>
      </c>
      <c r="K165" s="22">
        <v>7850</v>
      </c>
      <c r="L165" s="22" t="s">
        <v>2167</v>
      </c>
      <c r="M165" s="23" t="s">
        <v>1716</v>
      </c>
      <c r="N165" s="23"/>
      <c r="O165" s="24" t="s">
        <v>2026</v>
      </c>
      <c r="P165" s="24" t="s">
        <v>2168</v>
      </c>
    </row>
    <row r="166" spans="1:16" ht="12.75" customHeight="1" thickBot="1">
      <c r="A166" s="3" t="str">
        <f t="shared" si="12"/>
        <v> BBS 48 </v>
      </c>
      <c r="B166" s="1" t="str">
        <f t="shared" si="13"/>
        <v>I</v>
      </c>
      <c r="C166" s="3">
        <f t="shared" si="14"/>
        <v>44388.42</v>
      </c>
      <c r="D166" s="2" t="str">
        <f t="shared" si="15"/>
        <v>vis</v>
      </c>
      <c r="E166" s="21">
        <f>VLOOKUP(C166,'Active 1'!C$21:E$950,3,FALSE)</f>
        <v>7864.0080425768538</v>
      </c>
      <c r="F166" s="1" t="s">
        <v>1698</v>
      </c>
      <c r="G166" s="2" t="str">
        <f t="shared" si="16"/>
        <v>44388.420</v>
      </c>
      <c r="H166" s="3">
        <f t="shared" si="17"/>
        <v>7864</v>
      </c>
      <c r="I166" s="22" t="s">
        <v>2169</v>
      </c>
      <c r="J166" s="23" t="s">
        <v>2170</v>
      </c>
      <c r="K166" s="22">
        <v>7864</v>
      </c>
      <c r="L166" s="22" t="s">
        <v>1980</v>
      </c>
      <c r="M166" s="23" t="s">
        <v>1716</v>
      </c>
      <c r="N166" s="23"/>
      <c r="O166" s="24" t="s">
        <v>2026</v>
      </c>
      <c r="P166" s="24" t="s">
        <v>2168</v>
      </c>
    </row>
    <row r="167" spans="1:16" ht="12.75" customHeight="1" thickBot="1">
      <c r="A167" s="3" t="str">
        <f t="shared" si="12"/>
        <v> AOEB 1 </v>
      </c>
      <c r="B167" s="1" t="str">
        <f t="shared" si="13"/>
        <v>I</v>
      </c>
      <c r="C167" s="3">
        <f t="shared" si="14"/>
        <v>44394.737000000001</v>
      </c>
      <c r="D167" s="2" t="str">
        <f t="shared" si="15"/>
        <v>vis</v>
      </c>
      <c r="E167" s="21">
        <f>VLOOKUP(C167,'Active 1'!C$21:E$950,3,FALSE)</f>
        <v>7874.0168995517652</v>
      </c>
      <c r="F167" s="1" t="s">
        <v>1698</v>
      </c>
      <c r="G167" s="2" t="str">
        <f t="shared" si="16"/>
        <v>44394.737</v>
      </c>
      <c r="H167" s="3">
        <f t="shared" si="17"/>
        <v>7874</v>
      </c>
      <c r="I167" s="22" t="s">
        <v>2171</v>
      </c>
      <c r="J167" s="23" t="s">
        <v>2172</v>
      </c>
      <c r="K167" s="22">
        <v>7874</v>
      </c>
      <c r="L167" s="22" t="s">
        <v>2035</v>
      </c>
      <c r="M167" s="23" t="s">
        <v>1716</v>
      </c>
      <c r="N167" s="23"/>
      <c r="O167" s="24" t="s">
        <v>2173</v>
      </c>
      <c r="P167" s="24" t="s">
        <v>1975</v>
      </c>
    </row>
    <row r="168" spans="1:16" ht="12.75" customHeight="1" thickBot="1">
      <c r="A168" s="3" t="str">
        <f t="shared" si="12"/>
        <v> BRNO 23 </v>
      </c>
      <c r="B168" s="1" t="str">
        <f t="shared" si="13"/>
        <v>I</v>
      </c>
      <c r="C168" s="3">
        <f t="shared" si="14"/>
        <v>44405.463000000003</v>
      </c>
      <c r="D168" s="2" t="str">
        <f t="shared" si="15"/>
        <v>vis</v>
      </c>
      <c r="E168" s="21">
        <f>VLOOKUP(C168,'Active 1'!C$21:E$950,3,FALSE)</f>
        <v>7891.0115172362484</v>
      </c>
      <c r="F168" s="1" t="s">
        <v>1698</v>
      </c>
      <c r="G168" s="2" t="str">
        <f t="shared" si="16"/>
        <v>44405.463</v>
      </c>
      <c r="H168" s="3">
        <f t="shared" si="17"/>
        <v>7891</v>
      </c>
      <c r="I168" s="22" t="s">
        <v>2174</v>
      </c>
      <c r="J168" s="23" t="s">
        <v>2175</v>
      </c>
      <c r="K168" s="22">
        <v>7891</v>
      </c>
      <c r="L168" s="22" t="s">
        <v>1917</v>
      </c>
      <c r="M168" s="23" t="s">
        <v>1716</v>
      </c>
      <c r="N168" s="23"/>
      <c r="O168" s="24" t="s">
        <v>2176</v>
      </c>
      <c r="P168" s="24" t="s">
        <v>2083</v>
      </c>
    </row>
    <row r="169" spans="1:16" ht="12.75" customHeight="1" thickBot="1">
      <c r="A169" s="3" t="str">
        <f t="shared" si="12"/>
        <v> BRNO 23 </v>
      </c>
      <c r="B169" s="1" t="str">
        <f t="shared" si="13"/>
        <v>I</v>
      </c>
      <c r="C169" s="3">
        <f t="shared" si="14"/>
        <v>44405.464999999997</v>
      </c>
      <c r="D169" s="2" t="str">
        <f t="shared" si="15"/>
        <v>vis</v>
      </c>
      <c r="E169" s="21">
        <f>VLOOKUP(C169,'Active 1'!C$21:E$950,3,FALSE)</f>
        <v>7891.0146861002477</v>
      </c>
      <c r="F169" s="1" t="s">
        <v>1698</v>
      </c>
      <c r="G169" s="2" t="str">
        <f t="shared" si="16"/>
        <v>44405.465</v>
      </c>
      <c r="H169" s="3">
        <f t="shared" si="17"/>
        <v>7891</v>
      </c>
      <c r="I169" s="22" t="s">
        <v>2177</v>
      </c>
      <c r="J169" s="23" t="s">
        <v>2178</v>
      </c>
      <c r="K169" s="22">
        <v>7891</v>
      </c>
      <c r="L169" s="22" t="s">
        <v>1885</v>
      </c>
      <c r="M169" s="23" t="s">
        <v>1716</v>
      </c>
      <c r="N169" s="23"/>
      <c r="O169" s="24" t="s">
        <v>2179</v>
      </c>
      <c r="P169" s="24" t="s">
        <v>2083</v>
      </c>
    </row>
    <row r="170" spans="1:16" ht="12.75" customHeight="1" thickBot="1">
      <c r="A170" s="3" t="str">
        <f t="shared" si="12"/>
        <v> AOEB 1 </v>
      </c>
      <c r="B170" s="1" t="str">
        <f t="shared" si="13"/>
        <v>I</v>
      </c>
      <c r="C170" s="3">
        <f t="shared" si="14"/>
        <v>44406.722000000002</v>
      </c>
      <c r="D170" s="2" t="str">
        <f t="shared" si="15"/>
        <v>vis</v>
      </c>
      <c r="E170" s="21">
        <f>VLOOKUP(C170,'Active 1'!C$21:E$950,3,FALSE)</f>
        <v>7893.0063171304055</v>
      </c>
      <c r="F170" s="1" t="s">
        <v>1698</v>
      </c>
      <c r="G170" s="2" t="str">
        <f t="shared" si="16"/>
        <v>44406.722</v>
      </c>
      <c r="H170" s="3">
        <f t="shared" si="17"/>
        <v>7893</v>
      </c>
      <c r="I170" s="22" t="s">
        <v>2180</v>
      </c>
      <c r="J170" s="23" t="s">
        <v>2181</v>
      </c>
      <c r="K170" s="22">
        <v>7893</v>
      </c>
      <c r="L170" s="22" t="s">
        <v>1876</v>
      </c>
      <c r="M170" s="23" t="s">
        <v>1716</v>
      </c>
      <c r="N170" s="23"/>
      <c r="O170" s="24" t="s">
        <v>2173</v>
      </c>
      <c r="P170" s="24" t="s">
        <v>1975</v>
      </c>
    </row>
    <row r="171" spans="1:16" ht="12.75" customHeight="1" thickBot="1">
      <c r="A171" s="3" t="str">
        <f t="shared" si="12"/>
        <v> BBS 49 </v>
      </c>
      <c r="B171" s="1" t="str">
        <f t="shared" si="13"/>
        <v>I</v>
      </c>
      <c r="C171" s="3">
        <f t="shared" si="14"/>
        <v>44412.404000000002</v>
      </c>
      <c r="D171" s="2" t="str">
        <f t="shared" si="15"/>
        <v>vis</v>
      </c>
      <c r="E171" s="21">
        <f>VLOOKUP(C171,'Active 1'!C$21:E$950,3,FALSE)</f>
        <v>7902.0090597822073</v>
      </c>
      <c r="F171" s="1" t="s">
        <v>1698</v>
      </c>
      <c r="G171" s="2" t="str">
        <f t="shared" si="16"/>
        <v>44412.404</v>
      </c>
      <c r="H171" s="3">
        <f t="shared" si="17"/>
        <v>7902</v>
      </c>
      <c r="I171" s="22" t="s">
        <v>2182</v>
      </c>
      <c r="J171" s="23" t="s">
        <v>2183</v>
      </c>
      <c r="K171" s="22">
        <v>7902</v>
      </c>
      <c r="L171" s="22" t="s">
        <v>1912</v>
      </c>
      <c r="M171" s="23" t="s">
        <v>1716</v>
      </c>
      <c r="N171" s="23"/>
      <c r="O171" s="24" t="s">
        <v>2184</v>
      </c>
      <c r="P171" s="24" t="s">
        <v>2185</v>
      </c>
    </row>
    <row r="172" spans="1:16" ht="12.75" customHeight="1" thickBot="1">
      <c r="A172" s="3" t="str">
        <f t="shared" si="12"/>
        <v> PASP 99.409 </v>
      </c>
      <c r="B172" s="1" t="str">
        <f t="shared" si="13"/>
        <v>I</v>
      </c>
      <c r="C172" s="3">
        <f t="shared" si="14"/>
        <v>44425.659099999997</v>
      </c>
      <c r="D172" s="2" t="str">
        <f t="shared" si="15"/>
        <v>vis</v>
      </c>
      <c r="E172" s="21">
        <f>VLOOKUP(C172,'Active 1'!C$21:E$950,3,FALSE)</f>
        <v>7923.0108644502525</v>
      </c>
      <c r="F172" s="1" t="s">
        <v>1698</v>
      </c>
      <c r="G172" s="2" t="str">
        <f t="shared" si="16"/>
        <v>44425.6591</v>
      </c>
      <c r="H172" s="3">
        <f t="shared" si="17"/>
        <v>7923</v>
      </c>
      <c r="I172" s="22" t="s">
        <v>2186</v>
      </c>
      <c r="J172" s="23" t="s">
        <v>2187</v>
      </c>
      <c r="K172" s="22">
        <v>7923</v>
      </c>
      <c r="L172" s="22" t="s">
        <v>2188</v>
      </c>
      <c r="M172" s="23" t="s">
        <v>1900</v>
      </c>
      <c r="N172" s="23" t="s">
        <v>1901</v>
      </c>
      <c r="O172" s="24" t="s">
        <v>2154</v>
      </c>
      <c r="P172" s="24" t="s">
        <v>2155</v>
      </c>
    </row>
    <row r="173" spans="1:16" ht="12.75" customHeight="1" thickBot="1">
      <c r="A173" s="3" t="str">
        <f t="shared" si="12"/>
        <v> BRNO 23 </v>
      </c>
      <c r="B173" s="1" t="str">
        <f t="shared" si="13"/>
        <v>I</v>
      </c>
      <c r="C173" s="3">
        <f t="shared" si="14"/>
        <v>44431.974000000002</v>
      </c>
      <c r="D173" s="2" t="str">
        <f t="shared" si="15"/>
        <v>vis</v>
      </c>
      <c r="E173" s="21">
        <f>VLOOKUP(C173,'Active 1'!C$21:E$950,3,FALSE)</f>
        <v>7933.0163941179571</v>
      </c>
      <c r="F173" s="1" t="s">
        <v>1698</v>
      </c>
      <c r="G173" s="2" t="str">
        <f t="shared" si="16"/>
        <v>44431.974</v>
      </c>
      <c r="H173" s="3">
        <f t="shared" si="17"/>
        <v>7933</v>
      </c>
      <c r="I173" s="22" t="s">
        <v>2189</v>
      </c>
      <c r="J173" s="23" t="s">
        <v>2190</v>
      </c>
      <c r="K173" s="22">
        <v>7933</v>
      </c>
      <c r="L173" s="22" t="s">
        <v>1973</v>
      </c>
      <c r="M173" s="23" t="s">
        <v>1716</v>
      </c>
      <c r="N173" s="23"/>
      <c r="O173" s="24" t="s">
        <v>2191</v>
      </c>
      <c r="P173" s="24" t="s">
        <v>2083</v>
      </c>
    </row>
    <row r="174" spans="1:16" ht="12.75" customHeight="1" thickBot="1">
      <c r="A174" s="3" t="str">
        <f t="shared" si="12"/>
        <v> BBS 49 </v>
      </c>
      <c r="B174" s="1" t="str">
        <f t="shared" si="13"/>
        <v>I</v>
      </c>
      <c r="C174" s="3">
        <f t="shared" si="14"/>
        <v>44458.476999999999</v>
      </c>
      <c r="D174" s="2" t="str">
        <f t="shared" si="15"/>
        <v>vis</v>
      </c>
      <c r="E174" s="21">
        <f>VLOOKUP(C174,'Active 1'!C$21:E$950,3,FALSE)</f>
        <v>7975.0085955436243</v>
      </c>
      <c r="F174" s="1" t="s">
        <v>1698</v>
      </c>
      <c r="G174" s="2" t="str">
        <f t="shared" si="16"/>
        <v>44458.477</v>
      </c>
      <c r="H174" s="3">
        <f t="shared" si="17"/>
        <v>7975</v>
      </c>
      <c r="I174" s="22" t="s">
        <v>2192</v>
      </c>
      <c r="J174" s="23" t="s">
        <v>2193</v>
      </c>
      <c r="K174" s="22">
        <v>7975</v>
      </c>
      <c r="L174" s="22" t="s">
        <v>1980</v>
      </c>
      <c r="M174" s="23" t="s">
        <v>1716</v>
      </c>
      <c r="N174" s="23"/>
      <c r="O174" s="24" t="s">
        <v>1990</v>
      </c>
      <c r="P174" s="24" t="s">
        <v>2185</v>
      </c>
    </row>
    <row r="175" spans="1:16" ht="12.75" customHeight="1" thickBot="1">
      <c r="A175" s="3" t="str">
        <f t="shared" si="12"/>
        <v> BRNO 23 </v>
      </c>
      <c r="B175" s="1" t="str">
        <f t="shared" si="13"/>
        <v>I</v>
      </c>
      <c r="C175" s="3">
        <f t="shared" si="14"/>
        <v>44458.483</v>
      </c>
      <c r="D175" s="2" t="str">
        <f t="shared" si="15"/>
        <v>vis</v>
      </c>
      <c r="E175" s="21">
        <f>VLOOKUP(C175,'Active 1'!C$21:E$950,3,FALSE)</f>
        <v>7975.0181021356557</v>
      </c>
      <c r="F175" s="1" t="s">
        <v>1698</v>
      </c>
      <c r="G175" s="2" t="str">
        <f t="shared" si="16"/>
        <v>44458.483</v>
      </c>
      <c r="H175" s="3">
        <f t="shared" si="17"/>
        <v>7975</v>
      </c>
      <c r="I175" s="22" t="s">
        <v>2194</v>
      </c>
      <c r="J175" s="23" t="s">
        <v>2195</v>
      </c>
      <c r="K175" s="22">
        <v>7975</v>
      </c>
      <c r="L175" s="22" t="s">
        <v>2035</v>
      </c>
      <c r="M175" s="23" t="s">
        <v>1716</v>
      </c>
      <c r="N175" s="23"/>
      <c r="O175" s="24" t="s">
        <v>2057</v>
      </c>
      <c r="P175" s="24" t="s">
        <v>2083</v>
      </c>
    </row>
    <row r="176" spans="1:16" ht="12.75" customHeight="1" thickBot="1">
      <c r="A176" s="3" t="str">
        <f t="shared" si="12"/>
        <v> BRNO 23 </v>
      </c>
      <c r="B176" s="1" t="str">
        <f t="shared" si="13"/>
        <v>I</v>
      </c>
      <c r="C176" s="3">
        <f t="shared" si="14"/>
        <v>44458.483</v>
      </c>
      <c r="D176" s="2" t="str">
        <f t="shared" si="15"/>
        <v>vis</v>
      </c>
      <c r="E176" s="21">
        <f>VLOOKUP(C176,'Active 1'!C$21:E$950,3,FALSE)</f>
        <v>7975.0181021356557</v>
      </c>
      <c r="F176" s="1" t="s">
        <v>1698</v>
      </c>
      <c r="G176" s="2" t="str">
        <f t="shared" si="16"/>
        <v>44458.483</v>
      </c>
      <c r="H176" s="3">
        <f t="shared" si="17"/>
        <v>7975</v>
      </c>
      <c r="I176" s="22" t="s">
        <v>2194</v>
      </c>
      <c r="J176" s="23" t="s">
        <v>2195</v>
      </c>
      <c r="K176" s="22">
        <v>7975</v>
      </c>
      <c r="L176" s="22" t="s">
        <v>2035</v>
      </c>
      <c r="M176" s="23" t="s">
        <v>1716</v>
      </c>
      <c r="N176" s="23"/>
      <c r="O176" s="24" t="s">
        <v>2196</v>
      </c>
      <c r="P176" s="24" t="s">
        <v>2083</v>
      </c>
    </row>
    <row r="177" spans="1:16" ht="12.75" customHeight="1" thickBot="1">
      <c r="A177" s="3" t="str">
        <f t="shared" si="12"/>
        <v> BRNO 23 </v>
      </c>
      <c r="B177" s="1" t="str">
        <f t="shared" si="13"/>
        <v>I</v>
      </c>
      <c r="C177" s="3">
        <f t="shared" si="14"/>
        <v>44458.487999999998</v>
      </c>
      <c r="D177" s="2" t="str">
        <f t="shared" si="15"/>
        <v>vis</v>
      </c>
      <c r="E177" s="21">
        <f>VLOOKUP(C177,'Active 1'!C$21:E$950,3,FALSE)</f>
        <v>7975.0260242956765</v>
      </c>
      <c r="F177" s="1" t="s">
        <v>1698</v>
      </c>
      <c r="G177" s="2" t="str">
        <f t="shared" si="16"/>
        <v>44458.488</v>
      </c>
      <c r="H177" s="3">
        <f t="shared" si="17"/>
        <v>7975</v>
      </c>
      <c r="I177" s="22" t="s">
        <v>2197</v>
      </c>
      <c r="J177" s="23" t="s">
        <v>2198</v>
      </c>
      <c r="K177" s="22">
        <v>7975</v>
      </c>
      <c r="L177" s="22" t="s">
        <v>2111</v>
      </c>
      <c r="M177" s="23" t="s">
        <v>1716</v>
      </c>
      <c r="N177" s="23"/>
      <c r="O177" s="24" t="s">
        <v>2060</v>
      </c>
      <c r="P177" s="24" t="s">
        <v>2083</v>
      </c>
    </row>
    <row r="178" spans="1:16" ht="12.75" customHeight="1" thickBot="1">
      <c r="A178" s="3" t="str">
        <f t="shared" si="12"/>
        <v> BRNO 23 </v>
      </c>
      <c r="B178" s="1" t="str">
        <f t="shared" si="13"/>
        <v>I</v>
      </c>
      <c r="C178" s="3">
        <f t="shared" si="14"/>
        <v>44458.49</v>
      </c>
      <c r="D178" s="2" t="str">
        <f t="shared" si="15"/>
        <v>vis</v>
      </c>
      <c r="E178" s="21">
        <f>VLOOKUP(C178,'Active 1'!C$21:E$950,3,FALSE)</f>
        <v>7975.0291931596867</v>
      </c>
      <c r="F178" s="1" t="s">
        <v>1698</v>
      </c>
      <c r="G178" s="2" t="str">
        <f t="shared" si="16"/>
        <v>44458.490</v>
      </c>
      <c r="H178" s="3">
        <f t="shared" si="17"/>
        <v>7975</v>
      </c>
      <c r="I178" s="22" t="s">
        <v>2199</v>
      </c>
      <c r="J178" s="23" t="s">
        <v>2200</v>
      </c>
      <c r="K178" s="22">
        <v>7975</v>
      </c>
      <c r="L178" s="22" t="s">
        <v>1952</v>
      </c>
      <c r="M178" s="23" t="s">
        <v>1716</v>
      </c>
      <c r="N178" s="23"/>
      <c r="O178" s="24" t="s">
        <v>2201</v>
      </c>
      <c r="P178" s="24" t="s">
        <v>2083</v>
      </c>
    </row>
    <row r="179" spans="1:16" ht="12.75" customHeight="1" thickBot="1">
      <c r="A179" s="3" t="str">
        <f t="shared" si="12"/>
        <v> BBS 49 </v>
      </c>
      <c r="B179" s="1" t="str">
        <f t="shared" si="13"/>
        <v>I</v>
      </c>
      <c r="C179" s="3">
        <f t="shared" si="14"/>
        <v>44472.362999999998</v>
      </c>
      <c r="D179" s="2" t="str">
        <f t="shared" si="15"/>
        <v>vis</v>
      </c>
      <c r="E179" s="21">
        <f>VLOOKUP(C179,'Active 1'!C$21:E$950,3,FALSE)</f>
        <v>7997.0100183635632</v>
      </c>
      <c r="F179" s="1" t="s">
        <v>1698</v>
      </c>
      <c r="G179" s="2" t="str">
        <f t="shared" si="16"/>
        <v>44472.363</v>
      </c>
      <c r="H179" s="3">
        <f t="shared" si="17"/>
        <v>7997</v>
      </c>
      <c r="I179" s="22" t="s">
        <v>2202</v>
      </c>
      <c r="J179" s="23" t="s">
        <v>2203</v>
      </c>
      <c r="K179" s="22">
        <v>7997</v>
      </c>
      <c r="L179" s="22" t="s">
        <v>1912</v>
      </c>
      <c r="M179" s="23" t="s">
        <v>1716</v>
      </c>
      <c r="N179" s="23"/>
      <c r="O179" s="24" t="s">
        <v>2026</v>
      </c>
      <c r="P179" s="24" t="s">
        <v>2185</v>
      </c>
    </row>
    <row r="180" spans="1:16" ht="12.75" customHeight="1" thickBot="1">
      <c r="A180" s="3" t="str">
        <f t="shared" si="12"/>
        <v> BBS 49 </v>
      </c>
      <c r="B180" s="1" t="str">
        <f t="shared" si="13"/>
        <v>I</v>
      </c>
      <c r="C180" s="3">
        <f t="shared" si="14"/>
        <v>44475.518199999999</v>
      </c>
      <c r="D180" s="2" t="str">
        <f t="shared" si="15"/>
        <v>vis</v>
      </c>
      <c r="E180" s="21">
        <f>VLOOKUP(C180,'Active 1'!C$21:E$950,3,FALSE)</f>
        <v>8002.009218225402</v>
      </c>
      <c r="F180" s="1" t="s">
        <v>1698</v>
      </c>
      <c r="G180" s="2" t="str">
        <f t="shared" si="16"/>
        <v>44475.5182</v>
      </c>
      <c r="H180" s="3">
        <f t="shared" si="17"/>
        <v>8002</v>
      </c>
      <c r="I180" s="22" t="s">
        <v>2204</v>
      </c>
      <c r="J180" s="23" t="s">
        <v>2205</v>
      </c>
      <c r="K180" s="22">
        <v>8002</v>
      </c>
      <c r="L180" s="22" t="s">
        <v>2206</v>
      </c>
      <c r="M180" s="23" t="s">
        <v>1900</v>
      </c>
      <c r="N180" s="23" t="s">
        <v>1901</v>
      </c>
      <c r="O180" s="24" t="s">
        <v>2207</v>
      </c>
      <c r="P180" s="24" t="s">
        <v>2185</v>
      </c>
    </row>
    <row r="181" spans="1:16" ht="12.75" customHeight="1" thickBot="1">
      <c r="A181" s="3" t="str">
        <f t="shared" si="12"/>
        <v> BBS 49 </v>
      </c>
      <c r="B181" s="1" t="str">
        <f t="shared" si="13"/>
        <v>I</v>
      </c>
      <c r="C181" s="3">
        <f t="shared" si="14"/>
        <v>44477.417999999998</v>
      </c>
      <c r="D181" s="2" t="str">
        <f t="shared" si="15"/>
        <v>vis</v>
      </c>
      <c r="E181" s="21">
        <f>VLOOKUP(C181,'Active 1'!C$21:E$950,3,FALSE)</f>
        <v>8005.0193221482959</v>
      </c>
      <c r="F181" s="1" t="s">
        <v>1698</v>
      </c>
      <c r="G181" s="2" t="str">
        <f t="shared" si="16"/>
        <v>44477.418</v>
      </c>
      <c r="H181" s="3">
        <f t="shared" si="17"/>
        <v>8005</v>
      </c>
      <c r="I181" s="22" t="s">
        <v>2208</v>
      </c>
      <c r="J181" s="23" t="s">
        <v>2209</v>
      </c>
      <c r="K181" s="22">
        <v>8005</v>
      </c>
      <c r="L181" s="22" t="s">
        <v>1941</v>
      </c>
      <c r="M181" s="23" t="s">
        <v>1716</v>
      </c>
      <c r="N181" s="23"/>
      <c r="O181" s="24" t="s">
        <v>1990</v>
      </c>
      <c r="P181" s="24" t="s">
        <v>2185</v>
      </c>
    </row>
    <row r="182" spans="1:16" ht="12.75" customHeight="1" thickBot="1">
      <c r="A182" s="3" t="str">
        <f t="shared" si="12"/>
        <v> AOEB 1 </v>
      </c>
      <c r="B182" s="1" t="str">
        <f t="shared" si="13"/>
        <v>I</v>
      </c>
      <c r="C182" s="3">
        <f t="shared" si="14"/>
        <v>44485.629000000001</v>
      </c>
      <c r="D182" s="2" t="str">
        <f t="shared" si="15"/>
        <v>vis</v>
      </c>
      <c r="E182" s="21">
        <f>VLOOKUP(C182,'Active 1'!C$21:E$950,3,FALSE)</f>
        <v>8018.0290933404749</v>
      </c>
      <c r="F182" s="1" t="s">
        <v>1698</v>
      </c>
      <c r="G182" s="2" t="str">
        <f t="shared" si="16"/>
        <v>44485.629</v>
      </c>
      <c r="H182" s="3">
        <f t="shared" si="17"/>
        <v>8018</v>
      </c>
      <c r="I182" s="22" t="s">
        <v>2210</v>
      </c>
      <c r="J182" s="23" t="s">
        <v>2211</v>
      </c>
      <c r="K182" s="22">
        <v>8018</v>
      </c>
      <c r="L182" s="22" t="s">
        <v>1952</v>
      </c>
      <c r="M182" s="23" t="s">
        <v>1716</v>
      </c>
      <c r="N182" s="23"/>
      <c r="O182" s="24" t="s">
        <v>2013</v>
      </c>
      <c r="P182" s="24" t="s">
        <v>1975</v>
      </c>
    </row>
    <row r="183" spans="1:16" ht="12.75" customHeight="1" thickBot="1">
      <c r="A183" s="3" t="str">
        <f t="shared" si="12"/>
        <v> BBS 50 </v>
      </c>
      <c r="B183" s="1" t="str">
        <f t="shared" si="13"/>
        <v>I</v>
      </c>
      <c r="C183" s="3">
        <f t="shared" si="14"/>
        <v>44489.404999999999</v>
      </c>
      <c r="D183" s="2" t="str">
        <f t="shared" si="15"/>
        <v>vis</v>
      </c>
      <c r="E183" s="21">
        <f>VLOOKUP(C183,'Active 1'!C$21:E$950,3,FALSE)</f>
        <v>8024.0119085909464</v>
      </c>
      <c r="F183" s="1" t="s">
        <v>1698</v>
      </c>
      <c r="G183" s="2" t="str">
        <f t="shared" si="16"/>
        <v>44489.405</v>
      </c>
      <c r="H183" s="3">
        <f t="shared" si="17"/>
        <v>8024</v>
      </c>
      <c r="I183" s="22" t="s">
        <v>2212</v>
      </c>
      <c r="J183" s="23" t="s">
        <v>2213</v>
      </c>
      <c r="K183" s="22">
        <v>8024</v>
      </c>
      <c r="L183" s="22" t="s">
        <v>1989</v>
      </c>
      <c r="M183" s="23" t="s">
        <v>1716</v>
      </c>
      <c r="N183" s="23"/>
      <c r="O183" s="24" t="s">
        <v>2184</v>
      </c>
      <c r="P183" s="24" t="s">
        <v>2214</v>
      </c>
    </row>
    <row r="184" spans="1:16" ht="12.75" customHeight="1" thickBot="1">
      <c r="A184" s="3" t="str">
        <f t="shared" si="12"/>
        <v> BBS 50 </v>
      </c>
      <c r="B184" s="1" t="str">
        <f t="shared" si="13"/>
        <v>I</v>
      </c>
      <c r="C184" s="3">
        <f t="shared" si="14"/>
        <v>44489.406000000003</v>
      </c>
      <c r="D184" s="2" t="str">
        <f t="shared" si="15"/>
        <v>vis</v>
      </c>
      <c r="E184" s="21">
        <f>VLOOKUP(C184,'Active 1'!C$21:E$950,3,FALSE)</f>
        <v>8024.0134930229578</v>
      </c>
      <c r="F184" s="1" t="s">
        <v>1698</v>
      </c>
      <c r="G184" s="2" t="str">
        <f t="shared" si="16"/>
        <v>44489.406</v>
      </c>
      <c r="H184" s="3">
        <f t="shared" si="17"/>
        <v>8024</v>
      </c>
      <c r="I184" s="22" t="s">
        <v>2215</v>
      </c>
      <c r="J184" s="23" t="s">
        <v>2216</v>
      </c>
      <c r="K184" s="22">
        <v>8024</v>
      </c>
      <c r="L184" s="22" t="s">
        <v>1885</v>
      </c>
      <c r="M184" s="23" t="s">
        <v>1716</v>
      </c>
      <c r="N184" s="23"/>
      <c r="O184" s="24" t="s">
        <v>1927</v>
      </c>
      <c r="P184" s="24" t="s">
        <v>2214</v>
      </c>
    </row>
    <row r="185" spans="1:16" ht="12.75" customHeight="1" thickBot="1">
      <c r="A185" s="3" t="str">
        <f t="shared" si="12"/>
        <v> BBS 50 </v>
      </c>
      <c r="B185" s="1" t="str">
        <f t="shared" si="13"/>
        <v>I</v>
      </c>
      <c r="C185" s="3">
        <f t="shared" si="14"/>
        <v>44489.413</v>
      </c>
      <c r="D185" s="2" t="str">
        <f t="shared" si="15"/>
        <v>vis</v>
      </c>
      <c r="E185" s="21">
        <f>VLOOKUP(C185,'Active 1'!C$21:E$950,3,FALSE)</f>
        <v>8024.0245840469888</v>
      </c>
      <c r="F185" s="1" t="s">
        <v>1698</v>
      </c>
      <c r="G185" s="2" t="str">
        <f t="shared" si="16"/>
        <v>44489.413</v>
      </c>
      <c r="H185" s="3">
        <f t="shared" si="17"/>
        <v>8024</v>
      </c>
      <c r="I185" s="22" t="s">
        <v>2217</v>
      </c>
      <c r="J185" s="23" t="s">
        <v>2218</v>
      </c>
      <c r="K185" s="22">
        <v>8024</v>
      </c>
      <c r="L185" s="22" t="s">
        <v>2111</v>
      </c>
      <c r="M185" s="23" t="s">
        <v>1716</v>
      </c>
      <c r="N185" s="23"/>
      <c r="O185" s="24" t="s">
        <v>1990</v>
      </c>
      <c r="P185" s="24" t="s">
        <v>2214</v>
      </c>
    </row>
    <row r="186" spans="1:16" ht="12.75" customHeight="1" thickBot="1">
      <c r="A186" s="3" t="str">
        <f t="shared" si="12"/>
        <v> BBS 50 </v>
      </c>
      <c r="B186" s="1" t="str">
        <f t="shared" si="13"/>
        <v>I</v>
      </c>
      <c r="C186" s="3">
        <f t="shared" si="14"/>
        <v>44491.300999999999</v>
      </c>
      <c r="D186" s="2" t="str">
        <f t="shared" si="15"/>
        <v>vis</v>
      </c>
      <c r="E186" s="21">
        <f>VLOOKUP(C186,'Active 1'!C$21:E$950,3,FALSE)</f>
        <v>8027.0159916722241</v>
      </c>
      <c r="F186" s="1" t="s">
        <v>1698</v>
      </c>
      <c r="G186" s="2" t="str">
        <f t="shared" si="16"/>
        <v>44491.301</v>
      </c>
      <c r="H186" s="3">
        <f t="shared" si="17"/>
        <v>8027</v>
      </c>
      <c r="I186" s="22" t="s">
        <v>2219</v>
      </c>
      <c r="J186" s="23" t="s">
        <v>2220</v>
      </c>
      <c r="K186" s="22">
        <v>8027</v>
      </c>
      <c r="L186" s="22" t="s">
        <v>1973</v>
      </c>
      <c r="M186" s="23" t="s">
        <v>1716</v>
      </c>
      <c r="N186" s="23"/>
      <c r="O186" s="24" t="s">
        <v>2184</v>
      </c>
      <c r="P186" s="24" t="s">
        <v>2214</v>
      </c>
    </row>
    <row r="187" spans="1:16" ht="12.75" customHeight="1" thickBot="1">
      <c r="A187" s="3" t="str">
        <f t="shared" si="12"/>
        <v> BBS 50 </v>
      </c>
      <c r="B187" s="1" t="str">
        <f t="shared" si="13"/>
        <v>I</v>
      </c>
      <c r="C187" s="3">
        <f t="shared" si="14"/>
        <v>44491.303999999996</v>
      </c>
      <c r="D187" s="2" t="str">
        <f t="shared" si="15"/>
        <v>vis</v>
      </c>
      <c r="E187" s="21">
        <f>VLOOKUP(C187,'Active 1'!C$21:E$950,3,FALSE)</f>
        <v>8027.0207449682339</v>
      </c>
      <c r="F187" s="1" t="s">
        <v>1698</v>
      </c>
      <c r="G187" s="2" t="str">
        <f t="shared" si="16"/>
        <v>44491.304</v>
      </c>
      <c r="H187" s="3">
        <f t="shared" si="17"/>
        <v>8027</v>
      </c>
      <c r="I187" s="22" t="s">
        <v>2221</v>
      </c>
      <c r="J187" s="23" t="s">
        <v>2222</v>
      </c>
      <c r="K187" s="22">
        <v>8027</v>
      </c>
      <c r="L187" s="22" t="s">
        <v>1993</v>
      </c>
      <c r="M187" s="23" t="s">
        <v>1716</v>
      </c>
      <c r="N187" s="23"/>
      <c r="O187" s="24" t="s">
        <v>2223</v>
      </c>
      <c r="P187" s="24" t="s">
        <v>2214</v>
      </c>
    </row>
    <row r="188" spans="1:16" ht="13.5" thickBot="1">
      <c r="A188" s="3" t="str">
        <f t="shared" si="12"/>
        <v> BBS 50 </v>
      </c>
      <c r="B188" s="1" t="str">
        <f t="shared" si="13"/>
        <v>I</v>
      </c>
      <c r="C188" s="3">
        <f t="shared" si="14"/>
        <v>44496.345000000001</v>
      </c>
      <c r="D188" s="2" t="str">
        <f t="shared" si="15"/>
        <v>vis</v>
      </c>
      <c r="E188" s="21">
        <f>VLOOKUP(C188,'Active 1'!C$21:E$950,3,FALSE)</f>
        <v>8035.0078667049056</v>
      </c>
      <c r="F188" s="1" t="s">
        <v>1698</v>
      </c>
      <c r="G188" s="2" t="str">
        <f t="shared" si="16"/>
        <v>44496.345</v>
      </c>
      <c r="H188" s="3">
        <f t="shared" si="17"/>
        <v>8035</v>
      </c>
      <c r="I188" s="22" t="s">
        <v>2224</v>
      </c>
      <c r="J188" s="23" t="s">
        <v>2225</v>
      </c>
      <c r="K188" s="22">
        <v>8035</v>
      </c>
      <c r="L188" s="22" t="s">
        <v>1980</v>
      </c>
      <c r="M188" s="23" t="s">
        <v>1716</v>
      </c>
      <c r="N188" s="23"/>
      <c r="O188" s="24" t="s">
        <v>1990</v>
      </c>
      <c r="P188" s="24" t="s">
        <v>2214</v>
      </c>
    </row>
    <row r="189" spans="1:16" ht="13.5" thickBot="1">
      <c r="A189" s="3" t="str">
        <f t="shared" si="12"/>
        <v> BBS 51 </v>
      </c>
      <c r="B189" s="1" t="str">
        <f t="shared" si="13"/>
        <v>I</v>
      </c>
      <c r="C189" s="3">
        <f t="shared" si="14"/>
        <v>44501.396999999997</v>
      </c>
      <c r="D189" s="2" t="str">
        <f t="shared" si="15"/>
        <v>vis</v>
      </c>
      <c r="E189" s="21">
        <f>VLOOKUP(C189,'Active 1'!C$21:E$950,3,FALSE)</f>
        <v>8043.0124171936177</v>
      </c>
      <c r="F189" s="1" t="s">
        <v>1698</v>
      </c>
      <c r="G189" s="2" t="str">
        <f t="shared" si="16"/>
        <v>44501.397</v>
      </c>
      <c r="H189" s="3">
        <f t="shared" si="17"/>
        <v>8043</v>
      </c>
      <c r="I189" s="22" t="s">
        <v>2226</v>
      </c>
      <c r="J189" s="23" t="s">
        <v>2227</v>
      </c>
      <c r="K189" s="22">
        <v>8043</v>
      </c>
      <c r="L189" s="22" t="s">
        <v>1989</v>
      </c>
      <c r="M189" s="23" t="s">
        <v>1716</v>
      </c>
      <c r="N189" s="23"/>
      <c r="O189" s="24" t="s">
        <v>2184</v>
      </c>
      <c r="P189" s="24" t="s">
        <v>2228</v>
      </c>
    </row>
    <row r="190" spans="1:16" ht="13.5" thickBot="1">
      <c r="A190" s="3" t="str">
        <f t="shared" si="12"/>
        <v> BBS 51 </v>
      </c>
      <c r="B190" s="1" t="str">
        <f t="shared" si="13"/>
        <v>I</v>
      </c>
      <c r="C190" s="3">
        <f t="shared" si="14"/>
        <v>44503.285000000003</v>
      </c>
      <c r="D190" s="2" t="str">
        <f t="shared" si="15"/>
        <v>vis</v>
      </c>
      <c r="E190" s="21">
        <f>VLOOKUP(C190,'Active 1'!C$21:E$950,3,FALSE)</f>
        <v>8046.0038248188648</v>
      </c>
      <c r="F190" s="1" t="s">
        <v>1698</v>
      </c>
      <c r="G190" s="2" t="str">
        <f t="shared" si="16"/>
        <v>44503.285</v>
      </c>
      <c r="H190" s="3">
        <f t="shared" si="17"/>
        <v>8046</v>
      </c>
      <c r="I190" s="22" t="s">
        <v>2229</v>
      </c>
      <c r="J190" s="23" t="s">
        <v>2230</v>
      </c>
      <c r="K190" s="22">
        <v>8046</v>
      </c>
      <c r="L190" s="22" t="s">
        <v>1924</v>
      </c>
      <c r="M190" s="23" t="s">
        <v>1716</v>
      </c>
      <c r="N190" s="23"/>
      <c r="O190" s="24" t="s">
        <v>2231</v>
      </c>
      <c r="P190" s="24" t="s">
        <v>2228</v>
      </c>
    </row>
    <row r="191" spans="1:16" ht="13.5" thickBot="1">
      <c r="A191" s="3" t="str">
        <f t="shared" si="12"/>
        <v> BBS 51 </v>
      </c>
      <c r="B191" s="1" t="str">
        <f t="shared" si="13"/>
        <v>I</v>
      </c>
      <c r="C191" s="3">
        <f t="shared" si="14"/>
        <v>44503.290999999997</v>
      </c>
      <c r="D191" s="2" t="str">
        <f t="shared" si="15"/>
        <v>vis</v>
      </c>
      <c r="E191" s="21">
        <f>VLOOKUP(C191,'Active 1'!C$21:E$950,3,FALSE)</f>
        <v>8046.0133314108853</v>
      </c>
      <c r="F191" s="1" t="s">
        <v>1698</v>
      </c>
      <c r="G191" s="2" t="str">
        <f t="shared" si="16"/>
        <v>44503.291</v>
      </c>
      <c r="H191" s="3">
        <f t="shared" si="17"/>
        <v>8046</v>
      </c>
      <c r="I191" s="22" t="s">
        <v>2232</v>
      </c>
      <c r="J191" s="23" t="s">
        <v>2233</v>
      </c>
      <c r="K191" s="22">
        <v>8046</v>
      </c>
      <c r="L191" s="22" t="s">
        <v>1989</v>
      </c>
      <c r="M191" s="23" t="s">
        <v>1716</v>
      </c>
      <c r="N191" s="23"/>
      <c r="O191" s="24" t="s">
        <v>2184</v>
      </c>
      <c r="P191" s="24" t="s">
        <v>2228</v>
      </c>
    </row>
    <row r="192" spans="1:16" ht="13.5" thickBot="1">
      <c r="A192" s="3" t="str">
        <f t="shared" si="12"/>
        <v> BBS 50 </v>
      </c>
      <c r="B192" s="1" t="str">
        <f t="shared" si="13"/>
        <v>I</v>
      </c>
      <c r="C192" s="3">
        <f t="shared" si="14"/>
        <v>44506.451999999997</v>
      </c>
      <c r="D192" s="2" t="str">
        <f t="shared" si="15"/>
        <v>vis</v>
      </c>
      <c r="E192" s="21">
        <f>VLOOKUP(C192,'Active 1'!C$21:E$950,3,FALSE)</f>
        <v>8051.0217209783514</v>
      </c>
      <c r="F192" s="1" t="s">
        <v>1698</v>
      </c>
      <c r="G192" s="2" t="str">
        <f t="shared" si="16"/>
        <v>44506.4520</v>
      </c>
      <c r="H192" s="3">
        <f t="shared" si="17"/>
        <v>8051</v>
      </c>
      <c r="I192" s="22" t="s">
        <v>2234</v>
      </c>
      <c r="J192" s="23" t="s">
        <v>2235</v>
      </c>
      <c r="K192" s="22">
        <v>8051</v>
      </c>
      <c r="L192" s="22" t="s">
        <v>2236</v>
      </c>
      <c r="M192" s="23" t="s">
        <v>1900</v>
      </c>
      <c r="N192" s="23" t="s">
        <v>1901</v>
      </c>
      <c r="O192" s="24" t="s">
        <v>2207</v>
      </c>
      <c r="P192" s="24" t="s">
        <v>2214</v>
      </c>
    </row>
    <row r="193" spans="1:16" ht="13.5" thickBot="1">
      <c r="A193" s="3" t="str">
        <f t="shared" si="12"/>
        <v> BBS 51 </v>
      </c>
      <c r="B193" s="1" t="str">
        <f t="shared" si="13"/>
        <v>I</v>
      </c>
      <c r="C193" s="3">
        <f t="shared" si="14"/>
        <v>44515.283000000003</v>
      </c>
      <c r="D193" s="2" t="str">
        <f t="shared" si="15"/>
        <v>vis</v>
      </c>
      <c r="E193" s="21">
        <f>VLOOKUP(C193,'Active 1'!C$21:E$950,3,FALSE)</f>
        <v>8065.0138400135675</v>
      </c>
      <c r="F193" s="1" t="s">
        <v>1698</v>
      </c>
      <c r="G193" s="2" t="str">
        <f t="shared" si="16"/>
        <v>44515.283</v>
      </c>
      <c r="H193" s="3">
        <f t="shared" si="17"/>
        <v>8065</v>
      </c>
      <c r="I193" s="22" t="s">
        <v>2237</v>
      </c>
      <c r="J193" s="23" t="s">
        <v>2238</v>
      </c>
      <c r="K193" s="22">
        <v>8065</v>
      </c>
      <c r="L193" s="22" t="s">
        <v>1885</v>
      </c>
      <c r="M193" s="23" t="s">
        <v>1716</v>
      </c>
      <c r="N193" s="23"/>
      <c r="O193" s="24" t="s">
        <v>2184</v>
      </c>
      <c r="P193" s="24" t="s">
        <v>2228</v>
      </c>
    </row>
    <row r="194" spans="1:16" ht="13.5" thickBot="1">
      <c r="A194" s="3" t="str">
        <f t="shared" si="12"/>
        <v> PASP 99.409 </v>
      </c>
      <c r="B194" s="1" t="str">
        <f t="shared" si="13"/>
        <v>I</v>
      </c>
      <c r="C194" s="3">
        <f t="shared" si="14"/>
        <v>44528.535100000001</v>
      </c>
      <c r="D194" s="2" t="str">
        <f t="shared" si="15"/>
        <v>vis</v>
      </c>
      <c r="E194" s="21">
        <f>VLOOKUP(C194,'Active 1'!C$21:E$950,3,FALSE)</f>
        <v>8086.0108913856029</v>
      </c>
      <c r="F194" s="1" t="s">
        <v>1698</v>
      </c>
      <c r="G194" s="2" t="str">
        <f t="shared" si="16"/>
        <v>44528.5351</v>
      </c>
      <c r="H194" s="3">
        <f t="shared" si="17"/>
        <v>8086</v>
      </c>
      <c r="I194" s="22" t="s">
        <v>2239</v>
      </c>
      <c r="J194" s="23" t="s">
        <v>2240</v>
      </c>
      <c r="K194" s="22">
        <v>8086</v>
      </c>
      <c r="L194" s="22" t="s">
        <v>2188</v>
      </c>
      <c r="M194" s="23" t="s">
        <v>1900</v>
      </c>
      <c r="N194" s="23" t="s">
        <v>1901</v>
      </c>
      <c r="O194" s="24" t="s">
        <v>2154</v>
      </c>
      <c r="P194" s="24" t="s">
        <v>2155</v>
      </c>
    </row>
    <row r="195" spans="1:16" ht="13.5" thickBot="1">
      <c r="A195" s="3" t="str">
        <f t="shared" si="12"/>
        <v> BBS 51 </v>
      </c>
      <c r="B195" s="1" t="str">
        <f t="shared" si="13"/>
        <v>I</v>
      </c>
      <c r="C195" s="3">
        <f t="shared" si="14"/>
        <v>44537.413</v>
      </c>
      <c r="D195" s="2" t="str">
        <f t="shared" si="15"/>
        <v>vis</v>
      </c>
      <c r="E195" s="21">
        <f>VLOOKUP(C195,'Active 1'!C$21:E$950,3,FALSE)</f>
        <v>8100.0773202818391</v>
      </c>
      <c r="F195" s="1" t="s">
        <v>1698</v>
      </c>
      <c r="G195" s="2" t="str">
        <f t="shared" si="16"/>
        <v>44537.413</v>
      </c>
      <c r="H195" s="3">
        <f t="shared" si="17"/>
        <v>8100</v>
      </c>
      <c r="I195" s="22" t="s">
        <v>2241</v>
      </c>
      <c r="J195" s="23" t="s">
        <v>2242</v>
      </c>
      <c r="K195" s="22">
        <v>8100</v>
      </c>
      <c r="L195" s="22" t="s">
        <v>2243</v>
      </c>
      <c r="M195" s="23" t="s">
        <v>1716</v>
      </c>
      <c r="N195" s="23"/>
      <c r="O195" s="24" t="s">
        <v>2184</v>
      </c>
      <c r="P195" s="24" t="s">
        <v>2228</v>
      </c>
    </row>
    <row r="196" spans="1:16" ht="13.5" thickBot="1">
      <c r="A196" s="3" t="str">
        <f t="shared" si="12"/>
        <v> BBS 51 </v>
      </c>
      <c r="B196" s="1" t="str">
        <f t="shared" si="13"/>
        <v>I</v>
      </c>
      <c r="C196" s="3">
        <f t="shared" si="14"/>
        <v>44539.262999999999</v>
      </c>
      <c r="D196" s="2" t="str">
        <f t="shared" si="15"/>
        <v>vis</v>
      </c>
      <c r="E196" s="21">
        <f>VLOOKUP(C196,'Active 1'!C$21:E$950,3,FALSE)</f>
        <v>8103.0085194908888</v>
      </c>
      <c r="F196" s="1" t="s">
        <v>1698</v>
      </c>
      <c r="G196" s="2" t="str">
        <f t="shared" si="16"/>
        <v>44539.263</v>
      </c>
      <c r="H196" s="3">
        <f t="shared" si="17"/>
        <v>8103</v>
      </c>
      <c r="I196" s="22" t="s">
        <v>2244</v>
      </c>
      <c r="J196" s="23" t="s">
        <v>2245</v>
      </c>
      <c r="K196" s="22">
        <v>8103</v>
      </c>
      <c r="L196" s="22" t="s">
        <v>1980</v>
      </c>
      <c r="M196" s="23" t="s">
        <v>1716</v>
      </c>
      <c r="N196" s="23"/>
      <c r="O196" s="24" t="s">
        <v>2223</v>
      </c>
      <c r="P196" s="24" t="s">
        <v>2228</v>
      </c>
    </row>
    <row r="197" spans="1:16" ht="13.5" thickBot="1">
      <c r="A197" s="3" t="str">
        <f t="shared" si="12"/>
        <v> BBS 51 </v>
      </c>
      <c r="B197" s="1" t="str">
        <f t="shared" si="13"/>
        <v>I</v>
      </c>
      <c r="C197" s="3">
        <f t="shared" si="14"/>
        <v>44539.266000000003</v>
      </c>
      <c r="D197" s="2" t="str">
        <f t="shared" si="15"/>
        <v>vis</v>
      </c>
      <c r="E197" s="21">
        <f>VLOOKUP(C197,'Active 1'!C$21:E$950,3,FALSE)</f>
        <v>8103.0132727869104</v>
      </c>
      <c r="F197" s="1" t="s">
        <v>1698</v>
      </c>
      <c r="G197" s="2" t="str">
        <f t="shared" si="16"/>
        <v>44539.266</v>
      </c>
      <c r="H197" s="3">
        <f t="shared" si="17"/>
        <v>8103</v>
      </c>
      <c r="I197" s="22" t="s">
        <v>2246</v>
      </c>
      <c r="J197" s="23" t="s">
        <v>2247</v>
      </c>
      <c r="K197" s="22">
        <v>8103</v>
      </c>
      <c r="L197" s="22" t="s">
        <v>1989</v>
      </c>
      <c r="M197" s="23" t="s">
        <v>1716</v>
      </c>
      <c r="N197" s="23"/>
      <c r="O197" s="24" t="s">
        <v>1990</v>
      </c>
      <c r="P197" s="24" t="s">
        <v>2228</v>
      </c>
    </row>
    <row r="198" spans="1:16" ht="13.5" thickBot="1">
      <c r="A198" s="3" t="str">
        <f t="shared" si="12"/>
        <v> BBS 51 </v>
      </c>
      <c r="B198" s="1" t="str">
        <f t="shared" si="13"/>
        <v>I</v>
      </c>
      <c r="C198" s="3">
        <f t="shared" si="14"/>
        <v>44542.423999999999</v>
      </c>
      <c r="D198" s="2" t="str">
        <f t="shared" si="15"/>
        <v>vis</v>
      </c>
      <c r="E198" s="21">
        <f>VLOOKUP(C198,'Active 1'!C$21:E$950,3,FALSE)</f>
        <v>8108.0169090583549</v>
      </c>
      <c r="F198" s="1" t="s">
        <v>1698</v>
      </c>
      <c r="G198" s="2" t="str">
        <f t="shared" si="16"/>
        <v>44542.424</v>
      </c>
      <c r="H198" s="3">
        <f t="shared" si="17"/>
        <v>8108</v>
      </c>
      <c r="I198" s="22" t="s">
        <v>2248</v>
      </c>
      <c r="J198" s="23" t="s">
        <v>2249</v>
      </c>
      <c r="K198" s="22">
        <v>8108</v>
      </c>
      <c r="L198" s="22" t="s">
        <v>2035</v>
      </c>
      <c r="M198" s="23" t="s">
        <v>1716</v>
      </c>
      <c r="N198" s="23"/>
      <c r="O198" s="24" t="s">
        <v>2184</v>
      </c>
      <c r="P198" s="24" t="s">
        <v>2228</v>
      </c>
    </row>
    <row r="199" spans="1:16" ht="13.5" thickBot="1">
      <c r="A199" s="3" t="str">
        <f t="shared" si="12"/>
        <v> BRNO 23 </v>
      </c>
      <c r="B199" s="1" t="str">
        <f t="shared" si="13"/>
        <v>I</v>
      </c>
      <c r="C199" s="3">
        <f t="shared" si="14"/>
        <v>44544.317000000003</v>
      </c>
      <c r="D199" s="2" t="str">
        <f t="shared" si="15"/>
        <v>vis</v>
      </c>
      <c r="E199" s="21">
        <f>VLOOKUP(C199,'Active 1'!C$21:E$950,3,FALSE)</f>
        <v>8111.016238843622</v>
      </c>
      <c r="F199" s="1" t="s">
        <v>1698</v>
      </c>
      <c r="G199" s="2" t="str">
        <f t="shared" si="16"/>
        <v>44544.317</v>
      </c>
      <c r="H199" s="3">
        <f t="shared" si="17"/>
        <v>8111</v>
      </c>
      <c r="I199" s="22" t="s">
        <v>2250</v>
      </c>
      <c r="J199" s="23" t="s">
        <v>2251</v>
      </c>
      <c r="K199" s="22">
        <v>8111</v>
      </c>
      <c r="L199" s="22" t="s">
        <v>1973</v>
      </c>
      <c r="M199" s="23" t="s">
        <v>1716</v>
      </c>
      <c r="N199" s="23"/>
      <c r="O199" s="24" t="s">
        <v>2252</v>
      </c>
      <c r="P199" s="24" t="s">
        <v>2083</v>
      </c>
    </row>
    <row r="200" spans="1:16" ht="13.5" thickBot="1">
      <c r="A200" s="3" t="str">
        <f t="shared" si="12"/>
        <v> BRNO 23 </v>
      </c>
      <c r="B200" s="1" t="str">
        <f t="shared" si="13"/>
        <v>I</v>
      </c>
      <c r="C200" s="3">
        <f t="shared" si="14"/>
        <v>44544.319000000003</v>
      </c>
      <c r="D200" s="2" t="str">
        <f t="shared" si="15"/>
        <v>vis</v>
      </c>
      <c r="E200" s="21">
        <f>VLOOKUP(C200,'Active 1'!C$21:E$950,3,FALSE)</f>
        <v>8111.019407707633</v>
      </c>
      <c r="F200" s="1" t="s">
        <v>1698</v>
      </c>
      <c r="G200" s="2" t="str">
        <f t="shared" si="16"/>
        <v>44544.319</v>
      </c>
      <c r="H200" s="3">
        <f t="shared" si="17"/>
        <v>8111</v>
      </c>
      <c r="I200" s="22" t="s">
        <v>2253</v>
      </c>
      <c r="J200" s="23" t="s">
        <v>2254</v>
      </c>
      <c r="K200" s="22">
        <v>8111</v>
      </c>
      <c r="L200" s="22" t="s">
        <v>1941</v>
      </c>
      <c r="M200" s="23" t="s">
        <v>1716</v>
      </c>
      <c r="N200" s="23"/>
      <c r="O200" s="24" t="s">
        <v>2255</v>
      </c>
      <c r="P200" s="24" t="s">
        <v>2083</v>
      </c>
    </row>
    <row r="201" spans="1:16" ht="13.5" thickBot="1">
      <c r="A201" s="3" t="str">
        <f t="shared" si="12"/>
        <v> BRNO 23 </v>
      </c>
      <c r="B201" s="1" t="str">
        <f t="shared" si="13"/>
        <v>I</v>
      </c>
      <c r="C201" s="3">
        <f t="shared" si="14"/>
        <v>44544.324999999997</v>
      </c>
      <c r="D201" s="2" t="str">
        <f t="shared" si="15"/>
        <v>vis</v>
      </c>
      <c r="E201" s="21">
        <f>VLOOKUP(C201,'Active 1'!C$21:E$950,3,FALSE)</f>
        <v>8111.0289142996526</v>
      </c>
      <c r="F201" s="1" t="s">
        <v>1698</v>
      </c>
      <c r="G201" s="2" t="str">
        <f t="shared" si="16"/>
        <v>44544.325</v>
      </c>
      <c r="H201" s="3">
        <f t="shared" si="17"/>
        <v>8111</v>
      </c>
      <c r="I201" s="22" t="s">
        <v>2256</v>
      </c>
      <c r="J201" s="23" t="s">
        <v>2257</v>
      </c>
      <c r="K201" s="22">
        <v>8111</v>
      </c>
      <c r="L201" s="22" t="s">
        <v>1952</v>
      </c>
      <c r="M201" s="23" t="s">
        <v>1716</v>
      </c>
      <c r="N201" s="23"/>
      <c r="O201" s="24" t="s">
        <v>2258</v>
      </c>
      <c r="P201" s="24" t="s">
        <v>2083</v>
      </c>
    </row>
    <row r="202" spans="1:16" ht="13.5" thickBot="1">
      <c r="A202" s="3" t="str">
        <f t="shared" si="12"/>
        <v> BBS 52 </v>
      </c>
      <c r="B202" s="1" t="str">
        <f t="shared" si="13"/>
        <v>I</v>
      </c>
      <c r="C202" s="3">
        <f t="shared" si="14"/>
        <v>44561.353000000003</v>
      </c>
      <c r="D202" s="2" t="str">
        <f t="shared" si="15"/>
        <v>vis</v>
      </c>
      <c r="E202" s="21">
        <f>VLOOKUP(C202,'Active 1'!C$21:E$950,3,FALSE)</f>
        <v>8138.0086224789748</v>
      </c>
      <c r="F202" s="1" t="s">
        <v>1698</v>
      </c>
      <c r="G202" s="2" t="str">
        <f t="shared" si="16"/>
        <v>44561.353</v>
      </c>
      <c r="H202" s="3">
        <f t="shared" si="17"/>
        <v>8138</v>
      </c>
      <c r="I202" s="22" t="s">
        <v>2259</v>
      </c>
      <c r="J202" s="23" t="s">
        <v>2260</v>
      </c>
      <c r="K202" s="22">
        <v>8138</v>
      </c>
      <c r="L202" s="22" t="s">
        <v>1980</v>
      </c>
      <c r="M202" s="23" t="s">
        <v>1716</v>
      </c>
      <c r="N202" s="23"/>
      <c r="O202" s="24" t="s">
        <v>2184</v>
      </c>
      <c r="P202" s="24" t="s">
        <v>2261</v>
      </c>
    </row>
    <row r="203" spans="1:16" ht="13.5" thickBot="1">
      <c r="A203" s="3" t="str">
        <f t="shared" ref="A203:A266" si="18">P203</f>
        <v> BBS 52 </v>
      </c>
      <c r="B203" s="1" t="str">
        <f t="shared" ref="B203:B266" si="19">IF(H203=INT(H203),"I","II")</f>
        <v>I</v>
      </c>
      <c r="C203" s="3">
        <f t="shared" ref="C203:C266" si="20">1*G203</f>
        <v>44568.303</v>
      </c>
      <c r="D203" s="2" t="str">
        <f t="shared" ref="D203:D266" si="21">VLOOKUP(F203,I$1:J$5,2,FALSE)</f>
        <v>vis</v>
      </c>
      <c r="E203" s="21">
        <f>VLOOKUP(C203,'Active 1'!C$21:E$950,3,FALSE)</f>
        <v>8149.0204249129747</v>
      </c>
      <c r="F203" s="1" t="s">
        <v>1698</v>
      </c>
      <c r="G203" s="2" t="str">
        <f t="shared" ref="G203:G266" si="22">MID(I203,3,LEN(I203)-3)</f>
        <v>44568.303</v>
      </c>
      <c r="H203" s="3">
        <f t="shared" ref="H203:H266" si="23">1*K203</f>
        <v>8149</v>
      </c>
      <c r="I203" s="22" t="s">
        <v>2262</v>
      </c>
      <c r="J203" s="23" t="s">
        <v>2263</v>
      </c>
      <c r="K203" s="22">
        <v>8149</v>
      </c>
      <c r="L203" s="22" t="s">
        <v>1993</v>
      </c>
      <c r="M203" s="23" t="s">
        <v>1716</v>
      </c>
      <c r="N203" s="23"/>
      <c r="O203" s="24" t="s">
        <v>2184</v>
      </c>
      <c r="P203" s="24" t="s">
        <v>2261</v>
      </c>
    </row>
    <row r="204" spans="1:16" ht="13.5" thickBot="1">
      <c r="A204" s="3" t="str">
        <f t="shared" si="18"/>
        <v> BBS 52 </v>
      </c>
      <c r="B204" s="1" t="str">
        <f t="shared" si="19"/>
        <v>I</v>
      </c>
      <c r="C204" s="3">
        <f t="shared" si="20"/>
        <v>44575.243000000002</v>
      </c>
      <c r="D204" s="2" t="str">
        <f t="shared" si="21"/>
        <v>vis</v>
      </c>
      <c r="E204" s="21">
        <f>VLOOKUP(C204,'Active 1'!C$21:E$950,3,FALSE)</f>
        <v>8160.0163830269339</v>
      </c>
      <c r="F204" s="1" t="s">
        <v>1698</v>
      </c>
      <c r="G204" s="2" t="str">
        <f t="shared" si="22"/>
        <v>44575.243</v>
      </c>
      <c r="H204" s="3">
        <f t="shared" si="23"/>
        <v>8160</v>
      </c>
      <c r="I204" s="22" t="s">
        <v>2264</v>
      </c>
      <c r="J204" s="23" t="s">
        <v>2265</v>
      </c>
      <c r="K204" s="22">
        <v>8160</v>
      </c>
      <c r="L204" s="22" t="s">
        <v>1973</v>
      </c>
      <c r="M204" s="23" t="s">
        <v>1716</v>
      </c>
      <c r="N204" s="23"/>
      <c r="O204" s="24" t="s">
        <v>1990</v>
      </c>
      <c r="P204" s="24" t="s">
        <v>2261</v>
      </c>
    </row>
    <row r="205" spans="1:16" ht="13.5" thickBot="1">
      <c r="A205" s="3" t="str">
        <f t="shared" si="18"/>
        <v> BBS 52 </v>
      </c>
      <c r="B205" s="1" t="str">
        <f t="shared" si="19"/>
        <v>I</v>
      </c>
      <c r="C205" s="3">
        <f t="shared" si="20"/>
        <v>44587.231</v>
      </c>
      <c r="D205" s="2" t="str">
        <f t="shared" si="21"/>
        <v>vis</v>
      </c>
      <c r="E205" s="21">
        <f>VLOOKUP(C205,'Active 1'!C$21:E$950,3,FALSE)</f>
        <v>8179.010553901584</v>
      </c>
      <c r="F205" s="1" t="s">
        <v>1698</v>
      </c>
      <c r="G205" s="2" t="str">
        <f t="shared" si="22"/>
        <v>44587.231</v>
      </c>
      <c r="H205" s="3">
        <f t="shared" si="23"/>
        <v>8179</v>
      </c>
      <c r="I205" s="22" t="s">
        <v>2266</v>
      </c>
      <c r="J205" s="23" t="s">
        <v>2267</v>
      </c>
      <c r="K205" s="22">
        <v>8179</v>
      </c>
      <c r="L205" s="22" t="s">
        <v>1917</v>
      </c>
      <c r="M205" s="23" t="s">
        <v>1716</v>
      </c>
      <c r="N205" s="23"/>
      <c r="O205" s="24" t="s">
        <v>2184</v>
      </c>
      <c r="P205" s="24" t="s">
        <v>2261</v>
      </c>
    </row>
    <row r="206" spans="1:16" ht="13.5" thickBot="1">
      <c r="A206" s="3" t="str">
        <f t="shared" si="18"/>
        <v> BBS 52 </v>
      </c>
      <c r="B206" s="1" t="str">
        <f t="shared" si="19"/>
        <v>I</v>
      </c>
      <c r="C206" s="3">
        <f t="shared" si="20"/>
        <v>44604.269</v>
      </c>
      <c r="D206" s="2" t="str">
        <f t="shared" si="21"/>
        <v>vis</v>
      </c>
      <c r="E206" s="21">
        <f>VLOOKUP(C206,'Active 1'!C$21:E$950,3,FALSE)</f>
        <v>8206.0061064009478</v>
      </c>
      <c r="F206" s="1" t="s">
        <v>1698</v>
      </c>
      <c r="G206" s="2" t="str">
        <f t="shared" si="22"/>
        <v>44604.269</v>
      </c>
      <c r="H206" s="3">
        <f t="shared" si="23"/>
        <v>8206</v>
      </c>
      <c r="I206" s="22" t="s">
        <v>2268</v>
      </c>
      <c r="J206" s="23" t="s">
        <v>2269</v>
      </c>
      <c r="K206" s="22">
        <v>8206</v>
      </c>
      <c r="L206" s="22" t="s">
        <v>1876</v>
      </c>
      <c r="M206" s="23" t="s">
        <v>1716</v>
      </c>
      <c r="N206" s="23"/>
      <c r="O206" s="24" t="s">
        <v>2184</v>
      </c>
      <c r="P206" s="24" t="s">
        <v>2261</v>
      </c>
    </row>
    <row r="207" spans="1:16" ht="13.5" thickBot="1">
      <c r="A207" s="3" t="str">
        <f t="shared" si="18"/>
        <v> BBS 52 </v>
      </c>
      <c r="B207" s="1" t="str">
        <f t="shared" si="19"/>
        <v>I</v>
      </c>
      <c r="C207" s="3">
        <f t="shared" si="20"/>
        <v>44604.271000000001</v>
      </c>
      <c r="D207" s="2" t="str">
        <f t="shared" si="21"/>
        <v>vis</v>
      </c>
      <c r="E207" s="21">
        <f>VLOOKUP(C207,'Active 1'!C$21:E$950,3,FALSE)</f>
        <v>8206.009275264958</v>
      </c>
      <c r="F207" s="1" t="s">
        <v>1698</v>
      </c>
      <c r="G207" s="2" t="str">
        <f t="shared" si="22"/>
        <v>44604.271</v>
      </c>
      <c r="H207" s="3">
        <f t="shared" si="23"/>
        <v>8206</v>
      </c>
      <c r="I207" s="22" t="s">
        <v>2270</v>
      </c>
      <c r="J207" s="23" t="s">
        <v>2271</v>
      </c>
      <c r="K207" s="22">
        <v>8206</v>
      </c>
      <c r="L207" s="22" t="s">
        <v>1912</v>
      </c>
      <c r="M207" s="23" t="s">
        <v>1716</v>
      </c>
      <c r="N207" s="23"/>
      <c r="O207" s="24" t="s">
        <v>1990</v>
      </c>
      <c r="P207" s="24" t="s">
        <v>2261</v>
      </c>
    </row>
    <row r="208" spans="1:16" ht="13.5" thickBot="1">
      <c r="A208" s="3" t="str">
        <f t="shared" si="18"/>
        <v> BBS 54 </v>
      </c>
      <c r="B208" s="1" t="str">
        <f t="shared" si="19"/>
        <v>I</v>
      </c>
      <c r="C208" s="3">
        <f t="shared" si="20"/>
        <v>44711.57</v>
      </c>
      <c r="D208" s="2" t="str">
        <f t="shared" si="21"/>
        <v>vis</v>
      </c>
      <c r="E208" s="21">
        <f>VLOOKUP(C208,'Active 1'!C$21:E$950,3,FALSE)</f>
        <v>8376.0172449579404</v>
      </c>
      <c r="F208" s="1" t="s">
        <v>1698</v>
      </c>
      <c r="G208" s="2" t="str">
        <f t="shared" si="22"/>
        <v>44711.570</v>
      </c>
      <c r="H208" s="3">
        <f t="shared" si="23"/>
        <v>8376</v>
      </c>
      <c r="I208" s="22" t="s">
        <v>2272</v>
      </c>
      <c r="J208" s="23" t="s">
        <v>2273</v>
      </c>
      <c r="K208" s="22">
        <v>8376</v>
      </c>
      <c r="L208" s="22" t="s">
        <v>2035</v>
      </c>
      <c r="M208" s="23" t="s">
        <v>1716</v>
      </c>
      <c r="N208" s="23"/>
      <c r="O208" s="24" t="s">
        <v>2026</v>
      </c>
      <c r="P208" s="24" t="s">
        <v>2274</v>
      </c>
    </row>
    <row r="209" spans="1:16" ht="13.5" thickBot="1">
      <c r="A209" s="3" t="str">
        <f t="shared" si="18"/>
        <v> BBS 54 </v>
      </c>
      <c r="B209" s="1" t="str">
        <f t="shared" si="19"/>
        <v>I</v>
      </c>
      <c r="C209" s="3">
        <f t="shared" si="20"/>
        <v>44740.601999999999</v>
      </c>
      <c r="D209" s="2" t="str">
        <f t="shared" si="21"/>
        <v>vis</v>
      </c>
      <c r="E209" s="21">
        <f>VLOOKUP(C209,'Active 1'!C$21:E$950,3,FALSE)</f>
        <v>8422.0164749239848</v>
      </c>
      <c r="F209" s="1" t="s">
        <v>1698</v>
      </c>
      <c r="G209" s="2" t="str">
        <f t="shared" si="22"/>
        <v>44740.602</v>
      </c>
      <c r="H209" s="3">
        <f t="shared" si="23"/>
        <v>8422</v>
      </c>
      <c r="I209" s="22" t="s">
        <v>2275</v>
      </c>
      <c r="J209" s="23" t="s">
        <v>2276</v>
      </c>
      <c r="K209" s="22">
        <v>8422</v>
      </c>
      <c r="L209" s="22" t="s">
        <v>1973</v>
      </c>
      <c r="M209" s="23" t="s">
        <v>1716</v>
      </c>
      <c r="N209" s="23"/>
      <c r="O209" s="24" t="s">
        <v>2026</v>
      </c>
      <c r="P209" s="24" t="s">
        <v>2274</v>
      </c>
    </row>
    <row r="210" spans="1:16" ht="13.5" thickBot="1">
      <c r="A210" s="3" t="str">
        <f t="shared" si="18"/>
        <v> BBS 56 </v>
      </c>
      <c r="B210" s="1" t="str">
        <f t="shared" si="19"/>
        <v>I</v>
      </c>
      <c r="C210" s="3">
        <f t="shared" si="20"/>
        <v>44785.408000000003</v>
      </c>
      <c r="D210" s="2" t="str">
        <f t="shared" si="21"/>
        <v>vis</v>
      </c>
      <c r="E210" s="21">
        <f>VLOOKUP(C210,'Active 1'!C$21:E$950,3,FALSE)</f>
        <v>8493.0085353352151</v>
      </c>
      <c r="F210" s="1" t="s">
        <v>1698</v>
      </c>
      <c r="G210" s="2" t="str">
        <f t="shared" si="22"/>
        <v>44785.408</v>
      </c>
      <c r="H210" s="3">
        <f t="shared" si="23"/>
        <v>8493</v>
      </c>
      <c r="I210" s="22" t="s">
        <v>2277</v>
      </c>
      <c r="J210" s="23" t="s">
        <v>2278</v>
      </c>
      <c r="K210" s="22">
        <v>8493</v>
      </c>
      <c r="L210" s="22" t="s">
        <v>1980</v>
      </c>
      <c r="M210" s="23" t="s">
        <v>1716</v>
      </c>
      <c r="N210" s="23"/>
      <c r="O210" s="24" t="s">
        <v>1927</v>
      </c>
      <c r="P210" s="24" t="s">
        <v>2279</v>
      </c>
    </row>
    <row r="211" spans="1:16" ht="13.5" thickBot="1">
      <c r="A211" s="3" t="str">
        <f t="shared" si="18"/>
        <v> AOEB 1 </v>
      </c>
      <c r="B211" s="1" t="str">
        <f t="shared" si="19"/>
        <v>I</v>
      </c>
      <c r="C211" s="3">
        <f t="shared" si="20"/>
        <v>44786.678999999996</v>
      </c>
      <c r="D211" s="2" t="str">
        <f t="shared" si="21"/>
        <v>vis</v>
      </c>
      <c r="E211" s="21">
        <f>VLOOKUP(C211,'Active 1'!C$21:E$950,3,FALSE)</f>
        <v>8495.022348413424</v>
      </c>
      <c r="F211" s="1" t="s">
        <v>1698</v>
      </c>
      <c r="G211" s="2" t="str">
        <f t="shared" si="22"/>
        <v>44786.679</v>
      </c>
      <c r="H211" s="3">
        <f t="shared" si="23"/>
        <v>8495</v>
      </c>
      <c r="I211" s="22" t="s">
        <v>2280</v>
      </c>
      <c r="J211" s="23" t="s">
        <v>2281</v>
      </c>
      <c r="K211" s="22">
        <v>8495</v>
      </c>
      <c r="L211" s="22" t="s">
        <v>2040</v>
      </c>
      <c r="M211" s="23" t="s">
        <v>1716</v>
      </c>
      <c r="N211" s="23"/>
      <c r="O211" s="24" t="s">
        <v>2282</v>
      </c>
      <c r="P211" s="24" t="s">
        <v>1975</v>
      </c>
    </row>
    <row r="212" spans="1:16" ht="13.5" thickBot="1">
      <c r="A212" s="3" t="str">
        <f t="shared" si="18"/>
        <v> BBS 56 </v>
      </c>
      <c r="B212" s="1" t="str">
        <f t="shared" si="19"/>
        <v>I</v>
      </c>
      <c r="C212" s="3">
        <f t="shared" si="20"/>
        <v>44795.512000000002</v>
      </c>
      <c r="D212" s="2" t="str">
        <f t="shared" si="21"/>
        <v>vis</v>
      </c>
      <c r="E212" s="21">
        <f>VLOOKUP(C212,'Active 1'!C$21:E$950,3,FALSE)</f>
        <v>8509.0176363126502</v>
      </c>
      <c r="F212" s="1" t="s">
        <v>1698</v>
      </c>
      <c r="G212" s="2" t="str">
        <f t="shared" si="22"/>
        <v>44795.512</v>
      </c>
      <c r="H212" s="3">
        <f t="shared" si="23"/>
        <v>8509</v>
      </c>
      <c r="I212" s="22" t="s">
        <v>2283</v>
      </c>
      <c r="J212" s="23" t="s">
        <v>2284</v>
      </c>
      <c r="K212" s="22">
        <v>8509</v>
      </c>
      <c r="L212" s="22" t="s">
        <v>2035</v>
      </c>
      <c r="M212" s="23" t="s">
        <v>1716</v>
      </c>
      <c r="N212" s="23"/>
      <c r="O212" s="24" t="s">
        <v>2207</v>
      </c>
      <c r="P212" s="24" t="s">
        <v>2279</v>
      </c>
    </row>
    <row r="213" spans="1:16" ht="13.5" thickBot="1">
      <c r="A213" s="3" t="str">
        <f t="shared" si="18"/>
        <v> AOEB 1 </v>
      </c>
      <c r="B213" s="1" t="str">
        <f t="shared" si="19"/>
        <v>I</v>
      </c>
      <c r="C213" s="3">
        <f t="shared" si="20"/>
        <v>44803.718000000001</v>
      </c>
      <c r="D213" s="2" t="str">
        <f t="shared" si="21"/>
        <v>vis</v>
      </c>
      <c r="E213" s="21">
        <f>VLOOKUP(C213,'Active 1'!C$21:E$950,3,FALSE)</f>
        <v>8522.0194853447974</v>
      </c>
      <c r="F213" s="1" t="s">
        <v>1698</v>
      </c>
      <c r="G213" s="2" t="str">
        <f t="shared" si="22"/>
        <v>44803.718</v>
      </c>
      <c r="H213" s="3">
        <f t="shared" si="23"/>
        <v>8522</v>
      </c>
      <c r="I213" s="22" t="s">
        <v>2285</v>
      </c>
      <c r="J213" s="23" t="s">
        <v>2286</v>
      </c>
      <c r="K213" s="22">
        <v>8522</v>
      </c>
      <c r="L213" s="22" t="s">
        <v>1941</v>
      </c>
      <c r="M213" s="23" t="s">
        <v>1716</v>
      </c>
      <c r="N213" s="23"/>
      <c r="O213" s="24" t="s">
        <v>2287</v>
      </c>
      <c r="P213" s="24" t="s">
        <v>1975</v>
      </c>
    </row>
    <row r="214" spans="1:16" ht="13.5" thickBot="1">
      <c r="A214" s="3" t="str">
        <f t="shared" si="18"/>
        <v> BRNO 26 </v>
      </c>
      <c r="B214" s="1" t="str">
        <f t="shared" si="19"/>
        <v>I</v>
      </c>
      <c r="C214" s="3">
        <f t="shared" si="20"/>
        <v>44809.398000000001</v>
      </c>
      <c r="D214" s="2" t="str">
        <f t="shared" si="21"/>
        <v>vis</v>
      </c>
      <c r="E214" s="21">
        <f>VLOOKUP(C214,'Active 1'!C$21:E$950,3,FALSE)</f>
        <v>8531.0190591325882</v>
      </c>
      <c r="F214" s="1" t="s">
        <v>1698</v>
      </c>
      <c r="G214" s="2" t="str">
        <f t="shared" si="22"/>
        <v>44809.398</v>
      </c>
      <c r="H214" s="3">
        <f t="shared" si="23"/>
        <v>8531</v>
      </c>
      <c r="I214" s="22" t="s">
        <v>2288</v>
      </c>
      <c r="J214" s="23" t="s">
        <v>2289</v>
      </c>
      <c r="K214" s="22">
        <v>8531</v>
      </c>
      <c r="L214" s="22" t="s">
        <v>1941</v>
      </c>
      <c r="M214" s="23" t="s">
        <v>1716</v>
      </c>
      <c r="N214" s="23"/>
      <c r="O214" s="24" t="s">
        <v>1994</v>
      </c>
      <c r="P214" s="24" t="s">
        <v>2290</v>
      </c>
    </row>
    <row r="215" spans="1:16" ht="13.5" thickBot="1">
      <c r="A215" s="3" t="str">
        <f t="shared" si="18"/>
        <v> BBS 56 </v>
      </c>
      <c r="B215" s="1" t="str">
        <f t="shared" si="19"/>
        <v>I</v>
      </c>
      <c r="C215" s="3">
        <f t="shared" si="20"/>
        <v>44814.446000000004</v>
      </c>
      <c r="D215" s="2" t="str">
        <f t="shared" si="21"/>
        <v>vis</v>
      </c>
      <c r="E215" s="21">
        <f>VLOOKUP(C215,'Active 1'!C$21:E$950,3,FALSE)</f>
        <v>8539.0172718932899</v>
      </c>
      <c r="F215" s="1" t="s">
        <v>1698</v>
      </c>
      <c r="G215" s="2" t="str">
        <f t="shared" si="22"/>
        <v>44814.446</v>
      </c>
      <c r="H215" s="3">
        <f t="shared" si="23"/>
        <v>8539</v>
      </c>
      <c r="I215" s="22" t="s">
        <v>2291</v>
      </c>
      <c r="J215" s="23" t="s">
        <v>2292</v>
      </c>
      <c r="K215" s="22">
        <v>8539</v>
      </c>
      <c r="L215" s="22" t="s">
        <v>2035</v>
      </c>
      <c r="M215" s="23" t="s">
        <v>1716</v>
      </c>
      <c r="N215" s="23"/>
      <c r="O215" s="24" t="s">
        <v>2026</v>
      </c>
      <c r="P215" s="24" t="s">
        <v>2279</v>
      </c>
    </row>
    <row r="216" spans="1:16" ht="13.5" thickBot="1">
      <c r="A216" s="3" t="str">
        <f t="shared" si="18"/>
        <v> BBS 56 </v>
      </c>
      <c r="B216" s="1" t="str">
        <f t="shared" si="19"/>
        <v>I</v>
      </c>
      <c r="C216" s="3">
        <f t="shared" si="20"/>
        <v>44814.447</v>
      </c>
      <c r="D216" s="2" t="str">
        <f t="shared" si="21"/>
        <v>vis</v>
      </c>
      <c r="E216" s="21">
        <f>VLOOKUP(C216,'Active 1'!C$21:E$950,3,FALSE)</f>
        <v>8539.0188563252905</v>
      </c>
      <c r="F216" s="1" t="s">
        <v>1698</v>
      </c>
      <c r="G216" s="2" t="str">
        <f t="shared" si="22"/>
        <v>44814.447</v>
      </c>
      <c r="H216" s="3">
        <f t="shared" si="23"/>
        <v>8539</v>
      </c>
      <c r="I216" s="22" t="s">
        <v>2293</v>
      </c>
      <c r="J216" s="23" t="s">
        <v>2294</v>
      </c>
      <c r="K216" s="22">
        <v>8539</v>
      </c>
      <c r="L216" s="22" t="s">
        <v>1941</v>
      </c>
      <c r="M216" s="23" t="s">
        <v>1716</v>
      </c>
      <c r="N216" s="23"/>
      <c r="O216" s="24" t="s">
        <v>2295</v>
      </c>
      <c r="P216" s="24" t="s">
        <v>2279</v>
      </c>
    </row>
    <row r="217" spans="1:16" ht="13.5" thickBot="1">
      <c r="A217" s="3" t="str">
        <f t="shared" si="18"/>
        <v> BBS 56 </v>
      </c>
      <c r="B217" s="1" t="str">
        <f t="shared" si="19"/>
        <v>I</v>
      </c>
      <c r="C217" s="3">
        <f t="shared" si="20"/>
        <v>44816.34</v>
      </c>
      <c r="D217" s="2" t="str">
        <f t="shared" si="21"/>
        <v>vis</v>
      </c>
      <c r="E217" s="21">
        <f>VLOOKUP(C217,'Active 1'!C$21:E$950,3,FALSE)</f>
        <v>8542.0181861105466</v>
      </c>
      <c r="F217" s="1" t="s">
        <v>1698</v>
      </c>
      <c r="G217" s="2" t="str">
        <f t="shared" si="22"/>
        <v>44816.340</v>
      </c>
      <c r="H217" s="3">
        <f t="shared" si="23"/>
        <v>8542</v>
      </c>
      <c r="I217" s="22" t="s">
        <v>2296</v>
      </c>
      <c r="J217" s="23" t="s">
        <v>2297</v>
      </c>
      <c r="K217" s="22">
        <v>8542</v>
      </c>
      <c r="L217" s="22" t="s">
        <v>2035</v>
      </c>
      <c r="M217" s="23" t="s">
        <v>1716</v>
      </c>
      <c r="N217" s="23"/>
      <c r="O217" s="24" t="s">
        <v>2026</v>
      </c>
      <c r="P217" s="24" t="s">
        <v>2279</v>
      </c>
    </row>
    <row r="218" spans="1:16" ht="13.5" thickBot="1">
      <c r="A218" s="3" t="str">
        <f t="shared" si="18"/>
        <v> BRNO 26 </v>
      </c>
      <c r="B218" s="1" t="str">
        <f t="shared" si="19"/>
        <v>I</v>
      </c>
      <c r="C218" s="3">
        <f t="shared" si="20"/>
        <v>44819.483</v>
      </c>
      <c r="D218" s="2" t="str">
        <f t="shared" si="21"/>
        <v>vis</v>
      </c>
      <c r="E218" s="21">
        <f>VLOOKUP(C218,'Active 1'!C$21:E$950,3,FALSE)</f>
        <v>8546.9980559019295</v>
      </c>
      <c r="F218" s="1" t="s">
        <v>1698</v>
      </c>
      <c r="G218" s="2" t="str">
        <f t="shared" si="22"/>
        <v>44819.483</v>
      </c>
      <c r="H218" s="3">
        <f t="shared" si="23"/>
        <v>8547</v>
      </c>
      <c r="I218" s="22" t="s">
        <v>2298</v>
      </c>
      <c r="J218" s="23" t="s">
        <v>2299</v>
      </c>
      <c r="K218" s="22">
        <v>8547</v>
      </c>
      <c r="L218" s="22" t="s">
        <v>2167</v>
      </c>
      <c r="M218" s="23" t="s">
        <v>1716</v>
      </c>
      <c r="N218" s="23"/>
      <c r="O218" s="24" t="s">
        <v>1994</v>
      </c>
      <c r="P218" s="24" t="s">
        <v>2290</v>
      </c>
    </row>
    <row r="219" spans="1:16" ht="13.5" thickBot="1">
      <c r="A219" s="3" t="str">
        <f t="shared" si="18"/>
        <v> BRNO 26 </v>
      </c>
      <c r="B219" s="1" t="str">
        <f t="shared" si="19"/>
        <v>I</v>
      </c>
      <c r="C219" s="3">
        <f t="shared" si="20"/>
        <v>44819.485999999997</v>
      </c>
      <c r="D219" s="2" t="str">
        <f t="shared" si="21"/>
        <v>vis</v>
      </c>
      <c r="E219" s="21">
        <f>VLOOKUP(C219,'Active 1'!C$21:E$950,3,FALSE)</f>
        <v>8547.0028091979402</v>
      </c>
      <c r="F219" s="1" t="s">
        <v>1698</v>
      </c>
      <c r="G219" s="2" t="str">
        <f t="shared" si="22"/>
        <v>44819.486</v>
      </c>
      <c r="H219" s="3">
        <f t="shared" si="23"/>
        <v>8547</v>
      </c>
      <c r="I219" s="22" t="s">
        <v>2300</v>
      </c>
      <c r="J219" s="23" t="s">
        <v>2301</v>
      </c>
      <c r="K219" s="22">
        <v>8547</v>
      </c>
      <c r="L219" s="22" t="s">
        <v>1924</v>
      </c>
      <c r="M219" s="23" t="s">
        <v>1716</v>
      </c>
      <c r="N219" s="23"/>
      <c r="O219" s="24" t="s">
        <v>2302</v>
      </c>
      <c r="P219" s="24" t="s">
        <v>2290</v>
      </c>
    </row>
    <row r="220" spans="1:16" ht="13.5" thickBot="1">
      <c r="A220" s="3" t="str">
        <f t="shared" si="18"/>
        <v> BRNO 26 </v>
      </c>
      <c r="B220" s="1" t="str">
        <f t="shared" si="19"/>
        <v>I</v>
      </c>
      <c r="C220" s="3">
        <f t="shared" si="20"/>
        <v>44819.487999999998</v>
      </c>
      <c r="D220" s="2" t="str">
        <f t="shared" si="21"/>
        <v>vis</v>
      </c>
      <c r="E220" s="21">
        <f>VLOOKUP(C220,'Active 1'!C$21:E$950,3,FALSE)</f>
        <v>8547.0059780619504</v>
      </c>
      <c r="F220" s="1" t="s">
        <v>1698</v>
      </c>
      <c r="G220" s="2" t="str">
        <f t="shared" si="22"/>
        <v>44819.488</v>
      </c>
      <c r="H220" s="3">
        <f t="shared" si="23"/>
        <v>8547</v>
      </c>
      <c r="I220" s="22" t="s">
        <v>2303</v>
      </c>
      <c r="J220" s="23" t="s">
        <v>2304</v>
      </c>
      <c r="K220" s="22">
        <v>8547</v>
      </c>
      <c r="L220" s="22" t="s">
        <v>1876</v>
      </c>
      <c r="M220" s="23" t="s">
        <v>1716</v>
      </c>
      <c r="N220" s="23"/>
      <c r="O220" s="24" t="s">
        <v>2305</v>
      </c>
      <c r="P220" s="24" t="s">
        <v>2290</v>
      </c>
    </row>
    <row r="221" spans="1:16" ht="13.5" thickBot="1">
      <c r="A221" s="3" t="str">
        <f t="shared" si="18"/>
        <v> BRNO 26 </v>
      </c>
      <c r="B221" s="1" t="str">
        <f t="shared" si="19"/>
        <v>I</v>
      </c>
      <c r="C221" s="3">
        <f t="shared" si="20"/>
        <v>44819.491000000002</v>
      </c>
      <c r="D221" s="2" t="str">
        <f t="shared" si="21"/>
        <v>vis</v>
      </c>
      <c r="E221" s="21">
        <f>VLOOKUP(C221,'Active 1'!C$21:E$950,3,FALSE)</f>
        <v>8547.010731357972</v>
      </c>
      <c r="F221" s="1" t="s">
        <v>1698</v>
      </c>
      <c r="G221" s="2" t="str">
        <f t="shared" si="22"/>
        <v>44819.491</v>
      </c>
      <c r="H221" s="3">
        <f t="shared" si="23"/>
        <v>8547</v>
      </c>
      <c r="I221" s="22" t="s">
        <v>2306</v>
      </c>
      <c r="J221" s="23" t="s">
        <v>2307</v>
      </c>
      <c r="K221" s="22">
        <v>8547</v>
      </c>
      <c r="L221" s="22" t="s">
        <v>1917</v>
      </c>
      <c r="M221" s="23" t="s">
        <v>1716</v>
      </c>
      <c r="N221" s="23"/>
      <c r="O221" s="24" t="s">
        <v>2258</v>
      </c>
      <c r="P221" s="24" t="s">
        <v>2290</v>
      </c>
    </row>
    <row r="222" spans="1:16" ht="13.5" thickBot="1">
      <c r="A222" s="3" t="str">
        <f t="shared" si="18"/>
        <v> BRNO 26 </v>
      </c>
      <c r="B222" s="1" t="str">
        <f t="shared" si="19"/>
        <v>I</v>
      </c>
      <c r="C222" s="3">
        <f t="shared" si="20"/>
        <v>44819.493000000002</v>
      </c>
      <c r="D222" s="2" t="str">
        <f t="shared" si="21"/>
        <v>vis</v>
      </c>
      <c r="E222" s="21">
        <f>VLOOKUP(C222,'Active 1'!C$21:E$950,3,FALSE)</f>
        <v>8547.0139002219821</v>
      </c>
      <c r="F222" s="1" t="s">
        <v>1698</v>
      </c>
      <c r="G222" s="2" t="str">
        <f t="shared" si="22"/>
        <v>44819.493</v>
      </c>
      <c r="H222" s="3">
        <f t="shared" si="23"/>
        <v>8547</v>
      </c>
      <c r="I222" s="22" t="s">
        <v>2308</v>
      </c>
      <c r="J222" s="23" t="s">
        <v>2309</v>
      </c>
      <c r="K222" s="22">
        <v>8547</v>
      </c>
      <c r="L222" s="22" t="s">
        <v>1885</v>
      </c>
      <c r="M222" s="23" t="s">
        <v>1716</v>
      </c>
      <c r="N222" s="23"/>
      <c r="O222" s="24" t="s">
        <v>2252</v>
      </c>
      <c r="P222" s="24" t="s">
        <v>2290</v>
      </c>
    </row>
    <row r="223" spans="1:16" ht="13.5" thickBot="1">
      <c r="A223" s="3" t="str">
        <f t="shared" si="18"/>
        <v> BRNO 26 </v>
      </c>
      <c r="B223" s="1" t="str">
        <f t="shared" si="19"/>
        <v>I</v>
      </c>
      <c r="C223" s="3">
        <f t="shared" si="20"/>
        <v>44819.493000000002</v>
      </c>
      <c r="D223" s="2" t="str">
        <f t="shared" si="21"/>
        <v>vis</v>
      </c>
      <c r="E223" s="21">
        <f>VLOOKUP(C223,'Active 1'!C$21:E$950,3,FALSE)</f>
        <v>8547.0139002219821</v>
      </c>
      <c r="F223" s="1" t="s">
        <v>1698</v>
      </c>
      <c r="G223" s="2" t="str">
        <f t="shared" si="22"/>
        <v>44819.493</v>
      </c>
      <c r="H223" s="3">
        <f t="shared" si="23"/>
        <v>8547</v>
      </c>
      <c r="I223" s="22" t="s">
        <v>2308</v>
      </c>
      <c r="J223" s="23" t="s">
        <v>2309</v>
      </c>
      <c r="K223" s="22">
        <v>8547</v>
      </c>
      <c r="L223" s="22" t="s">
        <v>1885</v>
      </c>
      <c r="M223" s="23" t="s">
        <v>1716</v>
      </c>
      <c r="N223" s="23"/>
      <c r="O223" s="24" t="s">
        <v>2310</v>
      </c>
      <c r="P223" s="24" t="s">
        <v>2290</v>
      </c>
    </row>
    <row r="224" spans="1:16" ht="13.5" thickBot="1">
      <c r="A224" s="3" t="str">
        <f t="shared" si="18"/>
        <v> BRNO 26 </v>
      </c>
      <c r="B224" s="1" t="str">
        <f t="shared" si="19"/>
        <v>I</v>
      </c>
      <c r="C224" s="3">
        <f t="shared" si="20"/>
        <v>44819.493000000002</v>
      </c>
      <c r="D224" s="2" t="str">
        <f t="shared" si="21"/>
        <v>vis</v>
      </c>
      <c r="E224" s="21">
        <f>VLOOKUP(C224,'Active 1'!C$21:E$950,3,FALSE)</f>
        <v>8547.0139002219821</v>
      </c>
      <c r="F224" s="1" t="s">
        <v>1698</v>
      </c>
      <c r="G224" s="2" t="str">
        <f t="shared" si="22"/>
        <v>44819.493</v>
      </c>
      <c r="H224" s="3">
        <f t="shared" si="23"/>
        <v>8547</v>
      </c>
      <c r="I224" s="22" t="s">
        <v>2308</v>
      </c>
      <c r="J224" s="23" t="s">
        <v>2309</v>
      </c>
      <c r="K224" s="22">
        <v>8547</v>
      </c>
      <c r="L224" s="22" t="s">
        <v>1885</v>
      </c>
      <c r="M224" s="23" t="s">
        <v>1716</v>
      </c>
      <c r="N224" s="23"/>
      <c r="O224" s="24" t="s">
        <v>2179</v>
      </c>
      <c r="P224" s="24" t="s">
        <v>2290</v>
      </c>
    </row>
    <row r="225" spans="1:16" ht="13.5" thickBot="1">
      <c r="A225" s="3" t="str">
        <f t="shared" si="18"/>
        <v> BRNO 26 </v>
      </c>
      <c r="B225" s="1" t="str">
        <f t="shared" si="19"/>
        <v>I</v>
      </c>
      <c r="C225" s="3">
        <f t="shared" si="20"/>
        <v>44819.495000000003</v>
      </c>
      <c r="D225" s="2" t="str">
        <f t="shared" si="21"/>
        <v>vis</v>
      </c>
      <c r="E225" s="21">
        <f>VLOOKUP(C225,'Active 1'!C$21:E$950,3,FALSE)</f>
        <v>8547.0170690859923</v>
      </c>
      <c r="F225" s="1" t="s">
        <v>1698</v>
      </c>
      <c r="G225" s="2" t="str">
        <f t="shared" si="22"/>
        <v>44819.495</v>
      </c>
      <c r="H225" s="3">
        <f t="shared" si="23"/>
        <v>8547</v>
      </c>
      <c r="I225" s="22" t="s">
        <v>2311</v>
      </c>
      <c r="J225" s="23" t="s">
        <v>2312</v>
      </c>
      <c r="K225" s="22">
        <v>8547</v>
      </c>
      <c r="L225" s="22" t="s">
        <v>2035</v>
      </c>
      <c r="M225" s="23" t="s">
        <v>1716</v>
      </c>
      <c r="N225" s="23"/>
      <c r="O225" s="24" t="s">
        <v>2118</v>
      </c>
      <c r="P225" s="24" t="s">
        <v>2290</v>
      </c>
    </row>
    <row r="226" spans="1:16" ht="13.5" thickBot="1">
      <c r="A226" s="3" t="str">
        <f t="shared" si="18"/>
        <v> BRNO 26 </v>
      </c>
      <c r="B226" s="1" t="str">
        <f t="shared" si="19"/>
        <v>I</v>
      </c>
      <c r="C226" s="3">
        <f t="shared" si="20"/>
        <v>44819.495000000003</v>
      </c>
      <c r="D226" s="2" t="str">
        <f t="shared" si="21"/>
        <v>vis</v>
      </c>
      <c r="E226" s="21">
        <f>VLOOKUP(C226,'Active 1'!C$21:E$950,3,FALSE)</f>
        <v>8547.0170690859923</v>
      </c>
      <c r="F226" s="1" t="s">
        <v>1698</v>
      </c>
      <c r="G226" s="2" t="str">
        <f t="shared" si="22"/>
        <v>44819.495</v>
      </c>
      <c r="H226" s="3">
        <f t="shared" si="23"/>
        <v>8547</v>
      </c>
      <c r="I226" s="22" t="s">
        <v>2311</v>
      </c>
      <c r="J226" s="23" t="s">
        <v>2312</v>
      </c>
      <c r="K226" s="22">
        <v>8547</v>
      </c>
      <c r="L226" s="22" t="s">
        <v>2035</v>
      </c>
      <c r="M226" s="23" t="s">
        <v>1716</v>
      </c>
      <c r="N226" s="23"/>
      <c r="O226" s="24" t="s">
        <v>2191</v>
      </c>
      <c r="P226" s="24" t="s">
        <v>2290</v>
      </c>
    </row>
    <row r="227" spans="1:16" ht="13.5" thickBot="1">
      <c r="A227" s="3" t="str">
        <f t="shared" si="18"/>
        <v> BRNO 26 </v>
      </c>
      <c r="B227" s="1" t="str">
        <f t="shared" si="19"/>
        <v>I</v>
      </c>
      <c r="C227" s="3">
        <f t="shared" si="20"/>
        <v>44819.495999999999</v>
      </c>
      <c r="D227" s="2" t="str">
        <f t="shared" si="21"/>
        <v>vis</v>
      </c>
      <c r="E227" s="21">
        <f>VLOOKUP(C227,'Active 1'!C$21:E$950,3,FALSE)</f>
        <v>8547.0186535179928</v>
      </c>
      <c r="F227" s="1" t="s">
        <v>1698</v>
      </c>
      <c r="G227" s="2" t="str">
        <f t="shared" si="22"/>
        <v>44819.496</v>
      </c>
      <c r="H227" s="3">
        <f t="shared" si="23"/>
        <v>8547</v>
      </c>
      <c r="I227" s="22" t="s">
        <v>2313</v>
      </c>
      <c r="J227" s="23" t="s">
        <v>2314</v>
      </c>
      <c r="K227" s="22">
        <v>8547</v>
      </c>
      <c r="L227" s="22" t="s">
        <v>1941</v>
      </c>
      <c r="M227" s="23" t="s">
        <v>1716</v>
      </c>
      <c r="N227" s="23"/>
      <c r="O227" s="24" t="s">
        <v>2000</v>
      </c>
      <c r="P227" s="24" t="s">
        <v>2290</v>
      </c>
    </row>
    <row r="228" spans="1:16" ht="13.5" thickBot="1">
      <c r="A228" s="3" t="str">
        <f t="shared" si="18"/>
        <v> BRNO 26 </v>
      </c>
      <c r="B228" s="1" t="str">
        <f t="shared" si="19"/>
        <v>I</v>
      </c>
      <c r="C228" s="3">
        <f t="shared" si="20"/>
        <v>44819.497000000003</v>
      </c>
      <c r="D228" s="2" t="str">
        <f t="shared" si="21"/>
        <v>vis</v>
      </c>
      <c r="E228" s="21">
        <f>VLOOKUP(C228,'Active 1'!C$21:E$950,3,FALSE)</f>
        <v>8547.0202379500024</v>
      </c>
      <c r="F228" s="1" t="s">
        <v>1698</v>
      </c>
      <c r="G228" s="2" t="str">
        <f t="shared" si="22"/>
        <v>44819.497</v>
      </c>
      <c r="H228" s="3">
        <f t="shared" si="23"/>
        <v>8547</v>
      </c>
      <c r="I228" s="22" t="s">
        <v>0</v>
      </c>
      <c r="J228" s="23" t="s">
        <v>1</v>
      </c>
      <c r="K228" s="22">
        <v>8547</v>
      </c>
      <c r="L228" s="22" t="s">
        <v>1993</v>
      </c>
      <c r="M228" s="23" t="s">
        <v>1716</v>
      </c>
      <c r="N228" s="23"/>
      <c r="O228" s="24" t="s">
        <v>2196</v>
      </c>
      <c r="P228" s="24" t="s">
        <v>2290</v>
      </c>
    </row>
    <row r="229" spans="1:16" ht="13.5" thickBot="1">
      <c r="A229" s="3" t="str">
        <f t="shared" si="18"/>
        <v> BRNO 26 </v>
      </c>
      <c r="B229" s="1" t="str">
        <f t="shared" si="19"/>
        <v>I</v>
      </c>
      <c r="C229" s="3">
        <f t="shared" si="20"/>
        <v>44819.497000000003</v>
      </c>
      <c r="D229" s="2" t="str">
        <f t="shared" si="21"/>
        <v>vis</v>
      </c>
      <c r="E229" s="21">
        <f>VLOOKUP(C229,'Active 1'!C$21:E$950,3,FALSE)</f>
        <v>8547.0202379500024</v>
      </c>
      <c r="F229" s="1" t="s">
        <v>1698</v>
      </c>
      <c r="G229" s="2" t="str">
        <f t="shared" si="22"/>
        <v>44819.497</v>
      </c>
      <c r="H229" s="3">
        <f t="shared" si="23"/>
        <v>8547</v>
      </c>
      <c r="I229" s="22" t="s">
        <v>0</v>
      </c>
      <c r="J229" s="23" t="s">
        <v>1</v>
      </c>
      <c r="K229" s="22">
        <v>8547</v>
      </c>
      <c r="L229" s="22" t="s">
        <v>1993</v>
      </c>
      <c r="M229" s="23" t="s">
        <v>1716</v>
      </c>
      <c r="N229" s="23"/>
      <c r="O229" s="24" t="s">
        <v>2</v>
      </c>
      <c r="P229" s="24" t="s">
        <v>2290</v>
      </c>
    </row>
    <row r="230" spans="1:16" ht="13.5" thickBot="1">
      <c r="A230" s="3" t="str">
        <f t="shared" si="18"/>
        <v> BRNO 26 </v>
      </c>
      <c r="B230" s="1" t="str">
        <f t="shared" si="19"/>
        <v>I</v>
      </c>
      <c r="C230" s="3">
        <f t="shared" si="20"/>
        <v>44819.498</v>
      </c>
      <c r="D230" s="2" t="str">
        <f t="shared" si="21"/>
        <v>vis</v>
      </c>
      <c r="E230" s="21">
        <f>VLOOKUP(C230,'Active 1'!C$21:E$950,3,FALSE)</f>
        <v>8547.0218223820029</v>
      </c>
      <c r="F230" s="1" t="s">
        <v>1698</v>
      </c>
      <c r="G230" s="2" t="str">
        <f t="shared" si="22"/>
        <v>44819.498</v>
      </c>
      <c r="H230" s="3">
        <f t="shared" si="23"/>
        <v>8547</v>
      </c>
      <c r="I230" s="22" t="s">
        <v>3</v>
      </c>
      <c r="J230" s="23" t="s">
        <v>4</v>
      </c>
      <c r="K230" s="22">
        <v>8547</v>
      </c>
      <c r="L230" s="22" t="s">
        <v>2040</v>
      </c>
      <c r="M230" s="23" t="s">
        <v>1716</v>
      </c>
      <c r="N230" s="23"/>
      <c r="O230" s="24" t="s">
        <v>5</v>
      </c>
      <c r="P230" s="24" t="s">
        <v>2290</v>
      </c>
    </row>
    <row r="231" spans="1:16" ht="13.5" thickBot="1">
      <c r="A231" s="3" t="str">
        <f t="shared" si="18"/>
        <v> BRNO 26 </v>
      </c>
      <c r="B231" s="1" t="str">
        <f t="shared" si="19"/>
        <v>I</v>
      </c>
      <c r="C231" s="3">
        <f t="shared" si="20"/>
        <v>44819.498</v>
      </c>
      <c r="D231" s="2" t="str">
        <f t="shared" si="21"/>
        <v>vis</v>
      </c>
      <c r="E231" s="21">
        <f>VLOOKUP(C231,'Active 1'!C$21:E$950,3,FALSE)</f>
        <v>8547.0218223820029</v>
      </c>
      <c r="F231" s="1" t="s">
        <v>1698</v>
      </c>
      <c r="G231" s="2" t="str">
        <f t="shared" si="22"/>
        <v>44819.498</v>
      </c>
      <c r="H231" s="3">
        <f t="shared" si="23"/>
        <v>8547</v>
      </c>
      <c r="I231" s="22" t="s">
        <v>3</v>
      </c>
      <c r="J231" s="23" t="s">
        <v>4</v>
      </c>
      <c r="K231" s="22">
        <v>8547</v>
      </c>
      <c r="L231" s="22" t="s">
        <v>2040</v>
      </c>
      <c r="M231" s="23" t="s">
        <v>1716</v>
      </c>
      <c r="N231" s="23"/>
      <c r="O231" s="24" t="s">
        <v>6</v>
      </c>
      <c r="P231" s="24" t="s">
        <v>2290</v>
      </c>
    </row>
    <row r="232" spans="1:16" ht="13.5" thickBot="1">
      <c r="A232" s="3" t="str">
        <f t="shared" si="18"/>
        <v> BRNO 26 </v>
      </c>
      <c r="B232" s="1" t="str">
        <f t="shared" si="19"/>
        <v>I</v>
      </c>
      <c r="C232" s="3">
        <f t="shared" si="20"/>
        <v>44819.498</v>
      </c>
      <c r="D232" s="2" t="str">
        <f t="shared" si="21"/>
        <v>vis</v>
      </c>
      <c r="E232" s="21">
        <f>VLOOKUP(C232,'Active 1'!C$21:E$950,3,FALSE)</f>
        <v>8547.0218223820029</v>
      </c>
      <c r="F232" s="1" t="s">
        <v>1698</v>
      </c>
      <c r="G232" s="2" t="str">
        <f t="shared" si="22"/>
        <v>44819.498</v>
      </c>
      <c r="H232" s="3">
        <f t="shared" si="23"/>
        <v>8547</v>
      </c>
      <c r="I232" s="22" t="s">
        <v>3</v>
      </c>
      <c r="J232" s="23" t="s">
        <v>4</v>
      </c>
      <c r="K232" s="22">
        <v>8547</v>
      </c>
      <c r="L232" s="22" t="s">
        <v>2040</v>
      </c>
      <c r="M232" s="23" t="s">
        <v>1716</v>
      </c>
      <c r="N232" s="23"/>
      <c r="O232" s="24" t="s">
        <v>7</v>
      </c>
      <c r="P232" s="24" t="s">
        <v>2290</v>
      </c>
    </row>
    <row r="233" spans="1:16" ht="13.5" thickBot="1">
      <c r="A233" s="3" t="str">
        <f t="shared" si="18"/>
        <v> BRNO 26 </v>
      </c>
      <c r="B233" s="1" t="str">
        <f t="shared" si="19"/>
        <v>I</v>
      </c>
      <c r="C233" s="3">
        <f t="shared" si="20"/>
        <v>44821.381000000001</v>
      </c>
      <c r="D233" s="2" t="str">
        <f t="shared" si="21"/>
        <v>vis</v>
      </c>
      <c r="E233" s="21">
        <f>VLOOKUP(C233,'Active 1'!C$21:E$950,3,FALSE)</f>
        <v>8550.0053078472174</v>
      </c>
      <c r="F233" s="1" t="s">
        <v>1698</v>
      </c>
      <c r="G233" s="2" t="str">
        <f t="shared" si="22"/>
        <v>44821.381</v>
      </c>
      <c r="H233" s="3">
        <f t="shared" si="23"/>
        <v>8550</v>
      </c>
      <c r="I233" s="22" t="s">
        <v>8</v>
      </c>
      <c r="J233" s="23" t="s">
        <v>9</v>
      </c>
      <c r="K233" s="22">
        <v>8550</v>
      </c>
      <c r="L233" s="22" t="s">
        <v>1999</v>
      </c>
      <c r="M233" s="23" t="s">
        <v>1716</v>
      </c>
      <c r="N233" s="23"/>
      <c r="O233" s="24" t="s">
        <v>5</v>
      </c>
      <c r="P233" s="24" t="s">
        <v>2290</v>
      </c>
    </row>
    <row r="234" spans="1:16" ht="13.5" thickBot="1">
      <c r="A234" s="3" t="str">
        <f t="shared" si="18"/>
        <v> BBS 56 </v>
      </c>
      <c r="B234" s="1" t="str">
        <f t="shared" si="19"/>
        <v>I</v>
      </c>
      <c r="C234" s="3">
        <f t="shared" si="20"/>
        <v>44821.383000000002</v>
      </c>
      <c r="D234" s="2" t="str">
        <f t="shared" si="21"/>
        <v>vis</v>
      </c>
      <c r="E234" s="21">
        <f>VLOOKUP(C234,'Active 1'!C$21:E$950,3,FALSE)</f>
        <v>8550.0084767112294</v>
      </c>
      <c r="F234" s="1" t="s">
        <v>1698</v>
      </c>
      <c r="G234" s="2" t="str">
        <f t="shared" si="22"/>
        <v>44821.383</v>
      </c>
      <c r="H234" s="3">
        <f t="shared" si="23"/>
        <v>8550</v>
      </c>
      <c r="I234" s="22" t="s">
        <v>10</v>
      </c>
      <c r="J234" s="23" t="s">
        <v>11</v>
      </c>
      <c r="K234" s="22">
        <v>8550</v>
      </c>
      <c r="L234" s="22" t="s">
        <v>1980</v>
      </c>
      <c r="M234" s="23" t="s">
        <v>1716</v>
      </c>
      <c r="N234" s="23"/>
      <c r="O234" s="24" t="s">
        <v>2223</v>
      </c>
      <c r="P234" s="24" t="s">
        <v>2279</v>
      </c>
    </row>
    <row r="235" spans="1:16" ht="13.5" thickBot="1">
      <c r="A235" s="3" t="str">
        <f t="shared" si="18"/>
        <v> BRNO 26 </v>
      </c>
      <c r="B235" s="1" t="str">
        <f t="shared" si="19"/>
        <v>I</v>
      </c>
      <c r="C235" s="3">
        <f t="shared" si="20"/>
        <v>44821.383000000002</v>
      </c>
      <c r="D235" s="2" t="str">
        <f t="shared" si="21"/>
        <v>vis</v>
      </c>
      <c r="E235" s="21">
        <f>VLOOKUP(C235,'Active 1'!C$21:E$950,3,FALSE)</f>
        <v>8550.0084767112294</v>
      </c>
      <c r="F235" s="1" t="s">
        <v>1698</v>
      </c>
      <c r="G235" s="2" t="str">
        <f t="shared" si="22"/>
        <v>44821.383</v>
      </c>
      <c r="H235" s="3">
        <f t="shared" si="23"/>
        <v>8550</v>
      </c>
      <c r="I235" s="22" t="s">
        <v>10</v>
      </c>
      <c r="J235" s="23" t="s">
        <v>11</v>
      </c>
      <c r="K235" s="22">
        <v>8550</v>
      </c>
      <c r="L235" s="22" t="s">
        <v>1980</v>
      </c>
      <c r="M235" s="23" t="s">
        <v>1716</v>
      </c>
      <c r="N235" s="23"/>
      <c r="O235" s="24" t="s">
        <v>2252</v>
      </c>
      <c r="P235" s="24" t="s">
        <v>2290</v>
      </c>
    </row>
    <row r="236" spans="1:16" ht="13.5" thickBot="1">
      <c r="A236" s="3" t="str">
        <f t="shared" si="18"/>
        <v> BRNO 26 </v>
      </c>
      <c r="B236" s="1" t="str">
        <f t="shared" si="19"/>
        <v>I</v>
      </c>
      <c r="C236" s="3">
        <f t="shared" si="20"/>
        <v>44821.387000000002</v>
      </c>
      <c r="D236" s="2" t="str">
        <f t="shared" si="21"/>
        <v>vis</v>
      </c>
      <c r="E236" s="21">
        <f>VLOOKUP(C236,'Active 1'!C$21:E$950,3,FALSE)</f>
        <v>8550.0148144392497</v>
      </c>
      <c r="F236" s="1" t="s">
        <v>1698</v>
      </c>
      <c r="G236" s="2" t="str">
        <f t="shared" si="22"/>
        <v>44821.387</v>
      </c>
      <c r="H236" s="3">
        <f t="shared" si="23"/>
        <v>8550</v>
      </c>
      <c r="I236" s="22" t="s">
        <v>12</v>
      </c>
      <c r="J236" s="23" t="s">
        <v>13</v>
      </c>
      <c r="K236" s="22">
        <v>8550</v>
      </c>
      <c r="L236" s="22" t="s">
        <v>1885</v>
      </c>
      <c r="M236" s="23" t="s">
        <v>1716</v>
      </c>
      <c r="N236" s="23"/>
      <c r="O236" s="24" t="s">
        <v>2191</v>
      </c>
      <c r="P236" s="24" t="s">
        <v>2290</v>
      </c>
    </row>
    <row r="237" spans="1:16" ht="13.5" thickBot="1">
      <c r="A237" s="3" t="str">
        <f t="shared" si="18"/>
        <v> BRNO 26 </v>
      </c>
      <c r="B237" s="1" t="str">
        <f t="shared" si="19"/>
        <v>I</v>
      </c>
      <c r="C237" s="3">
        <f t="shared" si="20"/>
        <v>44821.387999999999</v>
      </c>
      <c r="D237" s="2" t="str">
        <f t="shared" si="21"/>
        <v>vis</v>
      </c>
      <c r="E237" s="21">
        <f>VLOOKUP(C237,'Active 1'!C$21:E$950,3,FALSE)</f>
        <v>8550.0163988712484</v>
      </c>
      <c r="F237" s="1" t="s">
        <v>1698</v>
      </c>
      <c r="G237" s="2" t="str">
        <f t="shared" si="22"/>
        <v>44821.388</v>
      </c>
      <c r="H237" s="3">
        <f t="shared" si="23"/>
        <v>8550</v>
      </c>
      <c r="I237" s="22" t="s">
        <v>14</v>
      </c>
      <c r="J237" s="23" t="s">
        <v>15</v>
      </c>
      <c r="K237" s="22">
        <v>8550</v>
      </c>
      <c r="L237" s="22" t="s">
        <v>1973</v>
      </c>
      <c r="M237" s="23" t="s">
        <v>1716</v>
      </c>
      <c r="N237" s="23"/>
      <c r="O237" s="24" t="s">
        <v>16</v>
      </c>
      <c r="P237" s="24" t="s">
        <v>2290</v>
      </c>
    </row>
    <row r="238" spans="1:16" ht="13.5" thickBot="1">
      <c r="A238" s="3" t="str">
        <f t="shared" si="18"/>
        <v> BRNO 26 </v>
      </c>
      <c r="B238" s="1" t="str">
        <f t="shared" si="19"/>
        <v>I</v>
      </c>
      <c r="C238" s="3">
        <f t="shared" si="20"/>
        <v>44821.39</v>
      </c>
      <c r="D238" s="2" t="str">
        <f t="shared" si="21"/>
        <v>vis</v>
      </c>
      <c r="E238" s="21">
        <f>VLOOKUP(C238,'Active 1'!C$21:E$950,3,FALSE)</f>
        <v>8550.0195677352585</v>
      </c>
      <c r="F238" s="1" t="s">
        <v>1698</v>
      </c>
      <c r="G238" s="2" t="str">
        <f t="shared" si="22"/>
        <v>44821.390</v>
      </c>
      <c r="H238" s="3">
        <f t="shared" si="23"/>
        <v>8550</v>
      </c>
      <c r="I238" s="22" t="s">
        <v>17</v>
      </c>
      <c r="J238" s="23" t="s">
        <v>18</v>
      </c>
      <c r="K238" s="22">
        <v>8550</v>
      </c>
      <c r="L238" s="22" t="s">
        <v>1941</v>
      </c>
      <c r="M238" s="23" t="s">
        <v>1716</v>
      </c>
      <c r="N238" s="23"/>
      <c r="O238" s="24" t="s">
        <v>2057</v>
      </c>
      <c r="P238" s="24" t="s">
        <v>2290</v>
      </c>
    </row>
    <row r="239" spans="1:16" ht="13.5" thickBot="1">
      <c r="A239" s="3" t="str">
        <f t="shared" si="18"/>
        <v> BRNO 26 </v>
      </c>
      <c r="B239" s="1" t="str">
        <f t="shared" si="19"/>
        <v>I</v>
      </c>
      <c r="C239" s="3">
        <f t="shared" si="20"/>
        <v>44821.39</v>
      </c>
      <c r="D239" s="2" t="str">
        <f t="shared" si="21"/>
        <v>vis</v>
      </c>
      <c r="E239" s="21">
        <f>VLOOKUP(C239,'Active 1'!C$21:E$950,3,FALSE)</f>
        <v>8550.0195677352585</v>
      </c>
      <c r="F239" s="1" t="s">
        <v>1698</v>
      </c>
      <c r="G239" s="2" t="str">
        <f t="shared" si="22"/>
        <v>44821.390</v>
      </c>
      <c r="H239" s="3">
        <f t="shared" si="23"/>
        <v>8550</v>
      </c>
      <c r="I239" s="22" t="s">
        <v>17</v>
      </c>
      <c r="J239" s="23" t="s">
        <v>18</v>
      </c>
      <c r="K239" s="22">
        <v>8550</v>
      </c>
      <c r="L239" s="22" t="s">
        <v>1941</v>
      </c>
      <c r="M239" s="23" t="s">
        <v>1716</v>
      </c>
      <c r="N239" s="23"/>
      <c r="O239" s="24" t="s">
        <v>2310</v>
      </c>
      <c r="P239" s="24" t="s">
        <v>2290</v>
      </c>
    </row>
    <row r="240" spans="1:16" ht="13.5" thickBot="1">
      <c r="A240" s="3" t="str">
        <f t="shared" si="18"/>
        <v> BRNO 26 </v>
      </c>
      <c r="B240" s="1" t="str">
        <f t="shared" si="19"/>
        <v>I</v>
      </c>
      <c r="C240" s="3">
        <f t="shared" si="20"/>
        <v>44821.39</v>
      </c>
      <c r="D240" s="2" t="str">
        <f t="shared" si="21"/>
        <v>vis</v>
      </c>
      <c r="E240" s="21">
        <f>VLOOKUP(C240,'Active 1'!C$21:E$950,3,FALSE)</f>
        <v>8550.0195677352585</v>
      </c>
      <c r="F240" s="1" t="s">
        <v>1698</v>
      </c>
      <c r="G240" s="2" t="str">
        <f t="shared" si="22"/>
        <v>44821.390</v>
      </c>
      <c r="H240" s="3">
        <f t="shared" si="23"/>
        <v>8550</v>
      </c>
      <c r="I240" s="22" t="s">
        <v>17</v>
      </c>
      <c r="J240" s="23" t="s">
        <v>18</v>
      </c>
      <c r="K240" s="22">
        <v>8550</v>
      </c>
      <c r="L240" s="22" t="s">
        <v>1941</v>
      </c>
      <c r="M240" s="23" t="s">
        <v>1716</v>
      </c>
      <c r="N240" s="23"/>
      <c r="O240" s="24" t="s">
        <v>2258</v>
      </c>
      <c r="P240" s="24" t="s">
        <v>2290</v>
      </c>
    </row>
    <row r="241" spans="1:16" ht="13.5" thickBot="1">
      <c r="A241" s="3" t="str">
        <f t="shared" si="18"/>
        <v> BRNO 26 </v>
      </c>
      <c r="B241" s="1" t="str">
        <f t="shared" si="19"/>
        <v>I</v>
      </c>
      <c r="C241" s="3">
        <f t="shared" si="20"/>
        <v>44821.39</v>
      </c>
      <c r="D241" s="2" t="str">
        <f t="shared" si="21"/>
        <v>vis</v>
      </c>
      <c r="E241" s="21">
        <f>VLOOKUP(C241,'Active 1'!C$21:E$950,3,FALSE)</f>
        <v>8550.0195677352585</v>
      </c>
      <c r="F241" s="1" t="s">
        <v>1698</v>
      </c>
      <c r="G241" s="2" t="str">
        <f t="shared" si="22"/>
        <v>44821.390</v>
      </c>
      <c r="H241" s="3">
        <f t="shared" si="23"/>
        <v>8550</v>
      </c>
      <c r="I241" s="22" t="s">
        <v>17</v>
      </c>
      <c r="J241" s="23" t="s">
        <v>18</v>
      </c>
      <c r="K241" s="22">
        <v>8550</v>
      </c>
      <c r="L241" s="22" t="s">
        <v>1941</v>
      </c>
      <c r="M241" s="23" t="s">
        <v>1716</v>
      </c>
      <c r="N241" s="23"/>
      <c r="O241" s="24" t="s">
        <v>19</v>
      </c>
      <c r="P241" s="24" t="s">
        <v>2290</v>
      </c>
    </row>
    <row r="242" spans="1:16" ht="13.5" thickBot="1">
      <c r="A242" s="3" t="str">
        <f t="shared" si="18"/>
        <v> BRNO 26 </v>
      </c>
      <c r="B242" s="1" t="str">
        <f t="shared" si="19"/>
        <v>I</v>
      </c>
      <c r="C242" s="3">
        <f t="shared" si="20"/>
        <v>44821.391000000003</v>
      </c>
      <c r="D242" s="2" t="str">
        <f t="shared" si="21"/>
        <v>vis</v>
      </c>
      <c r="E242" s="21">
        <f>VLOOKUP(C242,'Active 1'!C$21:E$950,3,FALSE)</f>
        <v>8550.02115216727</v>
      </c>
      <c r="F242" s="1" t="s">
        <v>1698</v>
      </c>
      <c r="G242" s="2" t="str">
        <f t="shared" si="22"/>
        <v>44821.391</v>
      </c>
      <c r="H242" s="3">
        <f t="shared" si="23"/>
        <v>8550</v>
      </c>
      <c r="I242" s="22" t="s">
        <v>20</v>
      </c>
      <c r="J242" s="23" t="s">
        <v>21</v>
      </c>
      <c r="K242" s="22">
        <v>8550</v>
      </c>
      <c r="L242" s="22" t="s">
        <v>1993</v>
      </c>
      <c r="M242" s="23" t="s">
        <v>1716</v>
      </c>
      <c r="N242" s="23"/>
      <c r="O242" s="24" t="s">
        <v>22</v>
      </c>
      <c r="P242" s="24" t="s">
        <v>2290</v>
      </c>
    </row>
    <row r="243" spans="1:16" ht="13.5" thickBot="1">
      <c r="A243" s="3" t="str">
        <f t="shared" si="18"/>
        <v> BRNO 26 </v>
      </c>
      <c r="B243" s="1" t="str">
        <f t="shared" si="19"/>
        <v>I</v>
      </c>
      <c r="C243" s="3">
        <f t="shared" si="20"/>
        <v>44821.391000000003</v>
      </c>
      <c r="D243" s="2" t="str">
        <f t="shared" si="21"/>
        <v>vis</v>
      </c>
      <c r="E243" s="21">
        <f>VLOOKUP(C243,'Active 1'!C$21:E$950,3,FALSE)</f>
        <v>8550.02115216727</v>
      </c>
      <c r="F243" s="1" t="s">
        <v>1698</v>
      </c>
      <c r="G243" s="2" t="str">
        <f t="shared" si="22"/>
        <v>44821.391</v>
      </c>
      <c r="H243" s="3">
        <f t="shared" si="23"/>
        <v>8550</v>
      </c>
      <c r="I243" s="22" t="s">
        <v>20</v>
      </c>
      <c r="J243" s="23" t="s">
        <v>21</v>
      </c>
      <c r="K243" s="22">
        <v>8550</v>
      </c>
      <c r="L243" s="22" t="s">
        <v>1993</v>
      </c>
      <c r="M243" s="23" t="s">
        <v>1716</v>
      </c>
      <c r="N243" s="23"/>
      <c r="O243" s="24" t="s">
        <v>2179</v>
      </c>
      <c r="P243" s="24" t="s">
        <v>2290</v>
      </c>
    </row>
    <row r="244" spans="1:16" ht="13.5" thickBot="1">
      <c r="A244" s="3" t="str">
        <f t="shared" si="18"/>
        <v> BRNO 26 </v>
      </c>
      <c r="B244" s="1" t="str">
        <f t="shared" si="19"/>
        <v>I</v>
      </c>
      <c r="C244" s="3">
        <f t="shared" si="20"/>
        <v>44821.391000000003</v>
      </c>
      <c r="D244" s="2" t="str">
        <f t="shared" si="21"/>
        <v>vis</v>
      </c>
      <c r="E244" s="21">
        <f>VLOOKUP(C244,'Active 1'!C$21:E$950,3,FALSE)</f>
        <v>8550.02115216727</v>
      </c>
      <c r="F244" s="1" t="s">
        <v>1698</v>
      </c>
      <c r="G244" s="2" t="str">
        <f t="shared" si="22"/>
        <v>44821.391</v>
      </c>
      <c r="H244" s="3">
        <f t="shared" si="23"/>
        <v>8550</v>
      </c>
      <c r="I244" s="22" t="s">
        <v>20</v>
      </c>
      <c r="J244" s="23" t="s">
        <v>21</v>
      </c>
      <c r="K244" s="22">
        <v>8550</v>
      </c>
      <c r="L244" s="22" t="s">
        <v>1993</v>
      </c>
      <c r="M244" s="23" t="s">
        <v>1716</v>
      </c>
      <c r="N244" s="23"/>
      <c r="O244" s="24" t="s">
        <v>7</v>
      </c>
      <c r="P244" s="24" t="s">
        <v>2290</v>
      </c>
    </row>
    <row r="245" spans="1:16" ht="13.5" thickBot="1">
      <c r="A245" s="3" t="str">
        <f t="shared" si="18"/>
        <v> BRNO 26 </v>
      </c>
      <c r="B245" s="1" t="str">
        <f t="shared" si="19"/>
        <v>I</v>
      </c>
      <c r="C245" s="3">
        <f t="shared" si="20"/>
        <v>44821.394</v>
      </c>
      <c r="D245" s="2" t="str">
        <f t="shared" si="21"/>
        <v>vis</v>
      </c>
      <c r="E245" s="21">
        <f>VLOOKUP(C245,'Active 1'!C$21:E$950,3,FALSE)</f>
        <v>8550.0259054632807</v>
      </c>
      <c r="F245" s="1" t="s">
        <v>1698</v>
      </c>
      <c r="G245" s="2" t="str">
        <f t="shared" si="22"/>
        <v>44821.394</v>
      </c>
      <c r="H245" s="3">
        <f t="shared" si="23"/>
        <v>8550</v>
      </c>
      <c r="I245" s="22" t="s">
        <v>23</v>
      </c>
      <c r="J245" s="23" t="s">
        <v>24</v>
      </c>
      <c r="K245" s="22">
        <v>8550</v>
      </c>
      <c r="L245" s="22" t="s">
        <v>2111</v>
      </c>
      <c r="M245" s="23" t="s">
        <v>1716</v>
      </c>
      <c r="N245" s="23"/>
      <c r="O245" s="24" t="s">
        <v>2196</v>
      </c>
      <c r="P245" s="24" t="s">
        <v>2290</v>
      </c>
    </row>
    <row r="246" spans="1:16" ht="13.5" thickBot="1">
      <c r="A246" s="3" t="str">
        <f t="shared" si="18"/>
        <v> AOEB 1 </v>
      </c>
      <c r="B246" s="1" t="str">
        <f t="shared" si="19"/>
        <v>I</v>
      </c>
      <c r="C246" s="3">
        <f t="shared" si="20"/>
        <v>44832.752999999997</v>
      </c>
      <c r="D246" s="2" t="str">
        <f t="shared" si="21"/>
        <v>vis</v>
      </c>
      <c r="E246" s="21">
        <f>VLOOKUP(C246,'Active 1'!C$21:E$950,3,FALSE)</f>
        <v>8568.0234686068507</v>
      </c>
      <c r="F246" s="1" t="s">
        <v>1698</v>
      </c>
      <c r="G246" s="2" t="str">
        <f t="shared" si="22"/>
        <v>44832.753</v>
      </c>
      <c r="H246" s="3">
        <f t="shared" si="23"/>
        <v>8568</v>
      </c>
      <c r="I246" s="22" t="s">
        <v>25</v>
      </c>
      <c r="J246" s="23" t="s">
        <v>26</v>
      </c>
      <c r="K246" s="22">
        <v>8568</v>
      </c>
      <c r="L246" s="22" t="s">
        <v>2107</v>
      </c>
      <c r="M246" s="23" t="s">
        <v>1716</v>
      </c>
      <c r="N246" s="23"/>
      <c r="O246" s="24" t="s">
        <v>2287</v>
      </c>
      <c r="P246" s="24" t="s">
        <v>1975</v>
      </c>
    </row>
    <row r="247" spans="1:16" ht="13.5" thickBot="1">
      <c r="A247" s="3" t="str">
        <f t="shared" si="18"/>
        <v> BBS 56 </v>
      </c>
      <c r="B247" s="1" t="str">
        <f t="shared" si="19"/>
        <v>I</v>
      </c>
      <c r="C247" s="3">
        <f t="shared" si="20"/>
        <v>44838.43</v>
      </c>
      <c r="D247" s="2" t="str">
        <f t="shared" si="21"/>
        <v>vis</v>
      </c>
      <c r="E247" s="21">
        <f>VLOOKUP(C247,'Active 1'!C$21:E$950,3,FALSE)</f>
        <v>8577.0182890986325</v>
      </c>
      <c r="F247" s="1" t="s">
        <v>1698</v>
      </c>
      <c r="G247" s="2" t="str">
        <f t="shared" si="22"/>
        <v>44838.430</v>
      </c>
      <c r="H247" s="3">
        <f t="shared" si="23"/>
        <v>8577</v>
      </c>
      <c r="I247" s="22" t="s">
        <v>27</v>
      </c>
      <c r="J247" s="23" t="s">
        <v>28</v>
      </c>
      <c r="K247" s="22">
        <v>8577</v>
      </c>
      <c r="L247" s="22" t="s">
        <v>1941</v>
      </c>
      <c r="M247" s="23" t="s">
        <v>1716</v>
      </c>
      <c r="N247" s="23"/>
      <c r="O247" s="24" t="s">
        <v>1990</v>
      </c>
      <c r="P247" s="24" t="s">
        <v>2279</v>
      </c>
    </row>
    <row r="248" spans="1:16" ht="13.5" thickBot="1">
      <c r="A248" s="3" t="str">
        <f t="shared" si="18"/>
        <v> BBS 56 </v>
      </c>
      <c r="B248" s="1" t="str">
        <f t="shared" si="19"/>
        <v>I</v>
      </c>
      <c r="C248" s="3">
        <f t="shared" si="20"/>
        <v>44845.364999999998</v>
      </c>
      <c r="D248" s="2" t="str">
        <f t="shared" si="21"/>
        <v>vis</v>
      </c>
      <c r="E248" s="21">
        <f>VLOOKUP(C248,'Active 1'!C$21:E$950,3,FALSE)</f>
        <v>8588.00632505256</v>
      </c>
      <c r="F248" s="1" t="s">
        <v>1698</v>
      </c>
      <c r="G248" s="2" t="str">
        <f t="shared" si="22"/>
        <v>44845.365</v>
      </c>
      <c r="H248" s="3">
        <f t="shared" si="23"/>
        <v>8588</v>
      </c>
      <c r="I248" s="22" t="s">
        <v>29</v>
      </c>
      <c r="J248" s="23" t="s">
        <v>30</v>
      </c>
      <c r="K248" s="22">
        <v>8588</v>
      </c>
      <c r="L248" s="22" t="s">
        <v>1876</v>
      </c>
      <c r="M248" s="23" t="s">
        <v>1716</v>
      </c>
      <c r="N248" s="23"/>
      <c r="O248" s="24" t="s">
        <v>2223</v>
      </c>
      <c r="P248" s="24" t="s">
        <v>2279</v>
      </c>
    </row>
    <row r="249" spans="1:16" ht="13.5" thickBot="1">
      <c r="A249" s="3" t="str">
        <f t="shared" si="18"/>
        <v> AOEB 1 </v>
      </c>
      <c r="B249" s="1" t="str">
        <f t="shared" si="19"/>
        <v>I</v>
      </c>
      <c r="C249" s="3">
        <f t="shared" si="20"/>
        <v>44849.794000000002</v>
      </c>
      <c r="D249" s="2" t="str">
        <f t="shared" si="21"/>
        <v>vis</v>
      </c>
      <c r="E249" s="21">
        <f>VLOOKUP(C249,'Active 1'!C$21:E$950,3,FALSE)</f>
        <v>8595.0237744022361</v>
      </c>
      <c r="F249" s="1" t="s">
        <v>1698</v>
      </c>
      <c r="G249" s="2" t="str">
        <f t="shared" si="22"/>
        <v>44849.794</v>
      </c>
      <c r="H249" s="3">
        <f t="shared" si="23"/>
        <v>8595</v>
      </c>
      <c r="I249" s="22" t="s">
        <v>31</v>
      </c>
      <c r="J249" s="23" t="s">
        <v>32</v>
      </c>
      <c r="K249" s="22">
        <v>8595</v>
      </c>
      <c r="L249" s="22" t="s">
        <v>2107</v>
      </c>
      <c r="M249" s="23" t="s">
        <v>1716</v>
      </c>
      <c r="N249" s="23"/>
      <c r="O249" s="24" t="s">
        <v>2282</v>
      </c>
      <c r="P249" s="24" t="s">
        <v>1975</v>
      </c>
    </row>
    <row r="250" spans="1:16" ht="13.5" thickBot="1">
      <c r="A250" s="3" t="str">
        <f t="shared" si="18"/>
        <v> AOEB 1 </v>
      </c>
      <c r="B250" s="1" t="str">
        <f t="shared" si="19"/>
        <v>I</v>
      </c>
      <c r="C250" s="3">
        <f t="shared" si="20"/>
        <v>44851.686000000002</v>
      </c>
      <c r="D250" s="2" t="str">
        <f t="shared" si="21"/>
        <v>vis</v>
      </c>
      <c r="E250" s="21">
        <f>VLOOKUP(C250,'Active 1'!C$21:E$950,3,FALSE)</f>
        <v>8598.0215197554935</v>
      </c>
      <c r="F250" s="1" t="s">
        <v>1698</v>
      </c>
      <c r="G250" s="2" t="str">
        <f t="shared" si="22"/>
        <v>44851.686</v>
      </c>
      <c r="H250" s="3">
        <f t="shared" si="23"/>
        <v>8598</v>
      </c>
      <c r="I250" s="22" t="s">
        <v>33</v>
      </c>
      <c r="J250" s="23" t="s">
        <v>34</v>
      </c>
      <c r="K250" s="22">
        <v>8598</v>
      </c>
      <c r="L250" s="22" t="s">
        <v>2040</v>
      </c>
      <c r="M250" s="23" t="s">
        <v>1716</v>
      </c>
      <c r="N250" s="23"/>
      <c r="O250" s="24" t="s">
        <v>35</v>
      </c>
      <c r="P250" s="24" t="s">
        <v>1975</v>
      </c>
    </row>
    <row r="251" spans="1:16" ht="13.5" thickBot="1">
      <c r="A251" s="3" t="str">
        <f t="shared" si="18"/>
        <v> AOEB 1 </v>
      </c>
      <c r="B251" s="1" t="str">
        <f t="shared" si="19"/>
        <v>I</v>
      </c>
      <c r="C251" s="3">
        <f t="shared" si="20"/>
        <v>44875.667999999998</v>
      </c>
      <c r="D251" s="2" t="str">
        <f t="shared" si="21"/>
        <v>vis</v>
      </c>
      <c r="E251" s="21">
        <f>VLOOKUP(C251,'Active 1'!C$21:E$950,3,FALSE)</f>
        <v>8636.0193680968241</v>
      </c>
      <c r="F251" s="1" t="s">
        <v>1698</v>
      </c>
      <c r="G251" s="2" t="str">
        <f t="shared" si="22"/>
        <v>44875.668</v>
      </c>
      <c r="H251" s="3">
        <f t="shared" si="23"/>
        <v>8636</v>
      </c>
      <c r="I251" s="22" t="s">
        <v>36</v>
      </c>
      <c r="J251" s="23" t="s">
        <v>37</v>
      </c>
      <c r="K251" s="22">
        <v>8636</v>
      </c>
      <c r="L251" s="22" t="s">
        <v>1941</v>
      </c>
      <c r="M251" s="23" t="s">
        <v>1716</v>
      </c>
      <c r="N251" s="23"/>
      <c r="O251" s="24" t="s">
        <v>2282</v>
      </c>
      <c r="P251" s="24" t="s">
        <v>1975</v>
      </c>
    </row>
    <row r="252" spans="1:16" ht="13.5" thickBot="1">
      <c r="A252" s="3" t="str">
        <f t="shared" si="18"/>
        <v> AOEB 1 </v>
      </c>
      <c r="B252" s="1" t="str">
        <f t="shared" si="19"/>
        <v>I</v>
      </c>
      <c r="C252" s="3">
        <f t="shared" si="20"/>
        <v>44880.714999999997</v>
      </c>
      <c r="D252" s="2" t="str">
        <f t="shared" si="21"/>
        <v>vis</v>
      </c>
      <c r="E252" s="21">
        <f>VLOOKUP(C252,'Active 1'!C$21:E$950,3,FALSE)</f>
        <v>8644.0159964255163</v>
      </c>
      <c r="F252" s="1" t="s">
        <v>1698</v>
      </c>
      <c r="G252" s="2" t="str">
        <f t="shared" si="22"/>
        <v>44880.715</v>
      </c>
      <c r="H252" s="3">
        <f t="shared" si="23"/>
        <v>8644</v>
      </c>
      <c r="I252" s="22" t="s">
        <v>38</v>
      </c>
      <c r="J252" s="23" t="s">
        <v>39</v>
      </c>
      <c r="K252" s="22">
        <v>8644</v>
      </c>
      <c r="L252" s="22" t="s">
        <v>1973</v>
      </c>
      <c r="M252" s="23" t="s">
        <v>1716</v>
      </c>
      <c r="N252" s="23"/>
      <c r="O252" s="24" t="s">
        <v>35</v>
      </c>
      <c r="P252" s="24" t="s">
        <v>1975</v>
      </c>
    </row>
    <row r="253" spans="1:16" ht="13.5" thickBot="1">
      <c r="A253" s="3" t="str">
        <f t="shared" si="18"/>
        <v> BBS 57 </v>
      </c>
      <c r="B253" s="1" t="str">
        <f t="shared" si="19"/>
        <v>I</v>
      </c>
      <c r="C253" s="3">
        <f t="shared" si="20"/>
        <v>44886.396000000001</v>
      </c>
      <c r="D253" s="2" t="str">
        <f t="shared" si="21"/>
        <v>vis</v>
      </c>
      <c r="E253" s="21">
        <f>VLOOKUP(C253,'Active 1'!C$21:E$950,3,FALSE)</f>
        <v>8653.0171546453184</v>
      </c>
      <c r="F253" s="1" t="s">
        <v>1698</v>
      </c>
      <c r="G253" s="2" t="str">
        <f t="shared" si="22"/>
        <v>44886.396</v>
      </c>
      <c r="H253" s="3">
        <f t="shared" si="23"/>
        <v>8653</v>
      </c>
      <c r="I253" s="22" t="s">
        <v>40</v>
      </c>
      <c r="J253" s="23" t="s">
        <v>41</v>
      </c>
      <c r="K253" s="22">
        <v>8653</v>
      </c>
      <c r="L253" s="22" t="s">
        <v>2035</v>
      </c>
      <c r="M253" s="23" t="s">
        <v>1716</v>
      </c>
      <c r="N253" s="23"/>
      <c r="O253" s="24" t="s">
        <v>1990</v>
      </c>
      <c r="P253" s="24" t="s">
        <v>42</v>
      </c>
    </row>
    <row r="254" spans="1:16" ht="13.5" thickBot="1">
      <c r="A254" s="3" t="str">
        <f t="shared" si="18"/>
        <v> BBS 57 </v>
      </c>
      <c r="B254" s="1" t="str">
        <f t="shared" si="19"/>
        <v>I</v>
      </c>
      <c r="C254" s="3">
        <f t="shared" si="20"/>
        <v>44905.328999999998</v>
      </c>
      <c r="D254" s="2" t="str">
        <f t="shared" si="21"/>
        <v>vis</v>
      </c>
      <c r="E254" s="21">
        <f>VLOOKUP(C254,'Active 1'!C$21:E$950,3,FALSE)</f>
        <v>8683.0152057939467</v>
      </c>
      <c r="F254" s="1" t="s">
        <v>1698</v>
      </c>
      <c r="G254" s="2" t="str">
        <f t="shared" si="22"/>
        <v>44905.329</v>
      </c>
      <c r="H254" s="3">
        <f t="shared" si="23"/>
        <v>8683</v>
      </c>
      <c r="I254" s="22" t="s">
        <v>43</v>
      </c>
      <c r="J254" s="23" t="s">
        <v>44</v>
      </c>
      <c r="K254" s="22">
        <v>8683</v>
      </c>
      <c r="L254" s="22" t="s">
        <v>1973</v>
      </c>
      <c r="M254" s="23" t="s">
        <v>1716</v>
      </c>
      <c r="N254" s="23"/>
      <c r="O254" s="24" t="s">
        <v>2026</v>
      </c>
      <c r="P254" s="24" t="s">
        <v>42</v>
      </c>
    </row>
    <row r="255" spans="1:16" ht="13.5" thickBot="1">
      <c r="A255" s="3" t="str">
        <f t="shared" si="18"/>
        <v> BBS 57 </v>
      </c>
      <c r="B255" s="1" t="str">
        <f t="shared" si="19"/>
        <v>I</v>
      </c>
      <c r="C255" s="3">
        <f t="shared" si="20"/>
        <v>44912.269</v>
      </c>
      <c r="D255" s="2" t="str">
        <f t="shared" si="21"/>
        <v>vis</v>
      </c>
      <c r="E255" s="21">
        <f>VLOOKUP(C255,'Active 1'!C$21:E$950,3,FALSE)</f>
        <v>8694.0111639079059</v>
      </c>
      <c r="F255" s="1" t="s">
        <v>1698</v>
      </c>
      <c r="G255" s="2" t="str">
        <f t="shared" si="22"/>
        <v>44912.269</v>
      </c>
      <c r="H255" s="3">
        <f t="shared" si="23"/>
        <v>8694</v>
      </c>
      <c r="I255" s="22" t="s">
        <v>45</v>
      </c>
      <c r="J255" s="23" t="s">
        <v>46</v>
      </c>
      <c r="K255" s="22">
        <v>8694</v>
      </c>
      <c r="L255" s="22" t="s">
        <v>1917</v>
      </c>
      <c r="M255" s="23" t="s">
        <v>1716</v>
      </c>
      <c r="N255" s="23"/>
      <c r="O255" s="24" t="s">
        <v>1990</v>
      </c>
      <c r="P255" s="24" t="s">
        <v>42</v>
      </c>
    </row>
    <row r="256" spans="1:16" ht="13.5" thickBot="1">
      <c r="A256" s="3" t="str">
        <f t="shared" si="18"/>
        <v> BBS 57 </v>
      </c>
      <c r="B256" s="1" t="str">
        <f t="shared" si="19"/>
        <v>I</v>
      </c>
      <c r="C256" s="3">
        <f t="shared" si="20"/>
        <v>44917.313000000002</v>
      </c>
      <c r="D256" s="2" t="str">
        <f t="shared" si="21"/>
        <v>vis</v>
      </c>
      <c r="E256" s="21">
        <f>VLOOKUP(C256,'Active 1'!C$21:E$950,3,FALSE)</f>
        <v>8702.0030389405874</v>
      </c>
      <c r="F256" s="1" t="s">
        <v>1698</v>
      </c>
      <c r="G256" s="2" t="str">
        <f t="shared" si="22"/>
        <v>44917.313</v>
      </c>
      <c r="H256" s="3">
        <f t="shared" si="23"/>
        <v>8702</v>
      </c>
      <c r="I256" s="22" t="s">
        <v>47</v>
      </c>
      <c r="J256" s="23" t="s">
        <v>48</v>
      </c>
      <c r="K256" s="22">
        <v>8702</v>
      </c>
      <c r="L256" s="22" t="s">
        <v>1924</v>
      </c>
      <c r="M256" s="23" t="s">
        <v>1716</v>
      </c>
      <c r="N256" s="23"/>
      <c r="O256" s="24" t="s">
        <v>2223</v>
      </c>
      <c r="P256" s="24" t="s">
        <v>42</v>
      </c>
    </row>
    <row r="257" spans="1:16" ht="13.5" thickBot="1">
      <c r="A257" s="3" t="str">
        <f t="shared" si="18"/>
        <v> BBS 57 </v>
      </c>
      <c r="B257" s="1" t="str">
        <f t="shared" si="19"/>
        <v>I</v>
      </c>
      <c r="C257" s="3">
        <f t="shared" si="20"/>
        <v>44917.324000000001</v>
      </c>
      <c r="D257" s="2" t="str">
        <f t="shared" si="21"/>
        <v>vis</v>
      </c>
      <c r="E257" s="21">
        <f>VLOOKUP(C257,'Active 1'!C$21:E$950,3,FALSE)</f>
        <v>8702.0204676926405</v>
      </c>
      <c r="F257" s="1" t="s">
        <v>1698</v>
      </c>
      <c r="G257" s="2" t="str">
        <f t="shared" si="22"/>
        <v>44917.324</v>
      </c>
      <c r="H257" s="3">
        <f t="shared" si="23"/>
        <v>8702</v>
      </c>
      <c r="I257" s="22" t="s">
        <v>49</v>
      </c>
      <c r="J257" s="23" t="s">
        <v>50</v>
      </c>
      <c r="K257" s="22">
        <v>8702</v>
      </c>
      <c r="L257" s="22" t="s">
        <v>1993</v>
      </c>
      <c r="M257" s="23" t="s">
        <v>1716</v>
      </c>
      <c r="N257" s="23"/>
      <c r="O257" s="24" t="s">
        <v>1990</v>
      </c>
      <c r="P257" s="24" t="s">
        <v>42</v>
      </c>
    </row>
    <row r="258" spans="1:16" ht="13.5" thickBot="1">
      <c r="A258" s="3" t="str">
        <f t="shared" si="18"/>
        <v> BBS 57 </v>
      </c>
      <c r="B258" s="1" t="str">
        <f t="shared" si="19"/>
        <v>I</v>
      </c>
      <c r="C258" s="3">
        <f t="shared" si="20"/>
        <v>44929.298000000003</v>
      </c>
      <c r="D258" s="2" t="str">
        <f t="shared" si="21"/>
        <v>vis</v>
      </c>
      <c r="E258" s="21">
        <f>VLOOKUP(C258,'Active 1'!C$21:E$950,3,FALSE)</f>
        <v>8720.9924565192287</v>
      </c>
      <c r="F258" s="1" t="s">
        <v>1698</v>
      </c>
      <c r="G258" s="2" t="str">
        <f t="shared" si="22"/>
        <v>44929.298</v>
      </c>
      <c r="H258" s="3">
        <f t="shared" si="23"/>
        <v>8721</v>
      </c>
      <c r="I258" s="22" t="s">
        <v>51</v>
      </c>
      <c r="J258" s="23" t="s">
        <v>52</v>
      </c>
      <c r="K258" s="22">
        <v>8721</v>
      </c>
      <c r="L258" s="22" t="s">
        <v>1844</v>
      </c>
      <c r="M258" s="23" t="s">
        <v>1716</v>
      </c>
      <c r="N258" s="23"/>
      <c r="O258" s="24" t="s">
        <v>2223</v>
      </c>
      <c r="P258" s="24" t="s">
        <v>42</v>
      </c>
    </row>
    <row r="259" spans="1:16" ht="13.5" thickBot="1">
      <c r="A259" s="3" t="str">
        <f t="shared" si="18"/>
        <v> BBS 57 </v>
      </c>
      <c r="B259" s="1" t="str">
        <f t="shared" si="19"/>
        <v>I</v>
      </c>
      <c r="C259" s="3">
        <f t="shared" si="20"/>
        <v>44929.313000000002</v>
      </c>
      <c r="D259" s="2" t="str">
        <f t="shared" si="21"/>
        <v>vis</v>
      </c>
      <c r="E259" s="21">
        <f>VLOOKUP(C259,'Active 1'!C$21:E$950,3,FALSE)</f>
        <v>8721.0162229993002</v>
      </c>
      <c r="F259" s="1" t="s">
        <v>1698</v>
      </c>
      <c r="G259" s="2" t="str">
        <f t="shared" si="22"/>
        <v>44929.313</v>
      </c>
      <c r="H259" s="3">
        <f t="shared" si="23"/>
        <v>8721</v>
      </c>
      <c r="I259" s="22" t="s">
        <v>53</v>
      </c>
      <c r="J259" s="23" t="s">
        <v>54</v>
      </c>
      <c r="K259" s="22">
        <v>8721</v>
      </c>
      <c r="L259" s="22" t="s">
        <v>1973</v>
      </c>
      <c r="M259" s="23" t="s">
        <v>1716</v>
      </c>
      <c r="N259" s="23"/>
      <c r="O259" s="24" t="s">
        <v>1990</v>
      </c>
      <c r="P259" s="24" t="s">
        <v>42</v>
      </c>
    </row>
    <row r="260" spans="1:16" ht="13.5" thickBot="1">
      <c r="A260" s="3" t="str">
        <f t="shared" si="18"/>
        <v> BBS 58 </v>
      </c>
      <c r="B260" s="1" t="str">
        <f t="shared" si="19"/>
        <v>I</v>
      </c>
      <c r="C260" s="3">
        <f t="shared" si="20"/>
        <v>44965.286999999997</v>
      </c>
      <c r="D260" s="2" t="str">
        <f t="shared" si="21"/>
        <v>vis</v>
      </c>
      <c r="E260" s="21">
        <f>VLOOKUP(C260,'Active 1'!C$21:E$950,3,FALSE)</f>
        <v>8778.014579943303</v>
      </c>
      <c r="F260" s="1" t="s">
        <v>1698</v>
      </c>
      <c r="G260" s="2" t="str">
        <f t="shared" si="22"/>
        <v>44965.287</v>
      </c>
      <c r="H260" s="3">
        <f t="shared" si="23"/>
        <v>8778</v>
      </c>
      <c r="I260" s="22" t="s">
        <v>55</v>
      </c>
      <c r="J260" s="23" t="s">
        <v>56</v>
      </c>
      <c r="K260" s="22">
        <v>8778</v>
      </c>
      <c r="L260" s="22" t="s">
        <v>1885</v>
      </c>
      <c r="M260" s="23" t="s">
        <v>1716</v>
      </c>
      <c r="N260" s="23"/>
      <c r="O260" s="24" t="s">
        <v>2223</v>
      </c>
      <c r="P260" s="24" t="s">
        <v>57</v>
      </c>
    </row>
    <row r="261" spans="1:16" ht="13.5" thickBot="1">
      <c r="A261" s="3" t="str">
        <f t="shared" si="18"/>
        <v> BBS 60 </v>
      </c>
      <c r="B261" s="1" t="str">
        <f t="shared" si="19"/>
        <v>I</v>
      </c>
      <c r="C261" s="3">
        <f t="shared" si="20"/>
        <v>45077.625999999997</v>
      </c>
      <c r="D261" s="2" t="str">
        <f t="shared" si="21"/>
        <v>vis</v>
      </c>
      <c r="E261" s="21">
        <f>VLOOKUP(C261,'Active 1'!C$21:E$950,3,FALSE)</f>
        <v>8956.0080869409467</v>
      </c>
      <c r="F261" s="1" t="s">
        <v>1698</v>
      </c>
      <c r="G261" s="2" t="str">
        <f t="shared" si="22"/>
        <v>45077.626</v>
      </c>
      <c r="H261" s="3">
        <f t="shared" si="23"/>
        <v>8956</v>
      </c>
      <c r="I261" s="22" t="s">
        <v>58</v>
      </c>
      <c r="J261" s="23" t="s">
        <v>59</v>
      </c>
      <c r="K261" s="22">
        <v>8956</v>
      </c>
      <c r="L261" s="22" t="s">
        <v>1980</v>
      </c>
      <c r="M261" s="23" t="s">
        <v>1716</v>
      </c>
      <c r="N261" s="23"/>
      <c r="O261" s="24" t="s">
        <v>2026</v>
      </c>
      <c r="P261" s="24" t="s">
        <v>60</v>
      </c>
    </row>
    <row r="262" spans="1:16" ht="13.5" thickBot="1">
      <c r="A262" s="3" t="str">
        <f t="shared" si="18"/>
        <v> BBS 61 </v>
      </c>
      <c r="B262" s="1" t="str">
        <f t="shared" si="19"/>
        <v>I</v>
      </c>
      <c r="C262" s="3">
        <f t="shared" si="20"/>
        <v>45158.413999999997</v>
      </c>
      <c r="D262" s="2" t="str">
        <f t="shared" si="21"/>
        <v>vis</v>
      </c>
      <c r="E262" s="21">
        <f>VLOOKUP(C262,'Active 1'!C$21:E$950,3,FALSE)</f>
        <v>9084.0111797522222</v>
      </c>
      <c r="F262" s="1" t="s">
        <v>1698</v>
      </c>
      <c r="G262" s="2" t="str">
        <f t="shared" si="22"/>
        <v>45158.414</v>
      </c>
      <c r="H262" s="3">
        <f t="shared" si="23"/>
        <v>9084</v>
      </c>
      <c r="I262" s="22" t="s">
        <v>61</v>
      </c>
      <c r="J262" s="23" t="s">
        <v>62</v>
      </c>
      <c r="K262" s="22">
        <v>9084</v>
      </c>
      <c r="L262" s="22" t="s">
        <v>1917</v>
      </c>
      <c r="M262" s="23" t="s">
        <v>1716</v>
      </c>
      <c r="N262" s="23"/>
      <c r="O262" s="24" t="s">
        <v>1990</v>
      </c>
      <c r="P262" s="24" t="s">
        <v>63</v>
      </c>
    </row>
    <row r="263" spans="1:16" ht="13.5" thickBot="1">
      <c r="A263" s="3" t="str">
        <f t="shared" si="18"/>
        <v> AOEB 1 </v>
      </c>
      <c r="B263" s="1" t="str">
        <f t="shared" si="19"/>
        <v>I</v>
      </c>
      <c r="C263" s="3">
        <f t="shared" si="20"/>
        <v>45171.675000000003</v>
      </c>
      <c r="D263" s="2" t="str">
        <f t="shared" si="21"/>
        <v>vis</v>
      </c>
      <c r="E263" s="21">
        <f>VLOOKUP(C263,'Active 1'!C$21:E$950,3,FALSE)</f>
        <v>9105.0223325691131</v>
      </c>
      <c r="F263" s="1" t="s">
        <v>1698</v>
      </c>
      <c r="G263" s="2" t="str">
        <f t="shared" si="22"/>
        <v>45171.675</v>
      </c>
      <c r="H263" s="3">
        <f t="shared" si="23"/>
        <v>9105</v>
      </c>
      <c r="I263" s="22" t="s">
        <v>64</v>
      </c>
      <c r="J263" s="23" t="s">
        <v>65</v>
      </c>
      <c r="K263" s="22">
        <v>9105</v>
      </c>
      <c r="L263" s="22" t="s">
        <v>2040</v>
      </c>
      <c r="M263" s="23" t="s">
        <v>1716</v>
      </c>
      <c r="N263" s="23"/>
      <c r="O263" s="24" t="s">
        <v>2013</v>
      </c>
      <c r="P263" s="24" t="s">
        <v>1975</v>
      </c>
    </row>
    <row r="264" spans="1:16" ht="13.5" thickBot="1">
      <c r="A264" s="3" t="str">
        <f t="shared" si="18"/>
        <v> BRNO 26 </v>
      </c>
      <c r="B264" s="1" t="str">
        <f t="shared" si="19"/>
        <v>I</v>
      </c>
      <c r="C264" s="3">
        <f t="shared" si="20"/>
        <v>45194.381000000001</v>
      </c>
      <c r="D264" s="2" t="str">
        <f t="shared" si="21"/>
        <v>vis</v>
      </c>
      <c r="E264" s="21">
        <f>VLOOKUP(C264,'Active 1'!C$21:E$950,3,FALSE)</f>
        <v>9140.998445672205</v>
      </c>
      <c r="F264" s="1" t="s">
        <v>1698</v>
      </c>
      <c r="G264" s="2" t="str">
        <f t="shared" si="22"/>
        <v>45194.381</v>
      </c>
      <c r="H264" s="3">
        <f t="shared" si="23"/>
        <v>9141</v>
      </c>
      <c r="I264" s="22" t="s">
        <v>66</v>
      </c>
      <c r="J264" s="23" t="s">
        <v>67</v>
      </c>
      <c r="K264" s="22">
        <v>9141</v>
      </c>
      <c r="L264" s="22" t="s">
        <v>2167</v>
      </c>
      <c r="M264" s="23" t="s">
        <v>1716</v>
      </c>
      <c r="N264" s="23"/>
      <c r="O264" s="24" t="s">
        <v>68</v>
      </c>
      <c r="P264" s="24" t="s">
        <v>2290</v>
      </c>
    </row>
    <row r="265" spans="1:16" ht="13.5" thickBot="1">
      <c r="A265" s="3" t="str">
        <f t="shared" si="18"/>
        <v> BRNO 26 </v>
      </c>
      <c r="B265" s="1" t="str">
        <f t="shared" si="19"/>
        <v>I</v>
      </c>
      <c r="C265" s="3">
        <f t="shared" si="20"/>
        <v>45194.383999999998</v>
      </c>
      <c r="D265" s="2" t="str">
        <f t="shared" si="21"/>
        <v>vis</v>
      </c>
      <c r="E265" s="21">
        <f>VLOOKUP(C265,'Active 1'!C$21:E$950,3,FALSE)</f>
        <v>9141.0031989682157</v>
      </c>
      <c r="F265" s="1" t="s">
        <v>1698</v>
      </c>
      <c r="G265" s="2" t="str">
        <f t="shared" si="22"/>
        <v>45194.384</v>
      </c>
      <c r="H265" s="3">
        <f t="shared" si="23"/>
        <v>9141</v>
      </c>
      <c r="I265" s="22" t="s">
        <v>69</v>
      </c>
      <c r="J265" s="23" t="s">
        <v>70</v>
      </c>
      <c r="K265" s="22">
        <v>9141</v>
      </c>
      <c r="L265" s="22" t="s">
        <v>1924</v>
      </c>
      <c r="M265" s="23" t="s">
        <v>1716</v>
      </c>
      <c r="N265" s="23"/>
      <c r="O265" s="24" t="s">
        <v>1994</v>
      </c>
      <c r="P265" s="24" t="s">
        <v>2290</v>
      </c>
    </row>
    <row r="266" spans="1:16" ht="13.5" thickBot="1">
      <c r="A266" s="3" t="str">
        <f t="shared" si="18"/>
        <v> BRNO 26 </v>
      </c>
      <c r="B266" s="1" t="str">
        <f t="shared" si="19"/>
        <v>I</v>
      </c>
      <c r="C266" s="3">
        <f t="shared" si="20"/>
        <v>45194.396000000001</v>
      </c>
      <c r="D266" s="2" t="str">
        <f t="shared" si="21"/>
        <v>vis</v>
      </c>
      <c r="E266" s="21">
        <f>VLOOKUP(C266,'Active 1'!C$21:E$950,3,FALSE)</f>
        <v>9141.0222121522784</v>
      </c>
      <c r="F266" s="1" t="s">
        <v>1698</v>
      </c>
      <c r="G266" s="2" t="str">
        <f t="shared" si="22"/>
        <v>45194.396</v>
      </c>
      <c r="H266" s="3">
        <f t="shared" si="23"/>
        <v>9141</v>
      </c>
      <c r="I266" s="22" t="s">
        <v>71</v>
      </c>
      <c r="J266" s="23" t="s">
        <v>72</v>
      </c>
      <c r="K266" s="22">
        <v>9141</v>
      </c>
      <c r="L266" s="22" t="s">
        <v>2040</v>
      </c>
      <c r="M266" s="23" t="s">
        <v>1716</v>
      </c>
      <c r="N266" s="23"/>
      <c r="O266" s="24" t="s">
        <v>2196</v>
      </c>
      <c r="P266" s="24" t="s">
        <v>2290</v>
      </c>
    </row>
    <row r="267" spans="1:16" ht="13.5" thickBot="1">
      <c r="A267" s="3" t="str">
        <f t="shared" ref="A267:A330" si="24">P267</f>
        <v> BRNO 26 </v>
      </c>
      <c r="B267" s="1" t="str">
        <f t="shared" ref="B267:B330" si="25">IF(H267=INT(H267),"I","II")</f>
        <v>I</v>
      </c>
      <c r="C267" s="3">
        <f t="shared" ref="C267:C330" si="26">1*G267</f>
        <v>45204.487999999998</v>
      </c>
      <c r="D267" s="2" t="str">
        <f t="shared" ref="D267:D330" si="27">VLOOKUP(F267,I$1:J$5,2,FALSE)</f>
        <v>vis</v>
      </c>
      <c r="E267" s="21">
        <f>VLOOKUP(C267,'Active 1'!C$21:E$950,3,FALSE)</f>
        <v>9157.0122999456507</v>
      </c>
      <c r="F267" s="1" t="s">
        <v>1698</v>
      </c>
      <c r="G267" s="2" t="str">
        <f t="shared" ref="G267:G330" si="28">MID(I267,3,LEN(I267)-3)</f>
        <v>45204.488</v>
      </c>
      <c r="H267" s="3">
        <f t="shared" ref="H267:H330" si="29">1*K267</f>
        <v>9157</v>
      </c>
      <c r="I267" s="22" t="s">
        <v>73</v>
      </c>
      <c r="J267" s="23" t="s">
        <v>74</v>
      </c>
      <c r="K267" s="22">
        <v>9157</v>
      </c>
      <c r="L267" s="22" t="s">
        <v>1989</v>
      </c>
      <c r="M267" s="23" t="s">
        <v>1716</v>
      </c>
      <c r="N267" s="23"/>
      <c r="O267" s="24" t="s">
        <v>75</v>
      </c>
      <c r="P267" s="24" t="s">
        <v>2290</v>
      </c>
    </row>
    <row r="268" spans="1:16" ht="13.5" thickBot="1">
      <c r="A268" s="3" t="str">
        <f t="shared" si="24"/>
        <v> BBS 62 </v>
      </c>
      <c r="B268" s="1" t="str">
        <f t="shared" si="25"/>
        <v>I</v>
      </c>
      <c r="C268" s="3">
        <f t="shared" si="26"/>
        <v>45225.317999999999</v>
      </c>
      <c r="D268" s="2" t="str">
        <f t="shared" si="27"/>
        <v>vis</v>
      </c>
      <c r="E268" s="21">
        <f>VLOOKUP(C268,'Active 1'!C$21:E$950,3,FALSE)</f>
        <v>9190.0160186075682</v>
      </c>
      <c r="F268" s="1" t="s">
        <v>1698</v>
      </c>
      <c r="G268" s="2" t="str">
        <f t="shared" si="28"/>
        <v>45225.318</v>
      </c>
      <c r="H268" s="3">
        <f t="shared" si="29"/>
        <v>9190</v>
      </c>
      <c r="I268" s="22" t="s">
        <v>76</v>
      </c>
      <c r="J268" s="23" t="s">
        <v>77</v>
      </c>
      <c r="K268" s="22">
        <v>9190</v>
      </c>
      <c r="L268" s="22" t="s">
        <v>1973</v>
      </c>
      <c r="M268" s="23" t="s">
        <v>1716</v>
      </c>
      <c r="N268" s="23"/>
      <c r="O268" s="24" t="s">
        <v>2223</v>
      </c>
      <c r="P268" s="24" t="s">
        <v>78</v>
      </c>
    </row>
    <row r="269" spans="1:16" ht="13.5" thickBot="1">
      <c r="A269" s="3" t="str">
        <f t="shared" si="24"/>
        <v> AOEB 1 </v>
      </c>
      <c r="B269" s="1" t="str">
        <f t="shared" si="25"/>
        <v>I</v>
      </c>
      <c r="C269" s="3">
        <f t="shared" si="26"/>
        <v>45267.608999999997</v>
      </c>
      <c r="D269" s="2" t="str">
        <f t="shared" si="27"/>
        <v>vis</v>
      </c>
      <c r="E269" s="21">
        <f>VLOOKUP(C269,'Active 1'!C$21:E$950,3,FALSE)</f>
        <v>9257.0232325264824</v>
      </c>
      <c r="F269" s="1" t="s">
        <v>1698</v>
      </c>
      <c r="G269" s="2" t="str">
        <f t="shared" si="28"/>
        <v>45267.609</v>
      </c>
      <c r="H269" s="3">
        <f t="shared" si="29"/>
        <v>9257</v>
      </c>
      <c r="I269" s="22" t="s">
        <v>79</v>
      </c>
      <c r="J269" s="23" t="s">
        <v>80</v>
      </c>
      <c r="K269" s="22">
        <v>9257</v>
      </c>
      <c r="L269" s="22" t="s">
        <v>2107</v>
      </c>
      <c r="M269" s="23" t="s">
        <v>1716</v>
      </c>
      <c r="N269" s="23"/>
      <c r="O269" s="24" t="s">
        <v>2287</v>
      </c>
      <c r="P269" s="24" t="s">
        <v>1975</v>
      </c>
    </row>
    <row r="270" spans="1:16" ht="13.5" thickBot="1">
      <c r="A270" s="3" t="str">
        <f t="shared" si="24"/>
        <v> BBS 64 </v>
      </c>
      <c r="B270" s="1" t="str">
        <f t="shared" si="25"/>
        <v>I</v>
      </c>
      <c r="C270" s="3">
        <f t="shared" si="26"/>
        <v>45278.328000000001</v>
      </c>
      <c r="D270" s="2" t="str">
        <f t="shared" si="27"/>
        <v>vis</v>
      </c>
      <c r="E270" s="21">
        <f>VLOOKUP(C270,'Active 1'!C$21:E$950,3,FALSE)</f>
        <v>9274.0067591869356</v>
      </c>
      <c r="F270" s="1" t="s">
        <v>1698</v>
      </c>
      <c r="G270" s="2" t="str">
        <f t="shared" si="28"/>
        <v>45278.328</v>
      </c>
      <c r="H270" s="3">
        <f t="shared" si="29"/>
        <v>9274</v>
      </c>
      <c r="I270" s="22" t="s">
        <v>81</v>
      </c>
      <c r="J270" s="23" t="s">
        <v>82</v>
      </c>
      <c r="K270" s="22">
        <v>9274</v>
      </c>
      <c r="L270" s="22" t="s">
        <v>1876</v>
      </c>
      <c r="M270" s="23" t="s">
        <v>1716</v>
      </c>
      <c r="N270" s="23"/>
      <c r="O270" s="24" t="s">
        <v>2223</v>
      </c>
      <c r="P270" s="24" t="s">
        <v>83</v>
      </c>
    </row>
    <row r="271" spans="1:16" ht="13.5" thickBot="1">
      <c r="A271" s="3" t="str">
        <f t="shared" si="24"/>
        <v> BBS 64 </v>
      </c>
      <c r="B271" s="1" t="str">
        <f t="shared" si="25"/>
        <v>I</v>
      </c>
      <c r="C271" s="3">
        <f t="shared" si="26"/>
        <v>45309.249000000003</v>
      </c>
      <c r="D271" s="2" t="str">
        <f t="shared" si="27"/>
        <v>vis</v>
      </c>
      <c r="E271" s="21">
        <f>VLOOKUP(C271,'Active 1'!C$21:E$950,3,FALSE)</f>
        <v>9322.9989812102267</v>
      </c>
      <c r="F271" s="1" t="s">
        <v>1698</v>
      </c>
      <c r="G271" s="2" t="str">
        <f t="shared" si="28"/>
        <v>45309.249</v>
      </c>
      <c r="H271" s="3">
        <f t="shared" si="29"/>
        <v>9323</v>
      </c>
      <c r="I271" s="22" t="s">
        <v>84</v>
      </c>
      <c r="J271" s="23" t="s">
        <v>85</v>
      </c>
      <c r="K271" s="22">
        <v>9323</v>
      </c>
      <c r="L271" s="22" t="s">
        <v>2167</v>
      </c>
      <c r="M271" s="23" t="s">
        <v>1716</v>
      </c>
      <c r="N271" s="23"/>
      <c r="O271" s="24" t="s">
        <v>2223</v>
      </c>
      <c r="P271" s="24" t="s">
        <v>83</v>
      </c>
    </row>
    <row r="272" spans="1:16" ht="13.5" thickBot="1">
      <c r="A272" s="3" t="str">
        <f t="shared" si="24"/>
        <v> BBS 64 </v>
      </c>
      <c r="B272" s="1" t="str">
        <f t="shared" si="25"/>
        <v>I</v>
      </c>
      <c r="C272" s="3">
        <f t="shared" si="26"/>
        <v>45333.233</v>
      </c>
      <c r="D272" s="2" t="str">
        <f t="shared" si="27"/>
        <v>vis</v>
      </c>
      <c r="E272" s="21">
        <f>VLOOKUP(C272,'Active 1'!C$21:E$950,3,FALSE)</f>
        <v>9360.9999984155675</v>
      </c>
      <c r="F272" s="1" t="s">
        <v>1698</v>
      </c>
      <c r="G272" s="2" t="str">
        <f t="shared" si="28"/>
        <v>45333.233</v>
      </c>
      <c r="H272" s="3">
        <f t="shared" si="29"/>
        <v>9361</v>
      </c>
      <c r="I272" s="22" t="s">
        <v>86</v>
      </c>
      <c r="J272" s="23" t="s">
        <v>87</v>
      </c>
      <c r="K272" s="22">
        <v>9361</v>
      </c>
      <c r="L272" s="22" t="s">
        <v>88</v>
      </c>
      <c r="M272" s="23" t="s">
        <v>1716</v>
      </c>
      <c r="N272" s="23"/>
      <c r="O272" s="24" t="s">
        <v>2223</v>
      </c>
      <c r="P272" s="24" t="s">
        <v>83</v>
      </c>
    </row>
    <row r="273" spans="1:16" ht="13.5" thickBot="1">
      <c r="A273" s="3" t="str">
        <f t="shared" si="24"/>
        <v> BRNO 26 </v>
      </c>
      <c r="B273" s="1" t="str">
        <f t="shared" si="25"/>
        <v>I</v>
      </c>
      <c r="C273" s="3">
        <f t="shared" si="26"/>
        <v>45531.42</v>
      </c>
      <c r="D273" s="2" t="str">
        <f t="shared" si="27"/>
        <v>vis</v>
      </c>
      <c r="E273" s="21">
        <f>VLOOKUP(C273,'Active 1'!C$21:E$950,3,FALSE)</f>
        <v>9675.0138241692403</v>
      </c>
      <c r="F273" s="1" t="s">
        <v>1698</v>
      </c>
      <c r="G273" s="2" t="str">
        <f t="shared" si="28"/>
        <v>45531.420</v>
      </c>
      <c r="H273" s="3">
        <f t="shared" si="29"/>
        <v>9675</v>
      </c>
      <c r="I273" s="22" t="s">
        <v>89</v>
      </c>
      <c r="J273" s="23" t="s">
        <v>90</v>
      </c>
      <c r="K273" s="22">
        <v>9675</v>
      </c>
      <c r="L273" s="22" t="s">
        <v>1885</v>
      </c>
      <c r="M273" s="23" t="s">
        <v>1716</v>
      </c>
      <c r="N273" s="23"/>
      <c r="O273" s="24" t="s">
        <v>91</v>
      </c>
      <c r="P273" s="24" t="s">
        <v>2290</v>
      </c>
    </row>
    <row r="274" spans="1:16" ht="13.5" thickBot="1">
      <c r="A274" s="3" t="str">
        <f t="shared" si="24"/>
        <v> BBS 67 </v>
      </c>
      <c r="B274" s="1" t="str">
        <f t="shared" si="25"/>
        <v>I</v>
      </c>
      <c r="C274" s="3">
        <f t="shared" si="26"/>
        <v>45531.423999999999</v>
      </c>
      <c r="D274" s="2" t="str">
        <f t="shared" si="27"/>
        <v>vis</v>
      </c>
      <c r="E274" s="21">
        <f>VLOOKUP(C274,'Active 1'!C$21:E$950,3,FALSE)</f>
        <v>9675.0201618972606</v>
      </c>
      <c r="F274" s="1" t="s">
        <v>1698</v>
      </c>
      <c r="G274" s="2" t="str">
        <f t="shared" si="28"/>
        <v>45531.424</v>
      </c>
      <c r="H274" s="3">
        <f t="shared" si="29"/>
        <v>9675</v>
      </c>
      <c r="I274" s="22" t="s">
        <v>92</v>
      </c>
      <c r="J274" s="23" t="s">
        <v>93</v>
      </c>
      <c r="K274" s="22">
        <v>9675</v>
      </c>
      <c r="L274" s="22" t="s">
        <v>1993</v>
      </c>
      <c r="M274" s="23" t="s">
        <v>1716</v>
      </c>
      <c r="N274" s="23"/>
      <c r="O274" s="24" t="s">
        <v>1927</v>
      </c>
      <c r="P274" s="24" t="s">
        <v>94</v>
      </c>
    </row>
    <row r="275" spans="1:16" ht="13.5" thickBot="1">
      <c r="A275" s="3" t="str">
        <f t="shared" si="24"/>
        <v> BBS 67 </v>
      </c>
      <c r="B275" s="1" t="str">
        <f t="shared" si="25"/>
        <v>I</v>
      </c>
      <c r="C275" s="3">
        <f t="shared" si="26"/>
        <v>45543.404999999999</v>
      </c>
      <c r="D275" s="2" t="str">
        <f t="shared" si="27"/>
        <v>vis</v>
      </c>
      <c r="E275" s="21">
        <f>VLOOKUP(C275,'Active 1'!C$21:E$950,3,FALSE)</f>
        <v>9694.0032417478797</v>
      </c>
      <c r="F275" s="1" t="s">
        <v>1698</v>
      </c>
      <c r="G275" s="2" t="str">
        <f t="shared" si="28"/>
        <v>45543.405</v>
      </c>
      <c r="H275" s="3">
        <f t="shared" si="29"/>
        <v>9694</v>
      </c>
      <c r="I275" s="22" t="s">
        <v>95</v>
      </c>
      <c r="J275" s="23" t="s">
        <v>96</v>
      </c>
      <c r="K275" s="22">
        <v>9694</v>
      </c>
      <c r="L275" s="22" t="s">
        <v>1924</v>
      </c>
      <c r="M275" s="23" t="s">
        <v>1716</v>
      </c>
      <c r="N275" s="23"/>
      <c r="O275" s="24" t="s">
        <v>2223</v>
      </c>
      <c r="P275" s="24" t="s">
        <v>94</v>
      </c>
    </row>
    <row r="276" spans="1:16" ht="13.5" thickBot="1">
      <c r="A276" s="3" t="str">
        <f t="shared" si="24"/>
        <v> AOEB 1 </v>
      </c>
      <c r="B276" s="1" t="str">
        <f t="shared" si="25"/>
        <v>I</v>
      </c>
      <c r="C276" s="3">
        <f t="shared" si="26"/>
        <v>45549.720999999998</v>
      </c>
      <c r="D276" s="2" t="str">
        <f t="shared" si="27"/>
        <v>vis</v>
      </c>
      <c r="E276" s="21">
        <f>VLOOKUP(C276,'Active 1'!C$21:E$950,3,FALSE)</f>
        <v>9704.0105142907814</v>
      </c>
      <c r="F276" s="1" t="s">
        <v>1698</v>
      </c>
      <c r="G276" s="2" t="str">
        <f t="shared" si="28"/>
        <v>45549.721</v>
      </c>
      <c r="H276" s="3">
        <f t="shared" si="29"/>
        <v>9704</v>
      </c>
      <c r="I276" s="22" t="s">
        <v>97</v>
      </c>
      <c r="J276" s="23" t="s">
        <v>98</v>
      </c>
      <c r="K276" s="22">
        <v>9704</v>
      </c>
      <c r="L276" s="22" t="s">
        <v>1917</v>
      </c>
      <c r="M276" s="23" t="s">
        <v>1716</v>
      </c>
      <c r="N276" s="23"/>
      <c r="O276" s="24" t="s">
        <v>35</v>
      </c>
      <c r="P276" s="24" t="s">
        <v>1975</v>
      </c>
    </row>
    <row r="277" spans="1:16" ht="13.5" thickBot="1">
      <c r="A277" s="3" t="str">
        <f t="shared" si="24"/>
        <v> BRNO 26 </v>
      </c>
      <c r="B277" s="1" t="str">
        <f t="shared" si="25"/>
        <v>I</v>
      </c>
      <c r="C277" s="3">
        <f t="shared" si="26"/>
        <v>45553.510999999999</v>
      </c>
      <c r="D277" s="2" t="str">
        <f t="shared" si="27"/>
        <v>vis</v>
      </c>
      <c r="E277" s="21">
        <f>VLOOKUP(C277,'Active 1'!C$21:E$950,3,FALSE)</f>
        <v>9710.0155115893249</v>
      </c>
      <c r="F277" s="1" t="s">
        <v>1698</v>
      </c>
      <c r="G277" s="2" t="str">
        <f t="shared" si="28"/>
        <v>45553.511</v>
      </c>
      <c r="H277" s="3">
        <f t="shared" si="29"/>
        <v>9710</v>
      </c>
      <c r="I277" s="22" t="s">
        <v>99</v>
      </c>
      <c r="J277" s="23" t="s">
        <v>100</v>
      </c>
      <c r="K277" s="22">
        <v>9710</v>
      </c>
      <c r="L277" s="22" t="s">
        <v>1973</v>
      </c>
      <c r="M277" s="23" t="s">
        <v>1716</v>
      </c>
      <c r="N277" s="23"/>
      <c r="O277" s="24" t="s">
        <v>2305</v>
      </c>
      <c r="P277" s="24" t="s">
        <v>2290</v>
      </c>
    </row>
    <row r="278" spans="1:16" ht="13.5" thickBot="1">
      <c r="A278" s="3" t="str">
        <f t="shared" si="24"/>
        <v> BRNO 26 </v>
      </c>
      <c r="B278" s="1" t="str">
        <f t="shared" si="25"/>
        <v>I</v>
      </c>
      <c r="C278" s="3">
        <f t="shared" si="26"/>
        <v>45553.514000000003</v>
      </c>
      <c r="D278" s="2" t="str">
        <f t="shared" si="27"/>
        <v>vis</v>
      </c>
      <c r="E278" s="21">
        <f>VLOOKUP(C278,'Active 1'!C$21:E$950,3,FALSE)</f>
        <v>9710.0202648853465</v>
      </c>
      <c r="F278" s="1" t="s">
        <v>1698</v>
      </c>
      <c r="G278" s="2" t="str">
        <f t="shared" si="28"/>
        <v>45553.514</v>
      </c>
      <c r="H278" s="3">
        <f t="shared" si="29"/>
        <v>9710</v>
      </c>
      <c r="I278" s="22" t="s">
        <v>101</v>
      </c>
      <c r="J278" s="23" t="s">
        <v>102</v>
      </c>
      <c r="K278" s="22">
        <v>9710</v>
      </c>
      <c r="L278" s="22" t="s">
        <v>1993</v>
      </c>
      <c r="M278" s="23" t="s">
        <v>1716</v>
      </c>
      <c r="N278" s="23"/>
      <c r="O278" s="24" t="s">
        <v>103</v>
      </c>
      <c r="P278" s="24" t="s">
        <v>2290</v>
      </c>
    </row>
    <row r="279" spans="1:16" ht="13.5" thickBot="1">
      <c r="A279" s="3" t="str">
        <f t="shared" si="24"/>
        <v> BRNO 26 </v>
      </c>
      <c r="B279" s="1" t="str">
        <f t="shared" si="25"/>
        <v>I</v>
      </c>
      <c r="C279" s="3">
        <f t="shared" si="26"/>
        <v>45553.514999999999</v>
      </c>
      <c r="D279" s="2" t="str">
        <f t="shared" si="27"/>
        <v>vis</v>
      </c>
      <c r="E279" s="21">
        <f>VLOOKUP(C279,'Active 1'!C$21:E$950,3,FALSE)</f>
        <v>9710.021849317347</v>
      </c>
      <c r="F279" s="1" t="s">
        <v>1698</v>
      </c>
      <c r="G279" s="2" t="str">
        <f t="shared" si="28"/>
        <v>45553.515</v>
      </c>
      <c r="H279" s="3">
        <f t="shared" si="29"/>
        <v>9710</v>
      </c>
      <c r="I279" s="22" t="s">
        <v>104</v>
      </c>
      <c r="J279" s="23" t="s">
        <v>105</v>
      </c>
      <c r="K279" s="22">
        <v>9710</v>
      </c>
      <c r="L279" s="22" t="s">
        <v>2040</v>
      </c>
      <c r="M279" s="23" t="s">
        <v>1716</v>
      </c>
      <c r="N279" s="23"/>
      <c r="O279" s="24" t="s">
        <v>106</v>
      </c>
      <c r="P279" s="24" t="s">
        <v>2290</v>
      </c>
    </row>
    <row r="280" spans="1:16" ht="13.5" thickBot="1">
      <c r="A280" s="3" t="str">
        <f t="shared" si="24"/>
        <v> BRNO 26 </v>
      </c>
      <c r="B280" s="1" t="str">
        <f t="shared" si="25"/>
        <v>I</v>
      </c>
      <c r="C280" s="3">
        <f t="shared" si="26"/>
        <v>45553.514999999999</v>
      </c>
      <c r="D280" s="2" t="str">
        <f t="shared" si="27"/>
        <v>vis</v>
      </c>
      <c r="E280" s="21">
        <f>VLOOKUP(C280,'Active 1'!C$21:E$950,3,FALSE)</f>
        <v>9710.021849317347</v>
      </c>
      <c r="F280" s="1" t="s">
        <v>1698</v>
      </c>
      <c r="G280" s="2" t="str">
        <f t="shared" si="28"/>
        <v>45553.515</v>
      </c>
      <c r="H280" s="3">
        <f t="shared" si="29"/>
        <v>9710</v>
      </c>
      <c r="I280" s="22" t="s">
        <v>104</v>
      </c>
      <c r="J280" s="23" t="s">
        <v>105</v>
      </c>
      <c r="K280" s="22">
        <v>9710</v>
      </c>
      <c r="L280" s="22" t="s">
        <v>2040</v>
      </c>
      <c r="M280" s="23" t="s">
        <v>1716</v>
      </c>
      <c r="N280" s="23"/>
      <c r="O280" s="24" t="s">
        <v>107</v>
      </c>
      <c r="P280" s="24" t="s">
        <v>2290</v>
      </c>
    </row>
    <row r="281" spans="1:16" ht="13.5" thickBot="1">
      <c r="A281" s="3" t="str">
        <f t="shared" si="24"/>
        <v> BRNO 26 </v>
      </c>
      <c r="B281" s="1" t="str">
        <f t="shared" si="25"/>
        <v>I</v>
      </c>
      <c r="C281" s="3">
        <f t="shared" si="26"/>
        <v>45555.398999999998</v>
      </c>
      <c r="D281" s="2" t="str">
        <f t="shared" si="27"/>
        <v>vis</v>
      </c>
      <c r="E281" s="21">
        <f>VLOOKUP(C281,'Active 1'!C$21:E$950,3,FALSE)</f>
        <v>9713.006919214562</v>
      </c>
      <c r="F281" s="1" t="s">
        <v>1698</v>
      </c>
      <c r="G281" s="2" t="str">
        <f t="shared" si="28"/>
        <v>45555.399</v>
      </c>
      <c r="H281" s="3">
        <f t="shared" si="29"/>
        <v>9713</v>
      </c>
      <c r="I281" s="22" t="s">
        <v>108</v>
      </c>
      <c r="J281" s="23" t="s">
        <v>109</v>
      </c>
      <c r="K281" s="22">
        <v>9713</v>
      </c>
      <c r="L281" s="22" t="s">
        <v>1876</v>
      </c>
      <c r="M281" s="23" t="s">
        <v>1716</v>
      </c>
      <c r="N281" s="23"/>
      <c r="O281" s="24" t="s">
        <v>91</v>
      </c>
      <c r="P281" s="24" t="s">
        <v>2290</v>
      </c>
    </row>
    <row r="282" spans="1:16" ht="13.5" thickBot="1">
      <c r="A282" s="3" t="str">
        <f t="shared" si="24"/>
        <v> BRNO 26 </v>
      </c>
      <c r="B282" s="1" t="str">
        <f t="shared" si="25"/>
        <v>I</v>
      </c>
      <c r="C282" s="3">
        <f t="shared" si="26"/>
        <v>45555.4</v>
      </c>
      <c r="D282" s="2" t="str">
        <f t="shared" si="27"/>
        <v>vis</v>
      </c>
      <c r="E282" s="21">
        <f>VLOOKUP(C282,'Active 1'!C$21:E$950,3,FALSE)</f>
        <v>9713.0085036465716</v>
      </c>
      <c r="F282" s="1" t="s">
        <v>1698</v>
      </c>
      <c r="G282" s="2" t="str">
        <f t="shared" si="28"/>
        <v>45555.400</v>
      </c>
      <c r="H282" s="3">
        <f t="shared" si="29"/>
        <v>9713</v>
      </c>
      <c r="I282" s="22" t="s">
        <v>110</v>
      </c>
      <c r="J282" s="23" t="s">
        <v>111</v>
      </c>
      <c r="K282" s="22">
        <v>9713</v>
      </c>
      <c r="L282" s="22" t="s">
        <v>1980</v>
      </c>
      <c r="M282" s="23" t="s">
        <v>1716</v>
      </c>
      <c r="N282" s="23"/>
      <c r="O282" s="24" t="s">
        <v>1994</v>
      </c>
      <c r="P282" s="24" t="s">
        <v>2290</v>
      </c>
    </row>
    <row r="283" spans="1:16" ht="13.5" thickBot="1">
      <c r="A283" s="3" t="str">
        <f t="shared" si="24"/>
        <v> BBS 68 </v>
      </c>
      <c r="B283" s="1" t="str">
        <f t="shared" si="25"/>
        <v>I</v>
      </c>
      <c r="C283" s="3">
        <f t="shared" si="26"/>
        <v>45555.400999999998</v>
      </c>
      <c r="D283" s="2" t="str">
        <f t="shared" si="27"/>
        <v>vis</v>
      </c>
      <c r="E283" s="21">
        <f>VLOOKUP(C283,'Active 1'!C$21:E$950,3,FALSE)</f>
        <v>9713.0100880785722</v>
      </c>
      <c r="F283" s="1" t="s">
        <v>1698</v>
      </c>
      <c r="G283" s="2" t="str">
        <f t="shared" si="28"/>
        <v>45555.401</v>
      </c>
      <c r="H283" s="3">
        <f t="shared" si="29"/>
        <v>9713</v>
      </c>
      <c r="I283" s="22" t="s">
        <v>112</v>
      </c>
      <c r="J283" s="23" t="s">
        <v>113</v>
      </c>
      <c r="K283" s="22">
        <v>9713</v>
      </c>
      <c r="L283" s="22" t="s">
        <v>1912</v>
      </c>
      <c r="M283" s="23" t="s">
        <v>1716</v>
      </c>
      <c r="N283" s="23"/>
      <c r="O283" s="24" t="s">
        <v>2223</v>
      </c>
      <c r="P283" s="24" t="s">
        <v>114</v>
      </c>
    </row>
    <row r="284" spans="1:16" ht="13.5" thickBot="1">
      <c r="A284" s="3" t="str">
        <f t="shared" si="24"/>
        <v> BRNO 26 </v>
      </c>
      <c r="B284" s="1" t="str">
        <f t="shared" si="25"/>
        <v>I</v>
      </c>
      <c r="C284" s="3">
        <f t="shared" si="26"/>
        <v>45555.404000000002</v>
      </c>
      <c r="D284" s="2" t="str">
        <f t="shared" si="27"/>
        <v>vis</v>
      </c>
      <c r="E284" s="21">
        <f>VLOOKUP(C284,'Active 1'!C$21:E$950,3,FALSE)</f>
        <v>9713.0148413745937</v>
      </c>
      <c r="F284" s="1" t="s">
        <v>1698</v>
      </c>
      <c r="G284" s="2" t="str">
        <f t="shared" si="28"/>
        <v>45555.404</v>
      </c>
      <c r="H284" s="3">
        <f t="shared" si="29"/>
        <v>9713</v>
      </c>
      <c r="I284" s="22" t="s">
        <v>115</v>
      </c>
      <c r="J284" s="23" t="s">
        <v>116</v>
      </c>
      <c r="K284" s="22">
        <v>9713</v>
      </c>
      <c r="L284" s="22" t="s">
        <v>1885</v>
      </c>
      <c r="M284" s="23" t="s">
        <v>1716</v>
      </c>
      <c r="N284" s="23"/>
      <c r="O284" s="24" t="s">
        <v>2179</v>
      </c>
      <c r="P284" s="24" t="s">
        <v>2290</v>
      </c>
    </row>
    <row r="285" spans="1:16" ht="13.5" thickBot="1">
      <c r="A285" s="3" t="str">
        <f t="shared" si="24"/>
        <v> BRNO 26 </v>
      </c>
      <c r="B285" s="1" t="str">
        <f t="shared" si="25"/>
        <v>I</v>
      </c>
      <c r="C285" s="3">
        <f t="shared" si="26"/>
        <v>45555.408000000003</v>
      </c>
      <c r="D285" s="2" t="str">
        <f t="shared" si="27"/>
        <v>vis</v>
      </c>
      <c r="E285" s="21">
        <f>VLOOKUP(C285,'Active 1'!C$21:E$950,3,FALSE)</f>
        <v>9713.021179102614</v>
      </c>
      <c r="F285" s="1" t="s">
        <v>1698</v>
      </c>
      <c r="G285" s="2" t="str">
        <f t="shared" si="28"/>
        <v>45555.408</v>
      </c>
      <c r="H285" s="3">
        <f t="shared" si="29"/>
        <v>9713</v>
      </c>
      <c r="I285" s="22" t="s">
        <v>117</v>
      </c>
      <c r="J285" s="23" t="s">
        <v>118</v>
      </c>
      <c r="K285" s="22">
        <v>9713</v>
      </c>
      <c r="L285" s="22" t="s">
        <v>1993</v>
      </c>
      <c r="M285" s="23" t="s">
        <v>1716</v>
      </c>
      <c r="N285" s="23"/>
      <c r="O285" s="24" t="s">
        <v>119</v>
      </c>
      <c r="P285" s="24" t="s">
        <v>2290</v>
      </c>
    </row>
    <row r="286" spans="1:16" ht="13.5" thickBot="1">
      <c r="A286" s="3" t="str">
        <f t="shared" si="24"/>
        <v> BRNO 26 </v>
      </c>
      <c r="B286" s="1" t="str">
        <f t="shared" si="25"/>
        <v>I</v>
      </c>
      <c r="C286" s="3">
        <f t="shared" si="26"/>
        <v>45555.41</v>
      </c>
      <c r="D286" s="2" t="str">
        <f t="shared" si="27"/>
        <v>vis</v>
      </c>
      <c r="E286" s="21">
        <f>VLOOKUP(C286,'Active 1'!C$21:E$950,3,FALSE)</f>
        <v>9713.0243479666242</v>
      </c>
      <c r="F286" s="1" t="s">
        <v>1698</v>
      </c>
      <c r="G286" s="2" t="str">
        <f t="shared" si="28"/>
        <v>45555.410</v>
      </c>
      <c r="H286" s="3">
        <f t="shared" si="29"/>
        <v>9713</v>
      </c>
      <c r="I286" s="22" t="s">
        <v>120</v>
      </c>
      <c r="J286" s="23" t="s">
        <v>121</v>
      </c>
      <c r="K286" s="22">
        <v>9713</v>
      </c>
      <c r="L286" s="22" t="s">
        <v>2107</v>
      </c>
      <c r="M286" s="23" t="s">
        <v>1716</v>
      </c>
      <c r="N286" s="23"/>
      <c r="O286" s="24" t="s">
        <v>75</v>
      </c>
      <c r="P286" s="24" t="s">
        <v>2290</v>
      </c>
    </row>
    <row r="287" spans="1:16" ht="13.5" thickBot="1">
      <c r="A287" s="3" t="str">
        <f t="shared" si="24"/>
        <v> BRNO 26 </v>
      </c>
      <c r="B287" s="1" t="str">
        <f t="shared" si="25"/>
        <v>I</v>
      </c>
      <c r="C287" s="3">
        <f t="shared" si="26"/>
        <v>45565.506999999998</v>
      </c>
      <c r="D287" s="2" t="str">
        <f t="shared" si="27"/>
        <v>vis</v>
      </c>
      <c r="E287" s="21">
        <f>VLOOKUP(C287,'Active 1'!C$21:E$950,3,FALSE)</f>
        <v>9729.0223579200174</v>
      </c>
      <c r="F287" s="1" t="s">
        <v>1698</v>
      </c>
      <c r="G287" s="2" t="str">
        <f t="shared" si="28"/>
        <v>45565.507</v>
      </c>
      <c r="H287" s="3">
        <f t="shared" si="29"/>
        <v>9729</v>
      </c>
      <c r="I287" s="22" t="s">
        <v>122</v>
      </c>
      <c r="J287" s="23" t="s">
        <v>123</v>
      </c>
      <c r="K287" s="22">
        <v>9729</v>
      </c>
      <c r="L287" s="22" t="s">
        <v>2040</v>
      </c>
      <c r="M287" s="23" t="s">
        <v>1716</v>
      </c>
      <c r="N287" s="23"/>
      <c r="O287" s="24" t="s">
        <v>107</v>
      </c>
      <c r="P287" s="24" t="s">
        <v>2290</v>
      </c>
    </row>
    <row r="288" spans="1:16" ht="13.5" thickBot="1">
      <c r="A288" s="3" t="str">
        <f t="shared" si="24"/>
        <v> BRNO 26 </v>
      </c>
      <c r="B288" s="1" t="str">
        <f t="shared" si="25"/>
        <v>I</v>
      </c>
      <c r="C288" s="3">
        <f t="shared" si="26"/>
        <v>45567.398999999998</v>
      </c>
      <c r="D288" s="2" t="str">
        <f t="shared" si="27"/>
        <v>vis</v>
      </c>
      <c r="E288" s="21">
        <f>VLOOKUP(C288,'Active 1'!C$21:E$950,3,FALSE)</f>
        <v>9732.0201032732748</v>
      </c>
      <c r="F288" s="1" t="s">
        <v>1698</v>
      </c>
      <c r="G288" s="2" t="str">
        <f t="shared" si="28"/>
        <v>45567.399</v>
      </c>
      <c r="H288" s="3">
        <f t="shared" si="29"/>
        <v>9732</v>
      </c>
      <c r="I288" s="22" t="s">
        <v>124</v>
      </c>
      <c r="J288" s="23" t="s">
        <v>125</v>
      </c>
      <c r="K288" s="22">
        <v>9732</v>
      </c>
      <c r="L288" s="22" t="s">
        <v>1993</v>
      </c>
      <c r="M288" s="23" t="s">
        <v>1716</v>
      </c>
      <c r="N288" s="23"/>
      <c r="O288" s="24" t="s">
        <v>107</v>
      </c>
      <c r="P288" s="24" t="s">
        <v>2290</v>
      </c>
    </row>
    <row r="289" spans="1:16" ht="13.5" thickBot="1">
      <c r="A289" s="3" t="str">
        <f t="shared" si="24"/>
        <v> BRNO 26 </v>
      </c>
      <c r="B289" s="1" t="str">
        <f t="shared" si="25"/>
        <v>I</v>
      </c>
      <c r="C289" s="3">
        <f t="shared" si="26"/>
        <v>45572.447999999997</v>
      </c>
      <c r="D289" s="2" t="str">
        <f t="shared" si="27"/>
        <v>vis</v>
      </c>
      <c r="E289" s="21">
        <f>VLOOKUP(C289,'Active 1'!C$21:E$950,3,FALSE)</f>
        <v>9740.0199004659753</v>
      </c>
      <c r="F289" s="1" t="s">
        <v>1698</v>
      </c>
      <c r="G289" s="2" t="str">
        <f t="shared" si="28"/>
        <v>45572.448</v>
      </c>
      <c r="H289" s="3">
        <f t="shared" si="29"/>
        <v>9740</v>
      </c>
      <c r="I289" s="22" t="s">
        <v>126</v>
      </c>
      <c r="J289" s="23" t="s">
        <v>127</v>
      </c>
      <c r="K289" s="22">
        <v>9740</v>
      </c>
      <c r="L289" s="22" t="s">
        <v>1993</v>
      </c>
      <c r="M289" s="23" t="s">
        <v>1716</v>
      </c>
      <c r="N289" s="23"/>
      <c r="O289" s="24" t="s">
        <v>107</v>
      </c>
      <c r="P289" s="24" t="s">
        <v>2290</v>
      </c>
    </row>
    <row r="290" spans="1:16" ht="13.5" thickBot="1">
      <c r="A290" s="3" t="str">
        <f t="shared" si="24"/>
        <v> BRNO 26 </v>
      </c>
      <c r="B290" s="1" t="str">
        <f t="shared" si="25"/>
        <v>I</v>
      </c>
      <c r="C290" s="3">
        <f t="shared" si="26"/>
        <v>45577.489000000001</v>
      </c>
      <c r="D290" s="2" t="str">
        <f t="shared" si="27"/>
        <v>vis</v>
      </c>
      <c r="E290" s="21">
        <f>VLOOKUP(C290,'Active 1'!C$21:E$950,3,FALSE)</f>
        <v>9748.0070222026479</v>
      </c>
      <c r="F290" s="1" t="s">
        <v>1698</v>
      </c>
      <c r="G290" s="2" t="str">
        <f t="shared" si="28"/>
        <v>45577.489</v>
      </c>
      <c r="H290" s="3">
        <f t="shared" si="29"/>
        <v>9748</v>
      </c>
      <c r="I290" s="22" t="s">
        <v>128</v>
      </c>
      <c r="J290" s="23" t="s">
        <v>129</v>
      </c>
      <c r="K290" s="22">
        <v>9748</v>
      </c>
      <c r="L290" s="22" t="s">
        <v>1876</v>
      </c>
      <c r="M290" s="23" t="s">
        <v>1716</v>
      </c>
      <c r="N290" s="23"/>
      <c r="O290" s="24" t="s">
        <v>130</v>
      </c>
      <c r="P290" s="24" t="s">
        <v>2290</v>
      </c>
    </row>
    <row r="291" spans="1:16" ht="13.5" thickBot="1">
      <c r="A291" s="3" t="str">
        <f t="shared" si="24"/>
        <v> BRNO 26 </v>
      </c>
      <c r="B291" s="1" t="str">
        <f t="shared" si="25"/>
        <v>I</v>
      </c>
      <c r="C291" s="3">
        <f t="shared" si="26"/>
        <v>45577.495000000003</v>
      </c>
      <c r="D291" s="2" t="str">
        <f t="shared" si="27"/>
        <v>vis</v>
      </c>
      <c r="E291" s="21">
        <f>VLOOKUP(C291,'Active 1'!C$21:E$950,3,FALSE)</f>
        <v>9748.0165287946784</v>
      </c>
      <c r="F291" s="1" t="s">
        <v>1698</v>
      </c>
      <c r="G291" s="2" t="str">
        <f t="shared" si="28"/>
        <v>45577.495</v>
      </c>
      <c r="H291" s="3">
        <f t="shared" si="29"/>
        <v>9748</v>
      </c>
      <c r="I291" s="22" t="s">
        <v>131</v>
      </c>
      <c r="J291" s="23" t="s">
        <v>132</v>
      </c>
      <c r="K291" s="22">
        <v>9748</v>
      </c>
      <c r="L291" s="22" t="s">
        <v>1973</v>
      </c>
      <c r="M291" s="23" t="s">
        <v>1716</v>
      </c>
      <c r="N291" s="23"/>
      <c r="O291" s="24" t="s">
        <v>107</v>
      </c>
      <c r="P291" s="24" t="s">
        <v>2290</v>
      </c>
    </row>
    <row r="292" spans="1:16" ht="13.5" thickBot="1">
      <c r="A292" s="3" t="str">
        <f t="shared" si="24"/>
        <v> AOEB 1 </v>
      </c>
      <c r="B292" s="1" t="str">
        <f t="shared" si="25"/>
        <v>I</v>
      </c>
      <c r="C292" s="3">
        <f t="shared" si="26"/>
        <v>45578.767</v>
      </c>
      <c r="D292" s="2" t="str">
        <f t="shared" si="27"/>
        <v>vis</v>
      </c>
      <c r="E292" s="21">
        <f>VLOOKUP(C292,'Active 1'!C$21:E$950,3,FALSE)</f>
        <v>9750.0319263048987</v>
      </c>
      <c r="F292" s="1" t="s">
        <v>1698</v>
      </c>
      <c r="G292" s="2" t="str">
        <f t="shared" si="28"/>
        <v>45578.767</v>
      </c>
      <c r="H292" s="3">
        <f t="shared" si="29"/>
        <v>9750</v>
      </c>
      <c r="I292" s="22" t="s">
        <v>133</v>
      </c>
      <c r="J292" s="23" t="s">
        <v>134</v>
      </c>
      <c r="K292" s="22">
        <v>9750</v>
      </c>
      <c r="L292" s="22" t="s">
        <v>135</v>
      </c>
      <c r="M292" s="23" t="s">
        <v>1716</v>
      </c>
      <c r="N292" s="23"/>
      <c r="O292" s="24" t="s">
        <v>2013</v>
      </c>
      <c r="P292" s="24" t="s">
        <v>1975</v>
      </c>
    </row>
    <row r="293" spans="1:16" ht="13.5" thickBot="1">
      <c r="A293" s="3" t="str">
        <f t="shared" si="24"/>
        <v> BRNO 26 </v>
      </c>
      <c r="B293" s="1" t="str">
        <f t="shared" si="25"/>
        <v>I</v>
      </c>
      <c r="C293" s="3">
        <f t="shared" si="26"/>
        <v>45579.383999999998</v>
      </c>
      <c r="D293" s="2" t="str">
        <f t="shared" si="27"/>
        <v>vis</v>
      </c>
      <c r="E293" s="21">
        <f>VLOOKUP(C293,'Active 1'!C$21:E$950,3,FALSE)</f>
        <v>9751.0095208519142</v>
      </c>
      <c r="F293" s="1" t="s">
        <v>1698</v>
      </c>
      <c r="G293" s="2" t="str">
        <f t="shared" si="28"/>
        <v>45579.384</v>
      </c>
      <c r="H293" s="3">
        <f t="shared" si="29"/>
        <v>9751</v>
      </c>
      <c r="I293" s="22" t="s">
        <v>136</v>
      </c>
      <c r="J293" s="23" t="s">
        <v>137</v>
      </c>
      <c r="K293" s="22">
        <v>9751</v>
      </c>
      <c r="L293" s="22" t="s">
        <v>1912</v>
      </c>
      <c r="M293" s="23" t="s">
        <v>1716</v>
      </c>
      <c r="N293" s="23"/>
      <c r="O293" s="24" t="s">
        <v>107</v>
      </c>
      <c r="P293" s="24" t="s">
        <v>2290</v>
      </c>
    </row>
    <row r="294" spans="1:16" ht="13.5" thickBot="1">
      <c r="A294" s="3" t="str">
        <f t="shared" si="24"/>
        <v> AOEB 1 </v>
      </c>
      <c r="B294" s="1" t="str">
        <f t="shared" si="25"/>
        <v>I</v>
      </c>
      <c r="C294" s="3">
        <f t="shared" si="26"/>
        <v>45602.741000000002</v>
      </c>
      <c r="D294" s="2" t="str">
        <f t="shared" si="27"/>
        <v>vis</v>
      </c>
      <c r="E294" s="21">
        <f>VLOOKUP(C294,'Active 1'!C$21:E$950,3,FALSE)</f>
        <v>9788.0170991901996</v>
      </c>
      <c r="F294" s="1" t="s">
        <v>1698</v>
      </c>
      <c r="G294" s="2" t="str">
        <f t="shared" si="28"/>
        <v>45602.741</v>
      </c>
      <c r="H294" s="3">
        <f t="shared" si="29"/>
        <v>9788</v>
      </c>
      <c r="I294" s="22" t="s">
        <v>138</v>
      </c>
      <c r="J294" s="23" t="s">
        <v>139</v>
      </c>
      <c r="K294" s="22">
        <v>9788</v>
      </c>
      <c r="L294" s="22" t="s">
        <v>2035</v>
      </c>
      <c r="M294" s="23" t="s">
        <v>1716</v>
      </c>
      <c r="N294" s="23"/>
      <c r="O294" s="24" t="s">
        <v>2287</v>
      </c>
      <c r="P294" s="24" t="s">
        <v>1975</v>
      </c>
    </row>
    <row r="295" spans="1:16" ht="13.5" thickBot="1">
      <c r="A295" s="3" t="str">
        <f t="shared" si="24"/>
        <v> BBS 69 </v>
      </c>
      <c r="B295" s="1" t="str">
        <f t="shared" si="25"/>
        <v>I</v>
      </c>
      <c r="C295" s="3">
        <f t="shared" si="26"/>
        <v>45610.294999999998</v>
      </c>
      <c r="D295" s="2" t="str">
        <f t="shared" si="27"/>
        <v>vis</v>
      </c>
      <c r="E295" s="21">
        <f>VLOOKUP(C295,'Active 1'!C$21:E$950,3,FALSE)</f>
        <v>9799.9858985551527</v>
      </c>
      <c r="F295" s="1" t="s">
        <v>1698</v>
      </c>
      <c r="G295" s="2" t="str">
        <f t="shared" si="28"/>
        <v>45610.295</v>
      </c>
      <c r="H295" s="3">
        <f t="shared" si="29"/>
        <v>9800</v>
      </c>
      <c r="I295" s="22" t="s">
        <v>140</v>
      </c>
      <c r="J295" s="23" t="s">
        <v>141</v>
      </c>
      <c r="K295" s="22">
        <v>9800</v>
      </c>
      <c r="L295" s="22" t="s">
        <v>142</v>
      </c>
      <c r="M295" s="23" t="s">
        <v>1716</v>
      </c>
      <c r="N295" s="23"/>
      <c r="O295" s="24" t="s">
        <v>2223</v>
      </c>
      <c r="P295" s="24" t="s">
        <v>143</v>
      </c>
    </row>
    <row r="296" spans="1:16" ht="13.5" thickBot="1">
      <c r="A296" s="3" t="str">
        <f t="shared" si="24"/>
        <v> BRNO 26 </v>
      </c>
      <c r="B296" s="1" t="str">
        <f t="shared" si="25"/>
        <v>I</v>
      </c>
      <c r="C296" s="3">
        <f t="shared" si="26"/>
        <v>45615.360000000001</v>
      </c>
      <c r="D296" s="2" t="str">
        <f t="shared" si="27"/>
        <v>vis</v>
      </c>
      <c r="E296" s="21">
        <f>VLOOKUP(C296,'Active 1'!C$21:E$950,3,FALSE)</f>
        <v>9808.0110466599399</v>
      </c>
      <c r="F296" s="1" t="s">
        <v>1698</v>
      </c>
      <c r="G296" s="2" t="str">
        <f t="shared" si="28"/>
        <v>45615.360</v>
      </c>
      <c r="H296" s="3">
        <f t="shared" si="29"/>
        <v>9808</v>
      </c>
      <c r="I296" s="22" t="s">
        <v>144</v>
      </c>
      <c r="J296" s="23" t="s">
        <v>145</v>
      </c>
      <c r="K296" s="22">
        <v>9808</v>
      </c>
      <c r="L296" s="22" t="s">
        <v>1917</v>
      </c>
      <c r="M296" s="23" t="s">
        <v>1716</v>
      </c>
      <c r="N296" s="23"/>
      <c r="O296" s="24" t="s">
        <v>146</v>
      </c>
      <c r="P296" s="24" t="s">
        <v>2290</v>
      </c>
    </row>
    <row r="297" spans="1:16" ht="13.5" thickBot="1">
      <c r="A297" s="3" t="str">
        <f t="shared" si="24"/>
        <v> BRNO 26 </v>
      </c>
      <c r="B297" s="1" t="str">
        <f t="shared" si="25"/>
        <v>I</v>
      </c>
      <c r="C297" s="3">
        <f t="shared" si="26"/>
        <v>45615.362000000001</v>
      </c>
      <c r="D297" s="2" t="str">
        <f t="shared" si="27"/>
        <v>vis</v>
      </c>
      <c r="E297" s="21">
        <f>VLOOKUP(C297,'Active 1'!C$21:E$950,3,FALSE)</f>
        <v>9808.01421552395</v>
      </c>
      <c r="F297" s="1" t="s">
        <v>1698</v>
      </c>
      <c r="G297" s="2" t="str">
        <f t="shared" si="28"/>
        <v>45615.362</v>
      </c>
      <c r="H297" s="3">
        <f t="shared" si="29"/>
        <v>9808</v>
      </c>
      <c r="I297" s="22" t="s">
        <v>147</v>
      </c>
      <c r="J297" s="23" t="s">
        <v>148</v>
      </c>
      <c r="K297" s="22">
        <v>9808</v>
      </c>
      <c r="L297" s="22" t="s">
        <v>1885</v>
      </c>
      <c r="M297" s="23" t="s">
        <v>1716</v>
      </c>
      <c r="N297" s="23"/>
      <c r="O297" s="24" t="s">
        <v>149</v>
      </c>
      <c r="P297" s="24" t="s">
        <v>2290</v>
      </c>
    </row>
    <row r="298" spans="1:16" ht="13.5" thickBot="1">
      <c r="A298" s="3" t="str">
        <f t="shared" si="24"/>
        <v> BBS 69 </v>
      </c>
      <c r="B298" s="1" t="str">
        <f t="shared" si="25"/>
        <v>I</v>
      </c>
      <c r="C298" s="3">
        <f t="shared" si="26"/>
        <v>45634.305</v>
      </c>
      <c r="D298" s="2" t="str">
        <f t="shared" si="27"/>
        <v>vis</v>
      </c>
      <c r="E298" s="21">
        <f>VLOOKUP(C298,'Active 1'!C$21:E$950,3,FALSE)</f>
        <v>9838.0281109926309</v>
      </c>
      <c r="F298" s="1" t="s">
        <v>1698</v>
      </c>
      <c r="G298" s="2" t="str">
        <f t="shared" si="28"/>
        <v>45634.305</v>
      </c>
      <c r="H298" s="3">
        <f t="shared" si="29"/>
        <v>9838</v>
      </c>
      <c r="I298" s="22" t="s">
        <v>150</v>
      </c>
      <c r="J298" s="23" t="s">
        <v>151</v>
      </c>
      <c r="K298" s="22">
        <v>9838</v>
      </c>
      <c r="L298" s="22" t="s">
        <v>1952</v>
      </c>
      <c r="M298" s="23" t="s">
        <v>1716</v>
      </c>
      <c r="N298" s="23"/>
      <c r="O298" s="24" t="s">
        <v>1990</v>
      </c>
      <c r="P298" s="24" t="s">
        <v>143</v>
      </c>
    </row>
    <row r="299" spans="1:16" ht="13.5" thickBot="1">
      <c r="A299" s="3" t="str">
        <f t="shared" si="24"/>
        <v> BBS 71 </v>
      </c>
      <c r="B299" s="1" t="str">
        <f t="shared" si="25"/>
        <v>I</v>
      </c>
      <c r="C299" s="3">
        <f t="shared" si="26"/>
        <v>45818.593000000001</v>
      </c>
      <c r="D299" s="2" t="str">
        <f t="shared" si="27"/>
        <v>vis</v>
      </c>
      <c r="E299" s="21">
        <f>VLOOKUP(C299,'Active 1'!C$21:E$950,3,FALSE)</f>
        <v>10130.019916310303</v>
      </c>
      <c r="F299" s="1" t="s">
        <v>1698</v>
      </c>
      <c r="G299" s="2" t="str">
        <f t="shared" si="28"/>
        <v>45818.593</v>
      </c>
      <c r="H299" s="3">
        <f t="shared" si="29"/>
        <v>10130</v>
      </c>
      <c r="I299" s="22" t="s">
        <v>152</v>
      </c>
      <c r="J299" s="23" t="s">
        <v>153</v>
      </c>
      <c r="K299" s="22">
        <v>10130</v>
      </c>
      <c r="L299" s="22" t="s">
        <v>1993</v>
      </c>
      <c r="M299" s="23" t="s">
        <v>1716</v>
      </c>
      <c r="N299" s="23"/>
      <c r="O299" s="24" t="s">
        <v>2223</v>
      </c>
      <c r="P299" s="24" t="s">
        <v>154</v>
      </c>
    </row>
    <row r="300" spans="1:16" ht="13.5" thickBot="1">
      <c r="A300" s="3" t="str">
        <f t="shared" si="24"/>
        <v> BBS 72 </v>
      </c>
      <c r="B300" s="1" t="str">
        <f t="shared" si="25"/>
        <v>I</v>
      </c>
      <c r="C300" s="3">
        <f t="shared" si="26"/>
        <v>45868.455000000002</v>
      </c>
      <c r="D300" s="2" t="str">
        <f t="shared" si="27"/>
        <v>vis</v>
      </c>
      <c r="E300" s="21">
        <f>VLOOKUP(C300,'Active 1'!C$21:E$950,3,FALSE)</f>
        <v>10209.022864938266</v>
      </c>
      <c r="F300" s="1" t="s">
        <v>1698</v>
      </c>
      <c r="G300" s="2" t="str">
        <f t="shared" si="28"/>
        <v>45868.455</v>
      </c>
      <c r="H300" s="3">
        <f t="shared" si="29"/>
        <v>10209</v>
      </c>
      <c r="I300" s="22" t="s">
        <v>155</v>
      </c>
      <c r="J300" s="23" t="s">
        <v>156</v>
      </c>
      <c r="K300" s="22">
        <v>10209</v>
      </c>
      <c r="L300" s="22" t="s">
        <v>2040</v>
      </c>
      <c r="M300" s="23" t="s">
        <v>1716</v>
      </c>
      <c r="N300" s="23"/>
      <c r="O300" s="24" t="s">
        <v>2223</v>
      </c>
      <c r="P300" s="24" t="s">
        <v>157</v>
      </c>
    </row>
    <row r="301" spans="1:16" ht="13.5" thickBot="1">
      <c r="A301" s="3" t="str">
        <f t="shared" si="24"/>
        <v> BBS 73 </v>
      </c>
      <c r="B301" s="1" t="str">
        <f t="shared" si="25"/>
        <v>I</v>
      </c>
      <c r="C301" s="3">
        <f t="shared" si="26"/>
        <v>45892.432999999997</v>
      </c>
      <c r="D301" s="2" t="str">
        <f t="shared" si="27"/>
        <v>vis</v>
      </c>
      <c r="E301" s="21">
        <f>VLOOKUP(C301,'Active 1'!C$21:E$950,3,FALSE)</f>
        <v>10247.014375551576</v>
      </c>
      <c r="F301" s="1" t="s">
        <v>1698</v>
      </c>
      <c r="G301" s="2" t="str">
        <f t="shared" si="28"/>
        <v>45892.433</v>
      </c>
      <c r="H301" s="3">
        <f t="shared" si="29"/>
        <v>10247</v>
      </c>
      <c r="I301" s="22" t="s">
        <v>158</v>
      </c>
      <c r="J301" s="23" t="s">
        <v>159</v>
      </c>
      <c r="K301" s="22">
        <v>10247</v>
      </c>
      <c r="L301" s="22" t="s">
        <v>1885</v>
      </c>
      <c r="M301" s="23" t="s">
        <v>1716</v>
      </c>
      <c r="N301" s="23"/>
      <c r="O301" s="24" t="s">
        <v>2223</v>
      </c>
      <c r="P301" s="24" t="s">
        <v>160</v>
      </c>
    </row>
    <row r="302" spans="1:16" ht="13.5" thickBot="1">
      <c r="A302" s="3" t="str">
        <f t="shared" si="24"/>
        <v> BBS 73 </v>
      </c>
      <c r="B302" s="1" t="str">
        <f t="shared" si="25"/>
        <v>I</v>
      </c>
      <c r="C302" s="3">
        <f t="shared" si="26"/>
        <v>45892.436000000002</v>
      </c>
      <c r="D302" s="2" t="str">
        <f t="shared" si="27"/>
        <v>vis</v>
      </c>
      <c r="E302" s="21">
        <f>VLOOKUP(C302,'Active 1'!C$21:E$950,3,FALSE)</f>
        <v>10247.019128847598</v>
      </c>
      <c r="F302" s="1" t="s">
        <v>1698</v>
      </c>
      <c r="G302" s="2" t="str">
        <f t="shared" si="28"/>
        <v>45892.436</v>
      </c>
      <c r="H302" s="3">
        <f t="shared" si="29"/>
        <v>10247</v>
      </c>
      <c r="I302" s="22" t="s">
        <v>161</v>
      </c>
      <c r="J302" s="23" t="s">
        <v>162</v>
      </c>
      <c r="K302" s="22">
        <v>10247</v>
      </c>
      <c r="L302" s="22" t="s">
        <v>1941</v>
      </c>
      <c r="M302" s="23" t="s">
        <v>1716</v>
      </c>
      <c r="N302" s="23"/>
      <c r="O302" s="24" t="s">
        <v>1990</v>
      </c>
      <c r="P302" s="24" t="s">
        <v>160</v>
      </c>
    </row>
    <row r="303" spans="1:16" ht="13.5" thickBot="1">
      <c r="A303" s="3" t="str">
        <f t="shared" si="24"/>
        <v> AOEB 1 </v>
      </c>
      <c r="B303" s="1" t="str">
        <f t="shared" si="25"/>
        <v>I</v>
      </c>
      <c r="C303" s="3">
        <f t="shared" si="26"/>
        <v>45900.642</v>
      </c>
      <c r="D303" s="2" t="str">
        <f t="shared" si="27"/>
        <v>vis</v>
      </c>
      <c r="E303" s="21">
        <f>VLOOKUP(C303,'Active 1'!C$21:E$950,3,FALSE)</f>
        <v>10260.020977879745</v>
      </c>
      <c r="F303" s="1" t="s">
        <v>1698</v>
      </c>
      <c r="G303" s="2" t="str">
        <f t="shared" si="28"/>
        <v>45900.642</v>
      </c>
      <c r="H303" s="3">
        <f t="shared" si="29"/>
        <v>10260</v>
      </c>
      <c r="I303" s="22" t="s">
        <v>163</v>
      </c>
      <c r="J303" s="23" t="s">
        <v>164</v>
      </c>
      <c r="K303" s="22">
        <v>10260</v>
      </c>
      <c r="L303" s="22" t="s">
        <v>1993</v>
      </c>
      <c r="M303" s="23" t="s">
        <v>1716</v>
      </c>
      <c r="N303" s="23"/>
      <c r="O303" s="24" t="s">
        <v>35</v>
      </c>
      <c r="P303" s="24" t="s">
        <v>1975</v>
      </c>
    </row>
    <row r="304" spans="1:16" ht="13.5" thickBot="1">
      <c r="A304" s="3" t="str">
        <f t="shared" si="24"/>
        <v> BBS 73 </v>
      </c>
      <c r="B304" s="1" t="str">
        <f t="shared" si="25"/>
        <v>I</v>
      </c>
      <c r="C304" s="3">
        <f t="shared" si="26"/>
        <v>45935.360999999997</v>
      </c>
      <c r="D304" s="2" t="str">
        <f t="shared" si="27"/>
        <v>vis</v>
      </c>
      <c r="E304" s="21">
        <f>VLOOKUP(C304,'Active 1'!C$21:E$950,3,FALSE)</f>
        <v>10315.030872657611</v>
      </c>
      <c r="F304" s="1" t="s">
        <v>1698</v>
      </c>
      <c r="G304" s="2" t="str">
        <f t="shared" si="28"/>
        <v>45935.361</v>
      </c>
      <c r="H304" s="3">
        <f t="shared" si="29"/>
        <v>10315</v>
      </c>
      <c r="I304" s="22" t="s">
        <v>165</v>
      </c>
      <c r="J304" s="23" t="s">
        <v>166</v>
      </c>
      <c r="K304" s="22">
        <v>10315</v>
      </c>
      <c r="L304" s="22" t="s">
        <v>1956</v>
      </c>
      <c r="M304" s="23" t="s">
        <v>1716</v>
      </c>
      <c r="N304" s="23"/>
      <c r="O304" s="24" t="s">
        <v>1990</v>
      </c>
      <c r="P304" s="24" t="s">
        <v>160</v>
      </c>
    </row>
    <row r="305" spans="1:16" ht="13.5" thickBot="1">
      <c r="A305" s="3" t="str">
        <f t="shared" si="24"/>
        <v> BRNO 27 </v>
      </c>
      <c r="B305" s="1" t="str">
        <f t="shared" si="25"/>
        <v>I</v>
      </c>
      <c r="C305" s="3">
        <f t="shared" si="26"/>
        <v>45940.400999999998</v>
      </c>
      <c r="D305" s="2" t="str">
        <f t="shared" si="27"/>
        <v>vis</v>
      </c>
      <c r="E305" s="21">
        <f>VLOOKUP(C305,'Active 1'!C$21:E$950,3,FALSE)</f>
        <v>10323.016409962271</v>
      </c>
      <c r="F305" s="1" t="s">
        <v>1698</v>
      </c>
      <c r="G305" s="2" t="str">
        <f t="shared" si="28"/>
        <v>45940.401</v>
      </c>
      <c r="H305" s="3">
        <f t="shared" si="29"/>
        <v>10323</v>
      </c>
      <c r="I305" s="22" t="s">
        <v>167</v>
      </c>
      <c r="J305" s="23" t="s">
        <v>168</v>
      </c>
      <c r="K305" s="22">
        <v>10323</v>
      </c>
      <c r="L305" s="22" t="s">
        <v>1973</v>
      </c>
      <c r="M305" s="23" t="s">
        <v>1716</v>
      </c>
      <c r="N305" s="23"/>
      <c r="O305" s="24" t="s">
        <v>169</v>
      </c>
      <c r="P305" s="24" t="s">
        <v>170</v>
      </c>
    </row>
    <row r="306" spans="1:16" ht="13.5" thickBot="1">
      <c r="A306" s="3" t="str">
        <f t="shared" si="24"/>
        <v> BBS 73 </v>
      </c>
      <c r="B306" s="1" t="str">
        <f t="shared" si="25"/>
        <v>I</v>
      </c>
      <c r="C306" s="3">
        <f t="shared" si="26"/>
        <v>45940.400999999998</v>
      </c>
      <c r="D306" s="2" t="str">
        <f t="shared" si="27"/>
        <v>vis</v>
      </c>
      <c r="E306" s="21">
        <f>VLOOKUP(C306,'Active 1'!C$21:E$950,3,FALSE)</f>
        <v>10323.016409962271</v>
      </c>
      <c r="F306" s="1" t="s">
        <v>1698</v>
      </c>
      <c r="G306" s="2" t="str">
        <f t="shared" si="28"/>
        <v>45940.401</v>
      </c>
      <c r="H306" s="3">
        <f t="shared" si="29"/>
        <v>10323</v>
      </c>
      <c r="I306" s="22" t="s">
        <v>167</v>
      </c>
      <c r="J306" s="23" t="s">
        <v>168</v>
      </c>
      <c r="K306" s="22">
        <v>10323</v>
      </c>
      <c r="L306" s="22" t="s">
        <v>1973</v>
      </c>
      <c r="M306" s="23" t="s">
        <v>1716</v>
      </c>
      <c r="N306" s="23"/>
      <c r="O306" s="24" t="s">
        <v>1990</v>
      </c>
      <c r="P306" s="24" t="s">
        <v>160</v>
      </c>
    </row>
    <row r="307" spans="1:16" ht="13.5" thickBot="1">
      <c r="A307" s="3" t="str">
        <f t="shared" si="24"/>
        <v> AOEB 1 </v>
      </c>
      <c r="B307" s="1" t="str">
        <f t="shared" si="25"/>
        <v>I</v>
      </c>
      <c r="C307" s="3">
        <f t="shared" si="26"/>
        <v>45941.673000000003</v>
      </c>
      <c r="D307" s="2" t="str">
        <f t="shared" si="27"/>
        <v>vis</v>
      </c>
      <c r="E307" s="21">
        <f>VLOOKUP(C307,'Active 1'!C$21:E$950,3,FALSE)</f>
        <v>10325.031807472502</v>
      </c>
      <c r="F307" s="1" t="s">
        <v>1698</v>
      </c>
      <c r="G307" s="2" t="str">
        <f t="shared" si="28"/>
        <v>45941.673</v>
      </c>
      <c r="H307" s="3">
        <f t="shared" si="29"/>
        <v>10325</v>
      </c>
      <c r="I307" s="22" t="s">
        <v>171</v>
      </c>
      <c r="J307" s="23" t="s">
        <v>172</v>
      </c>
      <c r="K307" s="22">
        <v>10325</v>
      </c>
      <c r="L307" s="22" t="s">
        <v>135</v>
      </c>
      <c r="M307" s="23" t="s">
        <v>1716</v>
      </c>
      <c r="N307" s="23"/>
      <c r="O307" s="24" t="s">
        <v>173</v>
      </c>
      <c r="P307" s="24" t="s">
        <v>1975</v>
      </c>
    </row>
    <row r="308" spans="1:16" ht="13.5" thickBot="1">
      <c r="A308" s="3" t="str">
        <f t="shared" si="24"/>
        <v> AOEB 1 </v>
      </c>
      <c r="B308" s="1" t="str">
        <f t="shared" si="25"/>
        <v>I</v>
      </c>
      <c r="C308" s="3">
        <f t="shared" si="26"/>
        <v>45944.822</v>
      </c>
      <c r="D308" s="2" t="str">
        <f t="shared" si="27"/>
        <v>vis</v>
      </c>
      <c r="E308" s="21">
        <f>VLOOKUP(C308,'Active 1'!C$21:E$950,3,FALSE)</f>
        <v>10330.021183855906</v>
      </c>
      <c r="F308" s="1" t="s">
        <v>1698</v>
      </c>
      <c r="G308" s="2" t="str">
        <f t="shared" si="28"/>
        <v>45944.822</v>
      </c>
      <c r="H308" s="3">
        <f t="shared" si="29"/>
        <v>10330</v>
      </c>
      <c r="I308" s="22" t="s">
        <v>174</v>
      </c>
      <c r="J308" s="23" t="s">
        <v>175</v>
      </c>
      <c r="K308" s="22">
        <v>10330</v>
      </c>
      <c r="L308" s="22" t="s">
        <v>1993</v>
      </c>
      <c r="M308" s="23" t="s">
        <v>1716</v>
      </c>
      <c r="N308" s="23"/>
      <c r="O308" s="24" t="s">
        <v>176</v>
      </c>
      <c r="P308" s="24" t="s">
        <v>1975</v>
      </c>
    </row>
    <row r="309" spans="1:16" ht="13.5" thickBot="1">
      <c r="A309" s="3" t="str">
        <f t="shared" si="24"/>
        <v> AOEB 1 </v>
      </c>
      <c r="B309" s="1" t="str">
        <f t="shared" si="25"/>
        <v>I</v>
      </c>
      <c r="C309" s="3">
        <f t="shared" si="26"/>
        <v>45960.608</v>
      </c>
      <c r="D309" s="2" t="str">
        <f t="shared" si="27"/>
        <v>vis</v>
      </c>
      <c r="E309" s="21">
        <f>VLOOKUP(C309,'Active 1'!C$21:E$950,3,FALSE)</f>
        <v>10355.033027485142</v>
      </c>
      <c r="F309" s="1" t="s">
        <v>1698</v>
      </c>
      <c r="G309" s="2" t="str">
        <f t="shared" si="28"/>
        <v>45960.608</v>
      </c>
      <c r="H309" s="3">
        <f t="shared" si="29"/>
        <v>10355</v>
      </c>
      <c r="I309" s="22" t="s">
        <v>177</v>
      </c>
      <c r="J309" s="23" t="s">
        <v>178</v>
      </c>
      <c r="K309" s="22">
        <v>10355</v>
      </c>
      <c r="L309" s="22" t="s">
        <v>2117</v>
      </c>
      <c r="M309" s="23" t="s">
        <v>1716</v>
      </c>
      <c r="N309" s="23"/>
      <c r="O309" s="24" t="s">
        <v>35</v>
      </c>
      <c r="P309" s="24" t="s">
        <v>1975</v>
      </c>
    </row>
    <row r="310" spans="1:16" ht="13.5" thickBot="1">
      <c r="A310" s="3" t="str">
        <f t="shared" si="24"/>
        <v> BBS 74 </v>
      </c>
      <c r="B310" s="1" t="str">
        <f t="shared" si="25"/>
        <v>I</v>
      </c>
      <c r="C310" s="3">
        <f t="shared" si="26"/>
        <v>46007.290999999997</v>
      </c>
      <c r="D310" s="2" t="str">
        <f t="shared" si="27"/>
        <v>vis</v>
      </c>
      <c r="E310" s="21">
        <f>VLOOKUP(C310,'Active 1'!C$21:E$950,3,FALSE)</f>
        <v>10428.999066769546</v>
      </c>
      <c r="F310" s="1" t="s">
        <v>1698</v>
      </c>
      <c r="G310" s="2" t="str">
        <f t="shared" si="28"/>
        <v>46007.291</v>
      </c>
      <c r="H310" s="3">
        <f t="shared" si="29"/>
        <v>10429</v>
      </c>
      <c r="I310" s="22" t="s">
        <v>179</v>
      </c>
      <c r="J310" s="23" t="s">
        <v>180</v>
      </c>
      <c r="K310" s="22">
        <v>10429</v>
      </c>
      <c r="L310" s="22" t="s">
        <v>2167</v>
      </c>
      <c r="M310" s="23" t="s">
        <v>1716</v>
      </c>
      <c r="N310" s="23"/>
      <c r="O310" s="24" t="s">
        <v>2223</v>
      </c>
      <c r="P310" s="24" t="s">
        <v>181</v>
      </c>
    </row>
    <row r="311" spans="1:16" ht="13.5" thickBot="1">
      <c r="A311" s="3" t="str">
        <f t="shared" si="24"/>
        <v> BBS 74 </v>
      </c>
      <c r="B311" s="1" t="str">
        <f t="shared" si="25"/>
        <v>I</v>
      </c>
      <c r="C311" s="3">
        <f t="shared" si="26"/>
        <v>46007.324000000001</v>
      </c>
      <c r="D311" s="2" t="str">
        <f t="shared" si="27"/>
        <v>vis</v>
      </c>
      <c r="E311" s="21">
        <f>VLOOKUP(C311,'Active 1'!C$21:E$950,3,FALSE)</f>
        <v>10429.051353025712</v>
      </c>
      <c r="F311" s="1" t="s">
        <v>1698</v>
      </c>
      <c r="G311" s="2" t="str">
        <f t="shared" si="28"/>
        <v>46007.324</v>
      </c>
      <c r="H311" s="3">
        <f t="shared" si="29"/>
        <v>10429</v>
      </c>
      <c r="I311" s="22" t="s">
        <v>182</v>
      </c>
      <c r="J311" s="23" t="s">
        <v>183</v>
      </c>
      <c r="K311" s="22">
        <v>10429</v>
      </c>
      <c r="L311" s="22" t="s">
        <v>184</v>
      </c>
      <c r="M311" s="23" t="s">
        <v>1716</v>
      </c>
      <c r="N311" s="23"/>
      <c r="O311" s="24" t="s">
        <v>1990</v>
      </c>
      <c r="P311" s="24" t="s">
        <v>181</v>
      </c>
    </row>
    <row r="312" spans="1:16" ht="13.5" thickBot="1">
      <c r="A312" s="3" t="str">
        <f t="shared" si="24"/>
        <v> BRNO 27 </v>
      </c>
      <c r="B312" s="1" t="str">
        <f t="shared" si="25"/>
        <v>I</v>
      </c>
      <c r="C312" s="3">
        <f t="shared" si="26"/>
        <v>46019.294999999998</v>
      </c>
      <c r="D312" s="2" t="str">
        <f t="shared" si="27"/>
        <v>vis</v>
      </c>
      <c r="E312" s="21">
        <f>VLOOKUP(C312,'Active 1'!C$21:E$950,3,FALSE)</f>
        <v>10448.018588556279</v>
      </c>
      <c r="F312" s="1" t="s">
        <v>1698</v>
      </c>
      <c r="G312" s="2" t="str">
        <f t="shared" si="28"/>
        <v>46019.295</v>
      </c>
      <c r="H312" s="3">
        <f t="shared" si="29"/>
        <v>10448</v>
      </c>
      <c r="I312" s="22" t="s">
        <v>185</v>
      </c>
      <c r="J312" s="23" t="s">
        <v>186</v>
      </c>
      <c r="K312" s="22">
        <v>10448</v>
      </c>
      <c r="L312" s="22" t="s">
        <v>1941</v>
      </c>
      <c r="M312" s="23" t="s">
        <v>1716</v>
      </c>
      <c r="N312" s="23"/>
      <c r="O312" s="24" t="s">
        <v>187</v>
      </c>
      <c r="P312" s="24" t="s">
        <v>170</v>
      </c>
    </row>
    <row r="313" spans="1:16" ht="13.5" thickBot="1">
      <c r="A313" s="3" t="str">
        <f t="shared" si="24"/>
        <v> AOEB 1 </v>
      </c>
      <c r="B313" s="1" t="str">
        <f t="shared" si="25"/>
        <v>I</v>
      </c>
      <c r="C313" s="3">
        <f t="shared" si="26"/>
        <v>46235.781999999999</v>
      </c>
      <c r="D313" s="2" t="str">
        <f t="shared" si="27"/>
        <v>vis</v>
      </c>
      <c r="E313" s="21">
        <f>VLOOKUP(C313,'Active 1'!C$21:E$950,3,FALSE)</f>
        <v>10791.027519999492</v>
      </c>
      <c r="F313" s="1" t="s">
        <v>1698</v>
      </c>
      <c r="G313" s="2" t="str">
        <f t="shared" si="28"/>
        <v>46235.782</v>
      </c>
      <c r="H313" s="3">
        <f t="shared" si="29"/>
        <v>10791</v>
      </c>
      <c r="I313" s="22" t="s">
        <v>188</v>
      </c>
      <c r="J313" s="23" t="s">
        <v>189</v>
      </c>
      <c r="K313" s="22">
        <v>10791</v>
      </c>
      <c r="L313" s="22" t="s">
        <v>1946</v>
      </c>
      <c r="M313" s="23" t="s">
        <v>1716</v>
      </c>
      <c r="N313" s="23"/>
      <c r="O313" s="24" t="s">
        <v>176</v>
      </c>
      <c r="P313" s="24" t="s">
        <v>1975</v>
      </c>
    </row>
    <row r="314" spans="1:16" ht="13.5" thickBot="1">
      <c r="A314" s="3" t="str">
        <f t="shared" si="24"/>
        <v> BRNO 27 </v>
      </c>
      <c r="B314" s="1" t="str">
        <f t="shared" si="25"/>
        <v>I</v>
      </c>
      <c r="C314" s="3">
        <f t="shared" si="26"/>
        <v>46253.451999999997</v>
      </c>
      <c r="D314" s="2" t="str">
        <f t="shared" si="27"/>
        <v>vis</v>
      </c>
      <c r="E314" s="21">
        <f>VLOOKUP(C314,'Active 1'!C$21:E$950,3,FALSE)</f>
        <v>10819.024433525943</v>
      </c>
      <c r="F314" s="1" t="s">
        <v>1698</v>
      </c>
      <c r="G314" s="2" t="str">
        <f t="shared" si="28"/>
        <v>46253.452</v>
      </c>
      <c r="H314" s="3">
        <f t="shared" si="29"/>
        <v>10819</v>
      </c>
      <c r="I314" s="22" t="s">
        <v>190</v>
      </c>
      <c r="J314" s="23" t="s">
        <v>191</v>
      </c>
      <c r="K314" s="22">
        <v>10819</v>
      </c>
      <c r="L314" s="22" t="s">
        <v>2107</v>
      </c>
      <c r="M314" s="23" t="s">
        <v>1716</v>
      </c>
      <c r="N314" s="23"/>
      <c r="O314" s="24" t="s">
        <v>192</v>
      </c>
      <c r="P314" s="24" t="s">
        <v>170</v>
      </c>
    </row>
    <row r="315" spans="1:16" ht="13.5" thickBot="1">
      <c r="A315" s="3" t="str">
        <f t="shared" si="24"/>
        <v> BRNO 27 </v>
      </c>
      <c r="B315" s="1" t="str">
        <f t="shared" si="25"/>
        <v>I</v>
      </c>
      <c r="C315" s="3">
        <f t="shared" si="26"/>
        <v>46253.453999999998</v>
      </c>
      <c r="D315" s="2" t="str">
        <f t="shared" si="27"/>
        <v>vis</v>
      </c>
      <c r="E315" s="21">
        <f>VLOOKUP(C315,'Active 1'!C$21:E$950,3,FALSE)</f>
        <v>10819.027602389953</v>
      </c>
      <c r="F315" s="1" t="s">
        <v>1698</v>
      </c>
      <c r="G315" s="2" t="str">
        <f t="shared" si="28"/>
        <v>46253.454</v>
      </c>
      <c r="H315" s="3">
        <f t="shared" si="29"/>
        <v>10819</v>
      </c>
      <c r="I315" s="22" t="s">
        <v>193</v>
      </c>
      <c r="J315" s="23" t="s">
        <v>194</v>
      </c>
      <c r="K315" s="22">
        <v>10819</v>
      </c>
      <c r="L315" s="22" t="s">
        <v>1946</v>
      </c>
      <c r="M315" s="23" t="s">
        <v>1716</v>
      </c>
      <c r="N315" s="23"/>
      <c r="O315" s="24" t="s">
        <v>195</v>
      </c>
      <c r="P315" s="24" t="s">
        <v>170</v>
      </c>
    </row>
    <row r="316" spans="1:16" ht="13.5" thickBot="1">
      <c r="A316" s="3" t="str">
        <f t="shared" si="24"/>
        <v> BBS 77 </v>
      </c>
      <c r="B316" s="1" t="str">
        <f t="shared" si="25"/>
        <v>I</v>
      </c>
      <c r="C316" s="3">
        <f t="shared" si="26"/>
        <v>46260.39</v>
      </c>
      <c r="D316" s="2" t="str">
        <f t="shared" si="27"/>
        <v>vis</v>
      </c>
      <c r="E316" s="21">
        <f>VLOOKUP(C316,'Active 1'!C$21:E$950,3,FALSE)</f>
        <v>10830.017222775892</v>
      </c>
      <c r="F316" s="1" t="s">
        <v>1698</v>
      </c>
      <c r="G316" s="2" t="str">
        <f t="shared" si="28"/>
        <v>46260.390</v>
      </c>
      <c r="H316" s="3">
        <f t="shared" si="29"/>
        <v>10830</v>
      </c>
      <c r="I316" s="22" t="s">
        <v>196</v>
      </c>
      <c r="J316" s="23" t="s">
        <v>197</v>
      </c>
      <c r="K316" s="22">
        <v>10830</v>
      </c>
      <c r="L316" s="22" t="s">
        <v>2035</v>
      </c>
      <c r="M316" s="23" t="s">
        <v>1716</v>
      </c>
      <c r="N316" s="23"/>
      <c r="O316" s="24" t="s">
        <v>2223</v>
      </c>
      <c r="P316" s="24" t="s">
        <v>198</v>
      </c>
    </row>
    <row r="317" spans="1:16" ht="13.5" thickBot="1">
      <c r="A317" s="3" t="str">
        <f t="shared" si="24"/>
        <v> BRNO 27 </v>
      </c>
      <c r="B317" s="1" t="str">
        <f t="shared" si="25"/>
        <v>I</v>
      </c>
      <c r="C317" s="3">
        <f t="shared" si="26"/>
        <v>46265.440999999999</v>
      </c>
      <c r="D317" s="2" t="str">
        <f t="shared" si="27"/>
        <v>vis</v>
      </c>
      <c r="E317" s="21">
        <f>VLOOKUP(C317,'Active 1'!C$21:E$950,3,FALSE)</f>
        <v>10838.020188832605</v>
      </c>
      <c r="F317" s="1" t="s">
        <v>1698</v>
      </c>
      <c r="G317" s="2" t="str">
        <f t="shared" si="28"/>
        <v>46265.441</v>
      </c>
      <c r="H317" s="3">
        <f t="shared" si="29"/>
        <v>10838</v>
      </c>
      <c r="I317" s="22" t="s">
        <v>199</v>
      </c>
      <c r="J317" s="23" t="s">
        <v>200</v>
      </c>
      <c r="K317" s="22">
        <v>10838</v>
      </c>
      <c r="L317" s="22" t="s">
        <v>1993</v>
      </c>
      <c r="M317" s="23" t="s">
        <v>1716</v>
      </c>
      <c r="N317" s="23"/>
      <c r="O317" s="24" t="s">
        <v>2255</v>
      </c>
      <c r="P317" s="24" t="s">
        <v>170</v>
      </c>
    </row>
    <row r="318" spans="1:16" ht="13.5" thickBot="1">
      <c r="A318" s="3" t="str">
        <f t="shared" si="24"/>
        <v> BRNO 27 </v>
      </c>
      <c r="B318" s="1" t="str">
        <f t="shared" si="25"/>
        <v>I</v>
      </c>
      <c r="C318" s="3">
        <f t="shared" si="26"/>
        <v>46265.444000000003</v>
      </c>
      <c r="D318" s="2" t="str">
        <f t="shared" si="27"/>
        <v>vis</v>
      </c>
      <c r="E318" s="21">
        <f>VLOOKUP(C318,'Active 1'!C$21:E$950,3,FALSE)</f>
        <v>10838.024942128626</v>
      </c>
      <c r="F318" s="1" t="s">
        <v>1698</v>
      </c>
      <c r="G318" s="2" t="str">
        <f t="shared" si="28"/>
        <v>46265.444</v>
      </c>
      <c r="H318" s="3">
        <f t="shared" si="29"/>
        <v>10838</v>
      </c>
      <c r="I318" s="22" t="s">
        <v>201</v>
      </c>
      <c r="J318" s="23" t="s">
        <v>202</v>
      </c>
      <c r="K318" s="22">
        <v>10838</v>
      </c>
      <c r="L318" s="22" t="s">
        <v>2111</v>
      </c>
      <c r="M318" s="23" t="s">
        <v>1716</v>
      </c>
      <c r="N318" s="23"/>
      <c r="O318" s="24" t="s">
        <v>203</v>
      </c>
      <c r="P318" s="24" t="s">
        <v>170</v>
      </c>
    </row>
    <row r="319" spans="1:16" ht="13.5" thickBot="1">
      <c r="A319" s="3" t="str">
        <f t="shared" si="24"/>
        <v> BRNO 27 </v>
      </c>
      <c r="B319" s="1" t="str">
        <f t="shared" si="25"/>
        <v>I</v>
      </c>
      <c r="C319" s="3">
        <f t="shared" si="26"/>
        <v>46265.445</v>
      </c>
      <c r="D319" s="2" t="str">
        <f t="shared" si="27"/>
        <v>vis</v>
      </c>
      <c r="E319" s="21">
        <f>VLOOKUP(C319,'Active 1'!C$21:E$950,3,FALSE)</f>
        <v>10838.026526560625</v>
      </c>
      <c r="F319" s="1" t="s">
        <v>1698</v>
      </c>
      <c r="G319" s="2" t="str">
        <f t="shared" si="28"/>
        <v>46265.445</v>
      </c>
      <c r="H319" s="3">
        <f t="shared" si="29"/>
        <v>10838</v>
      </c>
      <c r="I319" s="22" t="s">
        <v>204</v>
      </c>
      <c r="J319" s="23" t="s">
        <v>205</v>
      </c>
      <c r="K319" s="22">
        <v>10838</v>
      </c>
      <c r="L319" s="22" t="s">
        <v>1946</v>
      </c>
      <c r="M319" s="23" t="s">
        <v>1716</v>
      </c>
      <c r="N319" s="23"/>
      <c r="O319" s="24" t="s">
        <v>2252</v>
      </c>
      <c r="P319" s="24" t="s">
        <v>170</v>
      </c>
    </row>
    <row r="320" spans="1:16" ht="13.5" thickBot="1">
      <c r="A320" s="3" t="str">
        <f t="shared" si="24"/>
        <v> BRNO 27 </v>
      </c>
      <c r="B320" s="1" t="str">
        <f t="shared" si="25"/>
        <v>I</v>
      </c>
      <c r="C320" s="3">
        <f t="shared" si="26"/>
        <v>46265.449000000001</v>
      </c>
      <c r="D320" s="2" t="str">
        <f t="shared" si="27"/>
        <v>vis</v>
      </c>
      <c r="E320" s="21">
        <f>VLOOKUP(C320,'Active 1'!C$21:E$950,3,FALSE)</f>
        <v>10838.032864288647</v>
      </c>
      <c r="F320" s="1" t="s">
        <v>1698</v>
      </c>
      <c r="G320" s="2" t="str">
        <f t="shared" si="28"/>
        <v>46265.449</v>
      </c>
      <c r="H320" s="3">
        <f t="shared" si="29"/>
        <v>10838</v>
      </c>
      <c r="I320" s="22" t="s">
        <v>206</v>
      </c>
      <c r="J320" s="23" t="s">
        <v>207</v>
      </c>
      <c r="K320" s="22">
        <v>10838</v>
      </c>
      <c r="L320" s="22" t="s">
        <v>2117</v>
      </c>
      <c r="M320" s="23" t="s">
        <v>1716</v>
      </c>
      <c r="N320" s="23"/>
      <c r="O320" s="24" t="s">
        <v>208</v>
      </c>
      <c r="P320" s="24" t="s">
        <v>170</v>
      </c>
    </row>
    <row r="321" spans="1:16" ht="13.5" thickBot="1">
      <c r="A321" s="3" t="str">
        <f t="shared" si="24"/>
        <v> BRNO 27 </v>
      </c>
      <c r="B321" s="1" t="str">
        <f t="shared" si="25"/>
        <v>I</v>
      </c>
      <c r="C321" s="3">
        <f t="shared" si="26"/>
        <v>46265.451999999997</v>
      </c>
      <c r="D321" s="2" t="str">
        <f t="shared" si="27"/>
        <v>vis</v>
      </c>
      <c r="E321" s="21">
        <f>VLOOKUP(C321,'Active 1'!C$21:E$950,3,FALSE)</f>
        <v>10838.037617584656</v>
      </c>
      <c r="F321" s="1" t="s">
        <v>1698</v>
      </c>
      <c r="G321" s="2" t="str">
        <f t="shared" si="28"/>
        <v>46265.452</v>
      </c>
      <c r="H321" s="3">
        <f t="shared" si="29"/>
        <v>10838</v>
      </c>
      <c r="I321" s="22" t="s">
        <v>209</v>
      </c>
      <c r="J321" s="23" t="s">
        <v>210</v>
      </c>
      <c r="K321" s="22">
        <v>10838</v>
      </c>
      <c r="L321" s="22" t="s">
        <v>211</v>
      </c>
      <c r="M321" s="23" t="s">
        <v>1716</v>
      </c>
      <c r="N321" s="23"/>
      <c r="O321" s="24" t="s">
        <v>212</v>
      </c>
      <c r="P321" s="24" t="s">
        <v>170</v>
      </c>
    </row>
    <row r="322" spans="1:16" ht="13.5" thickBot="1">
      <c r="A322" s="3" t="str">
        <f t="shared" si="24"/>
        <v> BRNO 27 </v>
      </c>
      <c r="B322" s="1" t="str">
        <f t="shared" si="25"/>
        <v>I</v>
      </c>
      <c r="C322" s="3">
        <f t="shared" si="26"/>
        <v>46270.485999999997</v>
      </c>
      <c r="D322" s="2" t="str">
        <f t="shared" si="27"/>
        <v>vis</v>
      </c>
      <c r="E322" s="21">
        <f>VLOOKUP(C322,'Active 1'!C$21:E$950,3,FALSE)</f>
        <v>10846.013648297285</v>
      </c>
      <c r="F322" s="1" t="s">
        <v>1698</v>
      </c>
      <c r="G322" s="2" t="str">
        <f t="shared" si="28"/>
        <v>46270.486</v>
      </c>
      <c r="H322" s="3">
        <f t="shared" si="29"/>
        <v>10846</v>
      </c>
      <c r="I322" s="22" t="s">
        <v>213</v>
      </c>
      <c r="J322" s="23" t="s">
        <v>214</v>
      </c>
      <c r="K322" s="22">
        <v>10846</v>
      </c>
      <c r="L322" s="22" t="s">
        <v>1885</v>
      </c>
      <c r="M322" s="23" t="s">
        <v>1716</v>
      </c>
      <c r="N322" s="23"/>
      <c r="O322" s="24" t="s">
        <v>107</v>
      </c>
      <c r="P322" s="24" t="s">
        <v>170</v>
      </c>
    </row>
    <row r="323" spans="1:16" ht="13.5" thickBot="1">
      <c r="A323" s="3" t="str">
        <f t="shared" si="24"/>
        <v> AOEB 1 </v>
      </c>
      <c r="B323" s="1" t="str">
        <f t="shared" si="25"/>
        <v>I</v>
      </c>
      <c r="C323" s="3">
        <f t="shared" si="26"/>
        <v>46278.695</v>
      </c>
      <c r="D323" s="2" t="str">
        <f t="shared" si="27"/>
        <v>vis</v>
      </c>
      <c r="E323" s="21">
        <f>VLOOKUP(C323,'Active 1'!C$21:E$950,3,FALSE)</f>
        <v>10859.020250625454</v>
      </c>
      <c r="F323" s="1" t="s">
        <v>1698</v>
      </c>
      <c r="G323" s="2" t="str">
        <f t="shared" si="28"/>
        <v>46278.695</v>
      </c>
      <c r="H323" s="3">
        <f t="shared" si="29"/>
        <v>10859</v>
      </c>
      <c r="I323" s="22" t="s">
        <v>215</v>
      </c>
      <c r="J323" s="23" t="s">
        <v>216</v>
      </c>
      <c r="K323" s="22">
        <v>10859</v>
      </c>
      <c r="L323" s="22" t="s">
        <v>1993</v>
      </c>
      <c r="M323" s="23" t="s">
        <v>1716</v>
      </c>
      <c r="N323" s="23"/>
      <c r="O323" s="24" t="s">
        <v>173</v>
      </c>
      <c r="P323" s="24" t="s">
        <v>1975</v>
      </c>
    </row>
    <row r="324" spans="1:16" ht="13.5" thickBot="1">
      <c r="A324" s="3" t="str">
        <f t="shared" si="24"/>
        <v> BRNO 27 </v>
      </c>
      <c r="B324" s="1" t="str">
        <f t="shared" si="25"/>
        <v>I</v>
      </c>
      <c r="C324" s="3">
        <f t="shared" si="26"/>
        <v>46282.483</v>
      </c>
      <c r="D324" s="2" t="str">
        <f t="shared" si="27"/>
        <v>vis</v>
      </c>
      <c r="E324" s="21">
        <f>VLOOKUP(C324,'Active 1'!C$21:E$950,3,FALSE)</f>
        <v>10865.022079059989</v>
      </c>
      <c r="F324" s="1" t="s">
        <v>1698</v>
      </c>
      <c r="G324" s="2" t="str">
        <f t="shared" si="28"/>
        <v>46282.483</v>
      </c>
      <c r="H324" s="3">
        <f t="shared" si="29"/>
        <v>10865</v>
      </c>
      <c r="I324" s="22" t="s">
        <v>217</v>
      </c>
      <c r="J324" s="23" t="s">
        <v>218</v>
      </c>
      <c r="K324" s="22">
        <v>10865</v>
      </c>
      <c r="L324" s="22" t="s">
        <v>2040</v>
      </c>
      <c r="M324" s="23" t="s">
        <v>1716</v>
      </c>
      <c r="N324" s="23"/>
      <c r="O324" s="24" t="s">
        <v>107</v>
      </c>
      <c r="P324" s="24" t="s">
        <v>170</v>
      </c>
    </row>
    <row r="325" spans="1:16" ht="13.5" thickBot="1">
      <c r="A325" s="3" t="str">
        <f t="shared" si="24"/>
        <v> AOEB 1 </v>
      </c>
      <c r="B325" s="1" t="str">
        <f t="shared" si="25"/>
        <v>I</v>
      </c>
      <c r="C325" s="3">
        <f t="shared" si="26"/>
        <v>46288.803</v>
      </c>
      <c r="D325" s="2" t="str">
        <f t="shared" si="27"/>
        <v>vis</v>
      </c>
      <c r="E325" s="21">
        <f>VLOOKUP(C325,'Active 1'!C$21:E$950,3,FALSE)</f>
        <v>10875.035689330911</v>
      </c>
      <c r="F325" s="1" t="s">
        <v>1698</v>
      </c>
      <c r="G325" s="2" t="str">
        <f t="shared" si="28"/>
        <v>46288.803</v>
      </c>
      <c r="H325" s="3">
        <f t="shared" si="29"/>
        <v>10875</v>
      </c>
      <c r="I325" s="22" t="s">
        <v>219</v>
      </c>
      <c r="J325" s="23" t="s">
        <v>220</v>
      </c>
      <c r="K325" s="22">
        <v>10875</v>
      </c>
      <c r="L325" s="22" t="s">
        <v>221</v>
      </c>
      <c r="M325" s="23" t="s">
        <v>1716</v>
      </c>
      <c r="N325" s="23"/>
      <c r="O325" s="24" t="s">
        <v>176</v>
      </c>
      <c r="P325" s="24" t="s">
        <v>1975</v>
      </c>
    </row>
    <row r="326" spans="1:16" ht="13.5" thickBot="1">
      <c r="A326" s="3" t="str">
        <f t="shared" si="24"/>
        <v> BRNO 27 </v>
      </c>
      <c r="B326" s="1" t="str">
        <f t="shared" si="25"/>
        <v>I</v>
      </c>
      <c r="C326" s="3">
        <f t="shared" si="26"/>
        <v>46289.421999999999</v>
      </c>
      <c r="D326" s="2" t="str">
        <f t="shared" si="27"/>
        <v>vis</v>
      </c>
      <c r="E326" s="21">
        <f>VLOOKUP(C326,'Active 1'!C$21:E$950,3,FALSE)</f>
        <v>10876.016452741937</v>
      </c>
      <c r="F326" s="1" t="s">
        <v>1698</v>
      </c>
      <c r="G326" s="2" t="str">
        <f t="shared" si="28"/>
        <v>46289.422</v>
      </c>
      <c r="H326" s="3">
        <f t="shared" si="29"/>
        <v>10876</v>
      </c>
      <c r="I326" s="22" t="s">
        <v>222</v>
      </c>
      <c r="J326" s="23" t="s">
        <v>223</v>
      </c>
      <c r="K326" s="22">
        <v>10876</v>
      </c>
      <c r="L326" s="22" t="s">
        <v>1973</v>
      </c>
      <c r="M326" s="23" t="s">
        <v>1716</v>
      </c>
      <c r="N326" s="23"/>
      <c r="O326" s="24" t="s">
        <v>107</v>
      </c>
      <c r="P326" s="24" t="s">
        <v>170</v>
      </c>
    </row>
    <row r="327" spans="1:16" ht="13.5" thickBot="1">
      <c r="A327" s="3" t="str">
        <f t="shared" si="24"/>
        <v> BRNO 27 </v>
      </c>
      <c r="B327" s="1" t="str">
        <f t="shared" si="25"/>
        <v>I</v>
      </c>
      <c r="C327" s="3">
        <f t="shared" si="26"/>
        <v>46289.434999999998</v>
      </c>
      <c r="D327" s="2" t="str">
        <f t="shared" si="27"/>
        <v>vis</v>
      </c>
      <c r="E327" s="21">
        <f>VLOOKUP(C327,'Active 1'!C$21:E$950,3,FALSE)</f>
        <v>10876.037050357998</v>
      </c>
      <c r="F327" s="1" t="s">
        <v>1698</v>
      </c>
      <c r="G327" s="2" t="str">
        <f t="shared" si="28"/>
        <v>46289.435</v>
      </c>
      <c r="H327" s="3">
        <f t="shared" si="29"/>
        <v>10876</v>
      </c>
      <c r="I327" s="22" t="s">
        <v>224</v>
      </c>
      <c r="J327" s="23" t="s">
        <v>225</v>
      </c>
      <c r="K327" s="22">
        <v>10876</v>
      </c>
      <c r="L327" s="22" t="s">
        <v>221</v>
      </c>
      <c r="M327" s="23" t="s">
        <v>1716</v>
      </c>
      <c r="N327" s="23"/>
      <c r="O327" s="24" t="s">
        <v>226</v>
      </c>
      <c r="P327" s="24" t="s">
        <v>170</v>
      </c>
    </row>
    <row r="328" spans="1:16" ht="13.5" thickBot="1">
      <c r="A328" s="3" t="str">
        <f t="shared" si="24"/>
        <v> AOEB 1 </v>
      </c>
      <c r="B328" s="1" t="str">
        <f t="shared" si="25"/>
        <v>I</v>
      </c>
      <c r="C328" s="3">
        <f t="shared" si="26"/>
        <v>46290.682999999997</v>
      </c>
      <c r="D328" s="2" t="str">
        <f t="shared" si="27"/>
        <v>vis</v>
      </c>
      <c r="E328" s="21">
        <f>VLOOKUP(C328,'Active 1'!C$21:E$950,3,FALSE)</f>
        <v>10878.014421500104</v>
      </c>
      <c r="F328" s="1" t="s">
        <v>1698</v>
      </c>
      <c r="G328" s="2" t="str">
        <f t="shared" si="28"/>
        <v>46290.683</v>
      </c>
      <c r="H328" s="3">
        <f t="shared" si="29"/>
        <v>10878</v>
      </c>
      <c r="I328" s="22" t="s">
        <v>227</v>
      </c>
      <c r="J328" s="23" t="s">
        <v>228</v>
      </c>
      <c r="K328" s="22">
        <v>10878</v>
      </c>
      <c r="L328" s="22" t="s">
        <v>1885</v>
      </c>
      <c r="M328" s="23" t="s">
        <v>1716</v>
      </c>
      <c r="N328" s="23"/>
      <c r="O328" s="24" t="s">
        <v>173</v>
      </c>
      <c r="P328" s="24" t="s">
        <v>1975</v>
      </c>
    </row>
    <row r="329" spans="1:16" ht="13.5" thickBot="1">
      <c r="A329" s="3" t="str">
        <f t="shared" si="24"/>
        <v> BRNO 27 </v>
      </c>
      <c r="B329" s="1" t="str">
        <f t="shared" si="25"/>
        <v>I</v>
      </c>
      <c r="C329" s="3">
        <f t="shared" si="26"/>
        <v>46294.457000000002</v>
      </c>
      <c r="D329" s="2" t="str">
        <f t="shared" si="27"/>
        <v>vis</v>
      </c>
      <c r="E329" s="21">
        <f>VLOOKUP(C329,'Active 1'!C$21:E$950,3,FALSE)</f>
        <v>10883.994067886577</v>
      </c>
      <c r="F329" s="1" t="s">
        <v>1698</v>
      </c>
      <c r="G329" s="2" t="str">
        <f t="shared" si="28"/>
        <v>46294.457</v>
      </c>
      <c r="H329" s="3">
        <f t="shared" si="29"/>
        <v>10884</v>
      </c>
      <c r="I329" s="22" t="s">
        <v>229</v>
      </c>
      <c r="J329" s="23" t="s">
        <v>230</v>
      </c>
      <c r="K329" s="22">
        <v>10884</v>
      </c>
      <c r="L329" s="22" t="s">
        <v>1891</v>
      </c>
      <c r="M329" s="23" t="s">
        <v>1716</v>
      </c>
      <c r="N329" s="23"/>
      <c r="O329" s="24" t="s">
        <v>231</v>
      </c>
      <c r="P329" s="24" t="s">
        <v>170</v>
      </c>
    </row>
    <row r="330" spans="1:16" ht="13.5" thickBot="1">
      <c r="A330" s="3" t="str">
        <f t="shared" si="24"/>
        <v> BRNO 27 </v>
      </c>
      <c r="B330" s="1" t="str">
        <f t="shared" si="25"/>
        <v>I</v>
      </c>
      <c r="C330" s="3">
        <f t="shared" si="26"/>
        <v>46294.463000000003</v>
      </c>
      <c r="D330" s="2" t="str">
        <f t="shared" si="27"/>
        <v>vis</v>
      </c>
      <c r="E330" s="21">
        <f>VLOOKUP(C330,'Active 1'!C$21:E$950,3,FALSE)</f>
        <v>10884.003574478609</v>
      </c>
      <c r="F330" s="1" t="s">
        <v>1698</v>
      </c>
      <c r="G330" s="2" t="str">
        <f t="shared" si="28"/>
        <v>46294.463</v>
      </c>
      <c r="H330" s="3">
        <f t="shared" si="29"/>
        <v>10884</v>
      </c>
      <c r="I330" s="22" t="s">
        <v>232</v>
      </c>
      <c r="J330" s="23" t="s">
        <v>233</v>
      </c>
      <c r="K330" s="22">
        <v>10884</v>
      </c>
      <c r="L330" s="22" t="s">
        <v>1924</v>
      </c>
      <c r="M330" s="23" t="s">
        <v>1716</v>
      </c>
      <c r="N330" s="23"/>
      <c r="O330" s="24" t="s">
        <v>234</v>
      </c>
      <c r="P330" s="24" t="s">
        <v>170</v>
      </c>
    </row>
    <row r="331" spans="1:16" ht="13.5" thickBot="1">
      <c r="A331" s="3" t="str">
        <f t="shared" ref="A331:A394" si="30">P331</f>
        <v> BRNO 27 </v>
      </c>
      <c r="B331" s="1" t="str">
        <f t="shared" ref="B331:B394" si="31">IF(H331=INT(H331),"I","II")</f>
        <v>I</v>
      </c>
      <c r="C331" s="3">
        <f t="shared" ref="C331:C394" si="32">1*G331</f>
        <v>46294.466</v>
      </c>
      <c r="D331" s="2" t="str">
        <f t="shared" ref="D331:D394" si="33">VLOOKUP(F331,I$1:J$5,2,FALSE)</f>
        <v>vis</v>
      </c>
      <c r="E331" s="21">
        <f>VLOOKUP(C331,'Active 1'!C$21:E$950,3,FALSE)</f>
        <v>10884.008327774618</v>
      </c>
      <c r="F331" s="1" t="s">
        <v>1698</v>
      </c>
      <c r="G331" s="2" t="str">
        <f t="shared" ref="G331:G394" si="34">MID(I331,3,LEN(I331)-3)</f>
        <v>46294.466</v>
      </c>
      <c r="H331" s="3">
        <f t="shared" ref="H331:H394" si="35">1*K331</f>
        <v>10884</v>
      </c>
      <c r="I331" s="22" t="s">
        <v>235</v>
      </c>
      <c r="J331" s="23" t="s">
        <v>236</v>
      </c>
      <c r="K331" s="22">
        <v>10884</v>
      </c>
      <c r="L331" s="22" t="s">
        <v>1980</v>
      </c>
      <c r="M331" s="23" t="s">
        <v>1716</v>
      </c>
      <c r="N331" s="23"/>
      <c r="O331" s="24" t="s">
        <v>237</v>
      </c>
      <c r="P331" s="24" t="s">
        <v>170</v>
      </c>
    </row>
    <row r="332" spans="1:16" ht="13.5" thickBot="1">
      <c r="A332" s="3" t="str">
        <f t="shared" si="30"/>
        <v> BRNO 27 </v>
      </c>
      <c r="B332" s="1" t="str">
        <f t="shared" si="31"/>
        <v>I</v>
      </c>
      <c r="C332" s="3">
        <f t="shared" si="32"/>
        <v>46299.506999999998</v>
      </c>
      <c r="D332" s="2" t="str">
        <f t="shared" si="33"/>
        <v>vis</v>
      </c>
      <c r="E332" s="21">
        <f>VLOOKUP(C332,'Active 1'!C$21:E$950,3,FALSE)</f>
        <v>10891.995449511278</v>
      </c>
      <c r="F332" s="1" t="s">
        <v>1698</v>
      </c>
      <c r="G332" s="2" t="str">
        <f t="shared" si="34"/>
        <v>46299.507</v>
      </c>
      <c r="H332" s="3">
        <f t="shared" si="35"/>
        <v>10892</v>
      </c>
      <c r="I332" s="22" t="s">
        <v>238</v>
      </c>
      <c r="J332" s="23" t="s">
        <v>239</v>
      </c>
      <c r="K332" s="22">
        <v>10892</v>
      </c>
      <c r="L332" s="22" t="s">
        <v>1699</v>
      </c>
      <c r="M332" s="23" t="s">
        <v>1716</v>
      </c>
      <c r="N332" s="23"/>
      <c r="O332" s="24" t="s">
        <v>237</v>
      </c>
      <c r="P332" s="24" t="s">
        <v>170</v>
      </c>
    </row>
    <row r="333" spans="1:16" ht="13.5" thickBot="1">
      <c r="A333" s="3" t="str">
        <f t="shared" si="30"/>
        <v> BRNO 27 </v>
      </c>
      <c r="B333" s="1" t="str">
        <f t="shared" si="31"/>
        <v>I</v>
      </c>
      <c r="C333" s="3">
        <f t="shared" si="32"/>
        <v>46299.508999999998</v>
      </c>
      <c r="D333" s="2" t="str">
        <f t="shared" si="33"/>
        <v>vis</v>
      </c>
      <c r="E333" s="21">
        <f>VLOOKUP(C333,'Active 1'!C$21:E$950,3,FALSE)</f>
        <v>10891.998618375288</v>
      </c>
      <c r="F333" s="1" t="s">
        <v>1698</v>
      </c>
      <c r="G333" s="2" t="str">
        <f t="shared" si="34"/>
        <v>46299.509</v>
      </c>
      <c r="H333" s="3">
        <f t="shared" si="35"/>
        <v>10892</v>
      </c>
      <c r="I333" s="22" t="s">
        <v>240</v>
      </c>
      <c r="J333" s="23" t="s">
        <v>241</v>
      </c>
      <c r="K333" s="22">
        <v>10892</v>
      </c>
      <c r="L333" s="22" t="s">
        <v>2167</v>
      </c>
      <c r="M333" s="23" t="s">
        <v>1716</v>
      </c>
      <c r="N333" s="23"/>
      <c r="O333" s="24" t="s">
        <v>146</v>
      </c>
      <c r="P333" s="24" t="s">
        <v>170</v>
      </c>
    </row>
    <row r="334" spans="1:16" ht="13.5" thickBot="1">
      <c r="A334" s="3" t="str">
        <f t="shared" si="30"/>
        <v> BRNO 27 </v>
      </c>
      <c r="B334" s="1" t="str">
        <f t="shared" si="31"/>
        <v>I</v>
      </c>
      <c r="C334" s="3">
        <f t="shared" si="32"/>
        <v>46299.508999999998</v>
      </c>
      <c r="D334" s="2" t="str">
        <f t="shared" si="33"/>
        <v>vis</v>
      </c>
      <c r="E334" s="21">
        <f>VLOOKUP(C334,'Active 1'!C$21:E$950,3,FALSE)</f>
        <v>10891.998618375288</v>
      </c>
      <c r="F334" s="1" t="s">
        <v>1698</v>
      </c>
      <c r="G334" s="2" t="str">
        <f t="shared" si="34"/>
        <v>46299.509</v>
      </c>
      <c r="H334" s="3">
        <f t="shared" si="35"/>
        <v>10892</v>
      </c>
      <c r="I334" s="22" t="s">
        <v>240</v>
      </c>
      <c r="J334" s="23" t="s">
        <v>241</v>
      </c>
      <c r="K334" s="22">
        <v>10892</v>
      </c>
      <c r="L334" s="22" t="s">
        <v>2167</v>
      </c>
      <c r="M334" s="23" t="s">
        <v>1716</v>
      </c>
      <c r="N334" s="23"/>
      <c r="O334" s="24" t="s">
        <v>187</v>
      </c>
      <c r="P334" s="24" t="s">
        <v>170</v>
      </c>
    </row>
    <row r="335" spans="1:16" ht="13.5" thickBot="1">
      <c r="A335" s="3" t="str">
        <f t="shared" si="30"/>
        <v> BBS 78 </v>
      </c>
      <c r="B335" s="1" t="str">
        <f t="shared" si="31"/>
        <v>I</v>
      </c>
      <c r="C335" s="3">
        <f t="shared" si="32"/>
        <v>46308.351000000002</v>
      </c>
      <c r="D335" s="2" t="str">
        <f t="shared" si="33"/>
        <v>vis</v>
      </c>
      <c r="E335" s="21">
        <f>VLOOKUP(C335,'Active 1'!C$21:E$950,3,FALSE)</f>
        <v>10906.008166162557</v>
      </c>
      <c r="F335" s="1" t="s">
        <v>1698</v>
      </c>
      <c r="G335" s="2" t="str">
        <f t="shared" si="34"/>
        <v>46308.351</v>
      </c>
      <c r="H335" s="3">
        <f t="shared" si="35"/>
        <v>10906</v>
      </c>
      <c r="I335" s="22" t="s">
        <v>242</v>
      </c>
      <c r="J335" s="23" t="s">
        <v>243</v>
      </c>
      <c r="K335" s="22">
        <v>10906</v>
      </c>
      <c r="L335" s="22" t="s">
        <v>1980</v>
      </c>
      <c r="M335" s="23" t="s">
        <v>1716</v>
      </c>
      <c r="N335" s="23"/>
      <c r="O335" s="24" t="s">
        <v>2223</v>
      </c>
      <c r="P335" s="24" t="s">
        <v>244</v>
      </c>
    </row>
    <row r="336" spans="1:16" ht="13.5" thickBot="1">
      <c r="A336" s="3" t="str">
        <f t="shared" si="30"/>
        <v> AOEB 1 </v>
      </c>
      <c r="B336" s="1" t="str">
        <f t="shared" si="31"/>
        <v>I</v>
      </c>
      <c r="C336" s="3">
        <f t="shared" si="32"/>
        <v>46309.622000000003</v>
      </c>
      <c r="D336" s="2" t="str">
        <f t="shared" si="33"/>
        <v>vis</v>
      </c>
      <c r="E336" s="21">
        <f>VLOOKUP(C336,'Active 1'!C$21:E$950,3,FALSE)</f>
        <v>10908.021979240777</v>
      </c>
      <c r="F336" s="1" t="s">
        <v>1698</v>
      </c>
      <c r="G336" s="2" t="str">
        <f t="shared" si="34"/>
        <v>46309.622</v>
      </c>
      <c r="H336" s="3">
        <f t="shared" si="35"/>
        <v>10908</v>
      </c>
      <c r="I336" s="22" t="s">
        <v>245</v>
      </c>
      <c r="J336" s="23" t="s">
        <v>246</v>
      </c>
      <c r="K336" s="22">
        <v>10908</v>
      </c>
      <c r="L336" s="22" t="s">
        <v>2040</v>
      </c>
      <c r="M336" s="23" t="s">
        <v>1716</v>
      </c>
      <c r="N336" s="23"/>
      <c r="O336" s="24" t="s">
        <v>173</v>
      </c>
      <c r="P336" s="24" t="s">
        <v>1975</v>
      </c>
    </row>
    <row r="337" spans="1:16" ht="13.5" thickBot="1">
      <c r="A337" s="3" t="str">
        <f t="shared" si="30"/>
        <v> BBS 78 </v>
      </c>
      <c r="B337" s="1" t="str">
        <f t="shared" si="31"/>
        <v>I</v>
      </c>
      <c r="C337" s="3">
        <f t="shared" si="32"/>
        <v>46320.35</v>
      </c>
      <c r="D337" s="2" t="str">
        <f t="shared" si="33"/>
        <v>vis</v>
      </c>
      <c r="E337" s="21">
        <f>VLOOKUP(C337,'Active 1'!C$21:E$950,3,FALSE)</f>
        <v>10925.019765789259</v>
      </c>
      <c r="F337" s="1" t="s">
        <v>1698</v>
      </c>
      <c r="G337" s="2" t="str">
        <f t="shared" si="34"/>
        <v>46320.350</v>
      </c>
      <c r="H337" s="3">
        <f t="shared" si="35"/>
        <v>10925</v>
      </c>
      <c r="I337" s="22" t="s">
        <v>247</v>
      </c>
      <c r="J337" s="23" t="s">
        <v>248</v>
      </c>
      <c r="K337" s="22">
        <v>10925</v>
      </c>
      <c r="L337" s="22" t="s">
        <v>1941</v>
      </c>
      <c r="M337" s="23" t="s">
        <v>1716</v>
      </c>
      <c r="N337" s="23"/>
      <c r="O337" s="24" t="s">
        <v>2223</v>
      </c>
      <c r="P337" s="24" t="s">
        <v>244</v>
      </c>
    </row>
    <row r="338" spans="1:16" ht="13.5" thickBot="1">
      <c r="A338" s="3" t="str">
        <f t="shared" si="30"/>
        <v> BBS 78 </v>
      </c>
      <c r="B338" s="1" t="str">
        <f t="shared" si="31"/>
        <v>I</v>
      </c>
      <c r="C338" s="3">
        <f t="shared" si="32"/>
        <v>46320.358</v>
      </c>
      <c r="D338" s="2" t="str">
        <f t="shared" si="33"/>
        <v>vis</v>
      </c>
      <c r="E338" s="21">
        <f>VLOOKUP(C338,'Active 1'!C$21:E$950,3,FALSE)</f>
        <v>10925.032441245301</v>
      </c>
      <c r="F338" s="1" t="s">
        <v>1698</v>
      </c>
      <c r="G338" s="2" t="str">
        <f t="shared" si="34"/>
        <v>46320.358</v>
      </c>
      <c r="H338" s="3">
        <f t="shared" si="35"/>
        <v>10925</v>
      </c>
      <c r="I338" s="22" t="s">
        <v>249</v>
      </c>
      <c r="J338" s="23" t="s">
        <v>250</v>
      </c>
      <c r="K338" s="22">
        <v>10925</v>
      </c>
      <c r="L338" s="22" t="s">
        <v>135</v>
      </c>
      <c r="M338" s="23" t="s">
        <v>1716</v>
      </c>
      <c r="N338" s="23"/>
      <c r="O338" s="24" t="s">
        <v>1990</v>
      </c>
      <c r="P338" s="24" t="s">
        <v>244</v>
      </c>
    </row>
    <row r="339" spans="1:16" ht="13.5" thickBot="1">
      <c r="A339" s="3" t="str">
        <f t="shared" si="30"/>
        <v> AOEB 1 </v>
      </c>
      <c r="B339" s="1" t="str">
        <f t="shared" si="31"/>
        <v>I</v>
      </c>
      <c r="C339" s="3">
        <f t="shared" si="32"/>
        <v>46321.614000000001</v>
      </c>
      <c r="D339" s="2" t="str">
        <f t="shared" si="33"/>
        <v>vis</v>
      </c>
      <c r="E339" s="21">
        <f>VLOOKUP(C339,'Active 1'!C$21:E$950,3,FALSE)</f>
        <v>10927.022487843447</v>
      </c>
      <c r="F339" s="1" t="s">
        <v>1698</v>
      </c>
      <c r="G339" s="2" t="str">
        <f t="shared" si="34"/>
        <v>46321.614</v>
      </c>
      <c r="H339" s="3">
        <f t="shared" si="35"/>
        <v>10927</v>
      </c>
      <c r="I339" s="22" t="s">
        <v>251</v>
      </c>
      <c r="J339" s="23" t="s">
        <v>252</v>
      </c>
      <c r="K339" s="22">
        <v>10927</v>
      </c>
      <c r="L339" s="22" t="s">
        <v>2040</v>
      </c>
      <c r="M339" s="23" t="s">
        <v>1716</v>
      </c>
      <c r="N339" s="23"/>
      <c r="O339" s="24" t="s">
        <v>2013</v>
      </c>
      <c r="P339" s="24" t="s">
        <v>1975</v>
      </c>
    </row>
    <row r="340" spans="1:16" ht="13.5" thickBot="1">
      <c r="A340" s="3" t="str">
        <f t="shared" si="30"/>
        <v> BBS 78 </v>
      </c>
      <c r="B340" s="1" t="str">
        <f t="shared" si="31"/>
        <v>I</v>
      </c>
      <c r="C340" s="3">
        <f t="shared" si="32"/>
        <v>46327.288999999997</v>
      </c>
      <c r="D340" s="2" t="str">
        <f t="shared" si="33"/>
        <v>vis</v>
      </c>
      <c r="E340" s="21">
        <f>VLOOKUP(C340,'Active 1'!C$21:E$950,3,FALSE)</f>
        <v>10936.014139471206</v>
      </c>
      <c r="F340" s="1" t="s">
        <v>1698</v>
      </c>
      <c r="G340" s="2" t="str">
        <f t="shared" si="34"/>
        <v>46327.289</v>
      </c>
      <c r="H340" s="3">
        <f t="shared" si="35"/>
        <v>10936</v>
      </c>
      <c r="I340" s="22" t="s">
        <v>253</v>
      </c>
      <c r="J340" s="23" t="s">
        <v>254</v>
      </c>
      <c r="K340" s="22">
        <v>10936</v>
      </c>
      <c r="L340" s="22" t="s">
        <v>1885</v>
      </c>
      <c r="M340" s="23" t="s">
        <v>1716</v>
      </c>
      <c r="N340" s="23"/>
      <c r="O340" s="24" t="s">
        <v>2223</v>
      </c>
      <c r="P340" s="24" t="s">
        <v>244</v>
      </c>
    </row>
    <row r="341" spans="1:16" ht="13.5" thickBot="1">
      <c r="A341" s="3" t="str">
        <f t="shared" si="30"/>
        <v> BBS 78 </v>
      </c>
      <c r="B341" s="1" t="str">
        <f t="shared" si="31"/>
        <v>I</v>
      </c>
      <c r="C341" s="3">
        <f t="shared" si="32"/>
        <v>46332.347999999998</v>
      </c>
      <c r="D341" s="2" t="str">
        <f t="shared" si="33"/>
        <v>vis</v>
      </c>
      <c r="E341" s="21">
        <f>VLOOKUP(C341,'Active 1'!C$21:E$950,3,FALSE)</f>
        <v>10944.029780983961</v>
      </c>
      <c r="F341" s="1" t="s">
        <v>1698</v>
      </c>
      <c r="G341" s="2" t="str">
        <f t="shared" si="34"/>
        <v>46332.348</v>
      </c>
      <c r="H341" s="3">
        <f t="shared" si="35"/>
        <v>10944</v>
      </c>
      <c r="I341" s="22" t="s">
        <v>255</v>
      </c>
      <c r="J341" s="23" t="s">
        <v>256</v>
      </c>
      <c r="K341" s="22">
        <v>10944</v>
      </c>
      <c r="L341" s="22" t="s">
        <v>1956</v>
      </c>
      <c r="M341" s="23" t="s">
        <v>1716</v>
      </c>
      <c r="N341" s="23"/>
      <c r="O341" s="24" t="s">
        <v>1990</v>
      </c>
      <c r="P341" s="24" t="s">
        <v>244</v>
      </c>
    </row>
    <row r="342" spans="1:16" ht="13.5" thickBot="1">
      <c r="A342" s="3" t="str">
        <f t="shared" si="30"/>
        <v> AOEB 1 </v>
      </c>
      <c r="B342" s="1" t="str">
        <f t="shared" si="31"/>
        <v>I</v>
      </c>
      <c r="C342" s="3">
        <f t="shared" si="32"/>
        <v>46345.597000000002</v>
      </c>
      <c r="D342" s="2" t="str">
        <f t="shared" si="33"/>
        <v>vis</v>
      </c>
      <c r="E342" s="21">
        <f>VLOOKUP(C342,'Active 1'!C$21:E$950,3,FALSE)</f>
        <v>10965.021920616789</v>
      </c>
      <c r="F342" s="1" t="s">
        <v>1698</v>
      </c>
      <c r="G342" s="2" t="str">
        <f t="shared" si="34"/>
        <v>46345.597</v>
      </c>
      <c r="H342" s="3">
        <f t="shared" si="35"/>
        <v>10965</v>
      </c>
      <c r="I342" s="22" t="s">
        <v>257</v>
      </c>
      <c r="J342" s="23" t="s">
        <v>258</v>
      </c>
      <c r="K342" s="22">
        <v>10965</v>
      </c>
      <c r="L342" s="22" t="s">
        <v>2040</v>
      </c>
      <c r="M342" s="23" t="s">
        <v>1716</v>
      </c>
      <c r="N342" s="23"/>
      <c r="O342" s="24" t="s">
        <v>173</v>
      </c>
      <c r="P342" s="24" t="s">
        <v>1975</v>
      </c>
    </row>
    <row r="343" spans="1:16" ht="13.5" thickBot="1">
      <c r="A343" s="3" t="str">
        <f t="shared" si="30"/>
        <v> BBS 78 </v>
      </c>
      <c r="B343" s="1" t="str">
        <f t="shared" si="31"/>
        <v>I</v>
      </c>
      <c r="C343" s="3">
        <f t="shared" si="32"/>
        <v>46356.337</v>
      </c>
      <c r="D343" s="2" t="str">
        <f t="shared" si="33"/>
        <v>vis</v>
      </c>
      <c r="E343" s="21">
        <f>VLOOKUP(C343,'Active 1'!C$21:E$950,3,FALSE)</f>
        <v>10982.038720349336</v>
      </c>
      <c r="F343" s="1" t="s">
        <v>1698</v>
      </c>
      <c r="G343" s="2" t="str">
        <f t="shared" si="34"/>
        <v>46356.337</v>
      </c>
      <c r="H343" s="3">
        <f t="shared" si="35"/>
        <v>10982</v>
      </c>
      <c r="I343" s="22" t="s">
        <v>259</v>
      </c>
      <c r="J343" s="23" t="s">
        <v>260</v>
      </c>
      <c r="K343" s="22">
        <v>10982</v>
      </c>
      <c r="L343" s="22" t="s">
        <v>211</v>
      </c>
      <c r="M343" s="23" t="s">
        <v>1716</v>
      </c>
      <c r="N343" s="23"/>
      <c r="O343" s="24" t="s">
        <v>1990</v>
      </c>
      <c r="P343" s="24" t="s">
        <v>244</v>
      </c>
    </row>
    <row r="344" spans="1:16" ht="13.5" thickBot="1">
      <c r="A344" s="3" t="str">
        <f t="shared" si="30"/>
        <v> BRNO 27 </v>
      </c>
      <c r="B344" s="1" t="str">
        <f t="shared" si="31"/>
        <v>I</v>
      </c>
      <c r="C344" s="3">
        <f t="shared" si="32"/>
        <v>46373.362000000001</v>
      </c>
      <c r="D344" s="2" t="str">
        <f t="shared" si="33"/>
        <v>vis</v>
      </c>
      <c r="E344" s="21">
        <f>VLOOKUP(C344,'Active 1'!C$21:E$950,3,FALSE)</f>
        <v>11009.013675232636</v>
      </c>
      <c r="F344" s="1" t="s">
        <v>1698</v>
      </c>
      <c r="G344" s="2" t="str">
        <f t="shared" si="34"/>
        <v>46373.362</v>
      </c>
      <c r="H344" s="3">
        <f t="shared" si="35"/>
        <v>11009</v>
      </c>
      <c r="I344" s="22" t="s">
        <v>261</v>
      </c>
      <c r="J344" s="23" t="s">
        <v>262</v>
      </c>
      <c r="K344" s="22">
        <v>11009</v>
      </c>
      <c r="L344" s="22" t="s">
        <v>1885</v>
      </c>
      <c r="M344" s="23" t="s">
        <v>1716</v>
      </c>
      <c r="N344" s="23"/>
      <c r="O344" s="24" t="s">
        <v>263</v>
      </c>
      <c r="P344" s="24" t="s">
        <v>170</v>
      </c>
    </row>
    <row r="345" spans="1:16" ht="13.5" thickBot="1">
      <c r="A345" s="3" t="str">
        <f t="shared" si="30"/>
        <v> AOEB 1 </v>
      </c>
      <c r="B345" s="1" t="str">
        <f t="shared" si="31"/>
        <v>I</v>
      </c>
      <c r="C345" s="3">
        <f t="shared" si="32"/>
        <v>46560.821000000004</v>
      </c>
      <c r="D345" s="2" t="str">
        <f t="shared" si="33"/>
        <v>vis</v>
      </c>
      <c r="E345" s="21">
        <f>VLOOKUP(C345,'Active 1'!C$21:E$950,3,FALSE)</f>
        <v>11306.029714437826</v>
      </c>
      <c r="F345" s="1" t="s">
        <v>1698</v>
      </c>
      <c r="G345" s="2" t="str">
        <f t="shared" si="34"/>
        <v>46560.821</v>
      </c>
      <c r="H345" s="3">
        <f t="shared" si="35"/>
        <v>11306</v>
      </c>
      <c r="I345" s="22" t="s">
        <v>264</v>
      </c>
      <c r="J345" s="23" t="s">
        <v>265</v>
      </c>
      <c r="K345" s="22">
        <v>11306</v>
      </c>
      <c r="L345" s="22" t="s">
        <v>1956</v>
      </c>
      <c r="M345" s="23" t="s">
        <v>1716</v>
      </c>
      <c r="N345" s="23"/>
      <c r="O345" s="24" t="s">
        <v>2013</v>
      </c>
      <c r="P345" s="24" t="s">
        <v>1975</v>
      </c>
    </row>
    <row r="346" spans="1:16" ht="13.5" thickBot="1">
      <c r="A346" s="3" t="str">
        <f t="shared" si="30"/>
        <v> BBS 80 </v>
      </c>
      <c r="B346" s="1" t="str">
        <f t="shared" si="31"/>
        <v>I</v>
      </c>
      <c r="C346" s="3">
        <f t="shared" si="32"/>
        <v>46609.419000000002</v>
      </c>
      <c r="D346" s="2" t="str">
        <f t="shared" si="33"/>
        <v>vis</v>
      </c>
      <c r="E346" s="21">
        <f>VLOOKUP(C346,'Active 1'!C$21:E$950,3,FALSE)</f>
        <v>11383.029941011599</v>
      </c>
      <c r="F346" s="1" t="s">
        <v>1698</v>
      </c>
      <c r="G346" s="2" t="str">
        <f t="shared" si="34"/>
        <v>46609.419</v>
      </c>
      <c r="H346" s="3">
        <f t="shared" si="35"/>
        <v>11383</v>
      </c>
      <c r="I346" s="22" t="s">
        <v>266</v>
      </c>
      <c r="J346" s="23" t="s">
        <v>267</v>
      </c>
      <c r="K346" s="22">
        <v>11383</v>
      </c>
      <c r="L346" s="22" t="s">
        <v>1956</v>
      </c>
      <c r="M346" s="23" t="s">
        <v>1716</v>
      </c>
      <c r="N346" s="23"/>
      <c r="O346" s="24" t="s">
        <v>2223</v>
      </c>
      <c r="P346" s="24" t="s">
        <v>268</v>
      </c>
    </row>
    <row r="347" spans="1:16" ht="13.5" thickBot="1">
      <c r="A347" s="3" t="str">
        <f t="shared" si="30"/>
        <v> BRNO 28 </v>
      </c>
      <c r="B347" s="1" t="str">
        <f t="shared" si="31"/>
        <v>I</v>
      </c>
      <c r="C347" s="3">
        <f t="shared" si="32"/>
        <v>46614.457000000002</v>
      </c>
      <c r="D347" s="2" t="str">
        <f t="shared" si="33"/>
        <v>vis</v>
      </c>
      <c r="E347" s="21">
        <f>VLOOKUP(C347,'Active 1'!C$21:E$950,3,FALSE)</f>
        <v>11391.01230945225</v>
      </c>
      <c r="F347" s="1" t="s">
        <v>1698</v>
      </c>
      <c r="G347" s="2" t="str">
        <f t="shared" si="34"/>
        <v>46614.457</v>
      </c>
      <c r="H347" s="3">
        <f t="shared" si="35"/>
        <v>11391</v>
      </c>
      <c r="I347" s="22" t="s">
        <v>269</v>
      </c>
      <c r="J347" s="23" t="s">
        <v>270</v>
      </c>
      <c r="K347" s="22">
        <v>11391</v>
      </c>
      <c r="L347" s="22" t="s">
        <v>1989</v>
      </c>
      <c r="M347" s="23" t="s">
        <v>1716</v>
      </c>
      <c r="N347" s="23"/>
      <c r="O347" s="24" t="s">
        <v>271</v>
      </c>
      <c r="P347" s="24" t="s">
        <v>272</v>
      </c>
    </row>
    <row r="348" spans="1:16" ht="13.5" thickBot="1">
      <c r="A348" s="3" t="str">
        <f t="shared" si="30"/>
        <v> BRNO 28 </v>
      </c>
      <c r="B348" s="1" t="str">
        <f t="shared" si="31"/>
        <v>I</v>
      </c>
      <c r="C348" s="3">
        <f t="shared" si="32"/>
        <v>46614.462</v>
      </c>
      <c r="D348" s="2" t="str">
        <f t="shared" si="33"/>
        <v>vis</v>
      </c>
      <c r="E348" s="21">
        <f>VLOOKUP(C348,'Active 1'!C$21:E$950,3,FALSE)</f>
        <v>11391.02023161227</v>
      </c>
      <c r="F348" s="1" t="s">
        <v>1698</v>
      </c>
      <c r="G348" s="2" t="str">
        <f t="shared" si="34"/>
        <v>46614.462</v>
      </c>
      <c r="H348" s="3">
        <f t="shared" si="35"/>
        <v>11391</v>
      </c>
      <c r="I348" s="22" t="s">
        <v>273</v>
      </c>
      <c r="J348" s="23" t="s">
        <v>274</v>
      </c>
      <c r="K348" s="22">
        <v>11391</v>
      </c>
      <c r="L348" s="22" t="s">
        <v>1993</v>
      </c>
      <c r="M348" s="23" t="s">
        <v>1716</v>
      </c>
      <c r="N348" s="23"/>
      <c r="O348" s="24" t="s">
        <v>275</v>
      </c>
      <c r="P348" s="24" t="s">
        <v>272</v>
      </c>
    </row>
    <row r="349" spans="1:16" ht="13.5" thickBot="1">
      <c r="A349" s="3" t="str">
        <f t="shared" si="30"/>
        <v> BRNO 28 </v>
      </c>
      <c r="B349" s="1" t="str">
        <f t="shared" si="31"/>
        <v>I</v>
      </c>
      <c r="C349" s="3">
        <f t="shared" si="32"/>
        <v>46614.466</v>
      </c>
      <c r="D349" s="2" t="str">
        <f t="shared" si="33"/>
        <v>vis</v>
      </c>
      <c r="E349" s="21">
        <f>VLOOKUP(C349,'Active 1'!C$21:E$950,3,FALSE)</f>
        <v>11391.026569340291</v>
      </c>
      <c r="F349" s="1" t="s">
        <v>1698</v>
      </c>
      <c r="G349" s="2" t="str">
        <f t="shared" si="34"/>
        <v>46614.466</v>
      </c>
      <c r="H349" s="3">
        <f t="shared" si="35"/>
        <v>11391</v>
      </c>
      <c r="I349" s="22" t="s">
        <v>276</v>
      </c>
      <c r="J349" s="23" t="s">
        <v>277</v>
      </c>
      <c r="K349" s="22">
        <v>11391</v>
      </c>
      <c r="L349" s="22" t="s">
        <v>1946</v>
      </c>
      <c r="M349" s="23" t="s">
        <v>1716</v>
      </c>
      <c r="N349" s="23"/>
      <c r="O349" s="24" t="s">
        <v>278</v>
      </c>
      <c r="P349" s="24" t="s">
        <v>272</v>
      </c>
    </row>
    <row r="350" spans="1:16" ht="13.5" thickBot="1">
      <c r="A350" s="3" t="str">
        <f t="shared" si="30"/>
        <v> BRNO 28 </v>
      </c>
      <c r="B350" s="1" t="str">
        <f t="shared" si="31"/>
        <v>I</v>
      </c>
      <c r="C350" s="3">
        <f t="shared" si="32"/>
        <v>46614.466</v>
      </c>
      <c r="D350" s="2" t="str">
        <f t="shared" si="33"/>
        <v>vis</v>
      </c>
      <c r="E350" s="21">
        <f>VLOOKUP(C350,'Active 1'!C$21:E$950,3,FALSE)</f>
        <v>11391.026569340291</v>
      </c>
      <c r="F350" s="1" t="s">
        <v>1698</v>
      </c>
      <c r="G350" s="2" t="str">
        <f t="shared" si="34"/>
        <v>46614.466</v>
      </c>
      <c r="H350" s="3">
        <f t="shared" si="35"/>
        <v>11391</v>
      </c>
      <c r="I350" s="22" t="s">
        <v>276</v>
      </c>
      <c r="J350" s="23" t="s">
        <v>277</v>
      </c>
      <c r="K350" s="22">
        <v>11391</v>
      </c>
      <c r="L350" s="22" t="s">
        <v>1946</v>
      </c>
      <c r="M350" s="23" t="s">
        <v>1716</v>
      </c>
      <c r="N350" s="23"/>
      <c r="O350" s="24" t="s">
        <v>169</v>
      </c>
      <c r="P350" s="24" t="s">
        <v>272</v>
      </c>
    </row>
    <row r="351" spans="1:16" ht="13.5" thickBot="1">
      <c r="A351" s="3" t="str">
        <f t="shared" si="30"/>
        <v> BRNO 28 </v>
      </c>
      <c r="B351" s="1" t="str">
        <f t="shared" si="31"/>
        <v>I</v>
      </c>
      <c r="C351" s="3">
        <f t="shared" si="32"/>
        <v>46614.468999999997</v>
      </c>
      <c r="D351" s="2" t="str">
        <f t="shared" si="33"/>
        <v>vis</v>
      </c>
      <c r="E351" s="21">
        <f>VLOOKUP(C351,'Active 1'!C$21:E$950,3,FALSE)</f>
        <v>11391.031322636301</v>
      </c>
      <c r="F351" s="1" t="s">
        <v>1698</v>
      </c>
      <c r="G351" s="2" t="str">
        <f t="shared" si="34"/>
        <v>46614.469</v>
      </c>
      <c r="H351" s="3">
        <f t="shared" si="35"/>
        <v>11391</v>
      </c>
      <c r="I351" s="22" t="s">
        <v>279</v>
      </c>
      <c r="J351" s="23" t="s">
        <v>280</v>
      </c>
      <c r="K351" s="22">
        <v>11391</v>
      </c>
      <c r="L351" s="22" t="s">
        <v>135</v>
      </c>
      <c r="M351" s="23" t="s">
        <v>1716</v>
      </c>
      <c r="N351" s="23"/>
      <c r="O351" s="24" t="s">
        <v>281</v>
      </c>
      <c r="P351" s="24" t="s">
        <v>272</v>
      </c>
    </row>
    <row r="352" spans="1:16" ht="13.5" thickBot="1">
      <c r="A352" s="3" t="str">
        <f t="shared" si="30"/>
        <v> BRNO 28 </v>
      </c>
      <c r="B352" s="1" t="str">
        <f t="shared" si="31"/>
        <v>I</v>
      </c>
      <c r="C352" s="3">
        <f t="shared" si="32"/>
        <v>46614.468999999997</v>
      </c>
      <c r="D352" s="2" t="str">
        <f t="shared" si="33"/>
        <v>vis</v>
      </c>
      <c r="E352" s="21">
        <f>VLOOKUP(C352,'Active 1'!C$21:E$950,3,FALSE)</f>
        <v>11391.031322636301</v>
      </c>
      <c r="F352" s="1" t="s">
        <v>1698</v>
      </c>
      <c r="G352" s="2" t="str">
        <f t="shared" si="34"/>
        <v>46614.469</v>
      </c>
      <c r="H352" s="3">
        <f t="shared" si="35"/>
        <v>11391</v>
      </c>
      <c r="I352" s="22" t="s">
        <v>279</v>
      </c>
      <c r="J352" s="23" t="s">
        <v>280</v>
      </c>
      <c r="K352" s="22">
        <v>11391</v>
      </c>
      <c r="L352" s="22" t="s">
        <v>135</v>
      </c>
      <c r="M352" s="23" t="s">
        <v>1716</v>
      </c>
      <c r="N352" s="23"/>
      <c r="O352" s="24" t="s">
        <v>91</v>
      </c>
      <c r="P352" s="24" t="s">
        <v>272</v>
      </c>
    </row>
    <row r="353" spans="1:16" ht="13.5" thickBot="1">
      <c r="A353" s="3" t="str">
        <f t="shared" si="30"/>
        <v> BRNO 28 </v>
      </c>
      <c r="B353" s="1" t="str">
        <f t="shared" si="31"/>
        <v>I</v>
      </c>
      <c r="C353" s="3">
        <f t="shared" si="32"/>
        <v>46614.476000000002</v>
      </c>
      <c r="D353" s="2" t="str">
        <f t="shared" si="33"/>
        <v>vis</v>
      </c>
      <c r="E353" s="21">
        <f>VLOOKUP(C353,'Active 1'!C$21:E$950,3,FALSE)</f>
        <v>11391.042413660343</v>
      </c>
      <c r="F353" s="1" t="s">
        <v>1698</v>
      </c>
      <c r="G353" s="2" t="str">
        <f t="shared" si="34"/>
        <v>46614.476</v>
      </c>
      <c r="H353" s="3">
        <f t="shared" si="35"/>
        <v>11391</v>
      </c>
      <c r="I353" s="22" t="s">
        <v>282</v>
      </c>
      <c r="J353" s="23" t="s">
        <v>283</v>
      </c>
      <c r="K353" s="22">
        <v>11391</v>
      </c>
      <c r="L353" s="22" t="s">
        <v>284</v>
      </c>
      <c r="M353" s="23" t="s">
        <v>1716</v>
      </c>
      <c r="N353" s="23"/>
      <c r="O353" s="24" t="s">
        <v>285</v>
      </c>
      <c r="P353" s="24" t="s">
        <v>272</v>
      </c>
    </row>
    <row r="354" spans="1:16" ht="13.5" thickBot="1">
      <c r="A354" s="3" t="str">
        <f t="shared" si="30"/>
        <v> BRNO 28 </v>
      </c>
      <c r="B354" s="1" t="str">
        <f t="shared" si="31"/>
        <v>I</v>
      </c>
      <c r="C354" s="3">
        <f t="shared" si="32"/>
        <v>46619.506999999998</v>
      </c>
      <c r="D354" s="2" t="str">
        <f t="shared" si="33"/>
        <v>vis</v>
      </c>
      <c r="E354" s="21">
        <f>VLOOKUP(C354,'Active 1'!C$21:E$950,3,FALSE)</f>
        <v>11399.013691076951</v>
      </c>
      <c r="F354" s="1" t="s">
        <v>1698</v>
      </c>
      <c r="G354" s="2" t="str">
        <f t="shared" si="34"/>
        <v>46619.507</v>
      </c>
      <c r="H354" s="3">
        <f t="shared" si="35"/>
        <v>11399</v>
      </c>
      <c r="I354" s="22" t="s">
        <v>288</v>
      </c>
      <c r="J354" s="23" t="s">
        <v>289</v>
      </c>
      <c r="K354" s="22">
        <v>11399</v>
      </c>
      <c r="L354" s="22" t="s">
        <v>1885</v>
      </c>
      <c r="M354" s="23" t="s">
        <v>1716</v>
      </c>
      <c r="N354" s="23"/>
      <c r="O354" s="24" t="s">
        <v>290</v>
      </c>
      <c r="P354" s="24" t="s">
        <v>272</v>
      </c>
    </row>
    <row r="355" spans="1:16" ht="13.5" thickBot="1">
      <c r="A355" s="3" t="str">
        <f t="shared" si="30"/>
        <v> BRNO 28 </v>
      </c>
      <c r="B355" s="1" t="str">
        <f t="shared" si="31"/>
        <v>I</v>
      </c>
      <c r="C355" s="3">
        <f t="shared" si="32"/>
        <v>46619.508000000002</v>
      </c>
      <c r="D355" s="2" t="str">
        <f t="shared" si="33"/>
        <v>vis</v>
      </c>
      <c r="E355" s="21">
        <f>VLOOKUP(C355,'Active 1'!C$21:E$950,3,FALSE)</f>
        <v>11399.015275508962</v>
      </c>
      <c r="F355" s="1" t="s">
        <v>1698</v>
      </c>
      <c r="G355" s="2" t="str">
        <f t="shared" si="34"/>
        <v>46619.508</v>
      </c>
      <c r="H355" s="3">
        <f t="shared" si="35"/>
        <v>11399</v>
      </c>
      <c r="I355" s="22" t="s">
        <v>291</v>
      </c>
      <c r="J355" s="23" t="s">
        <v>292</v>
      </c>
      <c r="K355" s="22">
        <v>11399</v>
      </c>
      <c r="L355" s="22" t="s">
        <v>1973</v>
      </c>
      <c r="M355" s="23" t="s">
        <v>1716</v>
      </c>
      <c r="N355" s="23"/>
      <c r="O355" s="24" t="s">
        <v>293</v>
      </c>
      <c r="P355" s="24" t="s">
        <v>272</v>
      </c>
    </row>
    <row r="356" spans="1:16" ht="13.5" thickBot="1">
      <c r="A356" s="3" t="str">
        <f t="shared" si="30"/>
        <v> BRNO 28 </v>
      </c>
      <c r="B356" s="1" t="str">
        <f t="shared" si="31"/>
        <v>I</v>
      </c>
      <c r="C356" s="3">
        <f t="shared" si="32"/>
        <v>46619.508999999998</v>
      </c>
      <c r="D356" s="2" t="str">
        <f t="shared" si="33"/>
        <v>vis</v>
      </c>
      <c r="E356" s="21">
        <f>VLOOKUP(C356,'Active 1'!C$21:E$950,3,FALSE)</f>
        <v>11399.016859940961</v>
      </c>
      <c r="F356" s="1" t="s">
        <v>1698</v>
      </c>
      <c r="G356" s="2" t="str">
        <f t="shared" si="34"/>
        <v>46619.509</v>
      </c>
      <c r="H356" s="3">
        <f t="shared" si="35"/>
        <v>11399</v>
      </c>
      <c r="I356" s="22" t="s">
        <v>294</v>
      </c>
      <c r="J356" s="23" t="s">
        <v>295</v>
      </c>
      <c r="K356" s="22">
        <v>11399</v>
      </c>
      <c r="L356" s="22" t="s">
        <v>2035</v>
      </c>
      <c r="M356" s="23" t="s">
        <v>1716</v>
      </c>
      <c r="N356" s="23"/>
      <c r="O356" s="24" t="s">
        <v>195</v>
      </c>
      <c r="P356" s="24" t="s">
        <v>272</v>
      </c>
    </row>
    <row r="357" spans="1:16" ht="13.5" thickBot="1">
      <c r="A357" s="3" t="str">
        <f t="shared" si="30"/>
        <v> BRNO 28 </v>
      </c>
      <c r="B357" s="1" t="str">
        <f t="shared" si="31"/>
        <v>I</v>
      </c>
      <c r="C357" s="3">
        <f t="shared" si="32"/>
        <v>46619.508999999998</v>
      </c>
      <c r="D357" s="2" t="str">
        <f t="shared" si="33"/>
        <v>vis</v>
      </c>
      <c r="E357" s="21">
        <f>VLOOKUP(C357,'Active 1'!C$21:E$950,3,FALSE)</f>
        <v>11399.016859940961</v>
      </c>
      <c r="F357" s="1" t="s">
        <v>1698</v>
      </c>
      <c r="G357" s="2" t="str">
        <f t="shared" si="34"/>
        <v>46619.509</v>
      </c>
      <c r="H357" s="3">
        <f t="shared" si="35"/>
        <v>11399</v>
      </c>
      <c r="I357" s="22" t="s">
        <v>294</v>
      </c>
      <c r="J357" s="23" t="s">
        <v>295</v>
      </c>
      <c r="K357" s="22">
        <v>11399</v>
      </c>
      <c r="L357" s="22" t="s">
        <v>2035</v>
      </c>
      <c r="M357" s="23" t="s">
        <v>1716</v>
      </c>
      <c r="N357" s="23"/>
      <c r="O357" s="24" t="s">
        <v>275</v>
      </c>
      <c r="P357" s="24" t="s">
        <v>272</v>
      </c>
    </row>
    <row r="358" spans="1:16" ht="13.5" thickBot="1">
      <c r="A358" s="3" t="str">
        <f t="shared" si="30"/>
        <v> BRNO 28 </v>
      </c>
      <c r="B358" s="1" t="str">
        <f t="shared" si="31"/>
        <v>I</v>
      </c>
      <c r="C358" s="3">
        <f t="shared" si="32"/>
        <v>46619.51</v>
      </c>
      <c r="D358" s="2" t="str">
        <f t="shared" si="33"/>
        <v>vis</v>
      </c>
      <c r="E358" s="21">
        <f>VLOOKUP(C358,'Active 1'!C$21:E$950,3,FALSE)</f>
        <v>11399.018444372972</v>
      </c>
      <c r="F358" s="1" t="s">
        <v>1698</v>
      </c>
      <c r="G358" s="2" t="str">
        <f t="shared" si="34"/>
        <v>46619.510</v>
      </c>
      <c r="H358" s="3">
        <f t="shared" si="35"/>
        <v>11399</v>
      </c>
      <c r="I358" s="22" t="s">
        <v>296</v>
      </c>
      <c r="J358" s="23" t="s">
        <v>297</v>
      </c>
      <c r="K358" s="22">
        <v>11399</v>
      </c>
      <c r="L358" s="22" t="s">
        <v>1941</v>
      </c>
      <c r="M358" s="23" t="s">
        <v>1716</v>
      </c>
      <c r="N358" s="23"/>
      <c r="O358" s="24" t="s">
        <v>298</v>
      </c>
      <c r="P358" s="24" t="s">
        <v>272</v>
      </c>
    </row>
    <row r="359" spans="1:16" ht="13.5" thickBot="1">
      <c r="A359" s="3" t="str">
        <f t="shared" si="30"/>
        <v> BRNO 28 </v>
      </c>
      <c r="B359" s="1" t="str">
        <f t="shared" si="31"/>
        <v>I</v>
      </c>
      <c r="C359" s="3">
        <f t="shared" si="32"/>
        <v>46619.512000000002</v>
      </c>
      <c r="D359" s="2" t="str">
        <f t="shared" si="33"/>
        <v>vis</v>
      </c>
      <c r="E359" s="21">
        <f>VLOOKUP(C359,'Active 1'!C$21:E$950,3,FALSE)</f>
        <v>11399.021613236982</v>
      </c>
      <c r="F359" s="1" t="s">
        <v>1698</v>
      </c>
      <c r="G359" s="2" t="str">
        <f t="shared" si="34"/>
        <v>46619.512</v>
      </c>
      <c r="H359" s="3">
        <f t="shared" si="35"/>
        <v>11399</v>
      </c>
      <c r="I359" s="22" t="s">
        <v>299</v>
      </c>
      <c r="J359" s="23" t="s">
        <v>300</v>
      </c>
      <c r="K359" s="22">
        <v>11399</v>
      </c>
      <c r="L359" s="22" t="s">
        <v>2040</v>
      </c>
      <c r="M359" s="23" t="s">
        <v>1716</v>
      </c>
      <c r="N359" s="23"/>
      <c r="O359" s="24" t="s">
        <v>91</v>
      </c>
      <c r="P359" s="24" t="s">
        <v>272</v>
      </c>
    </row>
    <row r="360" spans="1:16" ht="13.5" thickBot="1">
      <c r="A360" s="3" t="str">
        <f t="shared" si="30"/>
        <v> BRNO 28 </v>
      </c>
      <c r="B360" s="1" t="str">
        <f t="shared" si="31"/>
        <v>I</v>
      </c>
      <c r="C360" s="3">
        <f t="shared" si="32"/>
        <v>46619.514999999999</v>
      </c>
      <c r="D360" s="2" t="str">
        <f t="shared" si="33"/>
        <v>vis</v>
      </c>
      <c r="E360" s="21">
        <f>VLOOKUP(C360,'Active 1'!C$21:E$950,3,FALSE)</f>
        <v>11399.026366532993</v>
      </c>
      <c r="F360" s="1" t="s">
        <v>1698</v>
      </c>
      <c r="G360" s="2" t="str">
        <f t="shared" si="34"/>
        <v>46619.515</v>
      </c>
      <c r="H360" s="3">
        <f t="shared" si="35"/>
        <v>11399</v>
      </c>
      <c r="I360" s="22" t="s">
        <v>301</v>
      </c>
      <c r="J360" s="23" t="s">
        <v>302</v>
      </c>
      <c r="K360" s="22">
        <v>11399</v>
      </c>
      <c r="L360" s="22" t="s">
        <v>1946</v>
      </c>
      <c r="M360" s="23" t="s">
        <v>1716</v>
      </c>
      <c r="N360" s="23"/>
      <c r="O360" s="24" t="s">
        <v>285</v>
      </c>
      <c r="P360" s="24" t="s">
        <v>272</v>
      </c>
    </row>
    <row r="361" spans="1:16" ht="13.5" thickBot="1">
      <c r="A361" s="3" t="str">
        <f t="shared" si="30"/>
        <v> BRNO 28 </v>
      </c>
      <c r="B361" s="1" t="str">
        <f t="shared" si="31"/>
        <v>I</v>
      </c>
      <c r="C361" s="3">
        <f t="shared" si="32"/>
        <v>46619.523999999998</v>
      </c>
      <c r="D361" s="2" t="str">
        <f t="shared" si="33"/>
        <v>vis</v>
      </c>
      <c r="E361" s="21">
        <f>VLOOKUP(C361,'Active 1'!C$21:E$950,3,FALSE)</f>
        <v>11399.040626421034</v>
      </c>
      <c r="F361" s="1" t="s">
        <v>1698</v>
      </c>
      <c r="G361" s="2" t="str">
        <f t="shared" si="34"/>
        <v>46619.524</v>
      </c>
      <c r="H361" s="3">
        <f t="shared" si="35"/>
        <v>11399</v>
      </c>
      <c r="I361" s="22" t="s">
        <v>303</v>
      </c>
      <c r="J361" s="23" t="s">
        <v>304</v>
      </c>
      <c r="K361" s="22">
        <v>11399</v>
      </c>
      <c r="L361" s="22" t="s">
        <v>305</v>
      </c>
      <c r="M361" s="23" t="s">
        <v>1716</v>
      </c>
      <c r="N361" s="23"/>
      <c r="O361" s="24" t="s">
        <v>281</v>
      </c>
      <c r="P361" s="24" t="s">
        <v>272</v>
      </c>
    </row>
    <row r="362" spans="1:16" ht="13.5" thickBot="1">
      <c r="A362" s="3" t="str">
        <f t="shared" si="30"/>
        <v> BRNO 28 </v>
      </c>
      <c r="B362" s="1" t="str">
        <f t="shared" si="31"/>
        <v>I</v>
      </c>
      <c r="C362" s="3">
        <f t="shared" si="32"/>
        <v>46619.525000000001</v>
      </c>
      <c r="D362" s="2" t="str">
        <f t="shared" si="33"/>
        <v>vis</v>
      </c>
      <c r="E362" s="21">
        <f>VLOOKUP(C362,'Active 1'!C$21:E$950,3,FALSE)</f>
        <v>11399.042210853046</v>
      </c>
      <c r="F362" s="1" t="s">
        <v>1698</v>
      </c>
      <c r="G362" s="2" t="str">
        <f t="shared" si="34"/>
        <v>46619.525</v>
      </c>
      <c r="H362" s="3">
        <f t="shared" si="35"/>
        <v>11399</v>
      </c>
      <c r="I362" s="22" t="s">
        <v>306</v>
      </c>
      <c r="J362" s="23" t="s">
        <v>307</v>
      </c>
      <c r="K362" s="22">
        <v>11399</v>
      </c>
      <c r="L362" s="22" t="s">
        <v>284</v>
      </c>
      <c r="M362" s="23" t="s">
        <v>1716</v>
      </c>
      <c r="N362" s="23"/>
      <c r="O362" s="24" t="s">
        <v>278</v>
      </c>
      <c r="P362" s="24" t="s">
        <v>272</v>
      </c>
    </row>
    <row r="363" spans="1:16" ht="13.5" thickBot="1">
      <c r="A363" s="3" t="str">
        <f t="shared" si="30"/>
        <v> BRNO 28 </v>
      </c>
      <c r="B363" s="1" t="str">
        <f t="shared" si="31"/>
        <v>I</v>
      </c>
      <c r="C363" s="3">
        <f t="shared" si="32"/>
        <v>46626.455999999998</v>
      </c>
      <c r="D363" s="2" t="str">
        <f t="shared" si="33"/>
        <v>vis</v>
      </c>
      <c r="E363" s="21">
        <f>VLOOKUP(C363,'Active 1'!C$21:E$950,3,FALSE)</f>
        <v>11410.023909078951</v>
      </c>
      <c r="F363" s="1" t="s">
        <v>1698</v>
      </c>
      <c r="G363" s="2" t="str">
        <f t="shared" si="34"/>
        <v>46626.456</v>
      </c>
      <c r="H363" s="3">
        <f t="shared" si="35"/>
        <v>11410</v>
      </c>
      <c r="I363" s="22" t="s">
        <v>308</v>
      </c>
      <c r="J363" s="23" t="s">
        <v>309</v>
      </c>
      <c r="K363" s="22">
        <v>11410</v>
      </c>
      <c r="L363" s="22" t="s">
        <v>2107</v>
      </c>
      <c r="M363" s="23" t="s">
        <v>1716</v>
      </c>
      <c r="N363" s="23"/>
      <c r="O363" s="24" t="s">
        <v>226</v>
      </c>
      <c r="P363" s="24" t="s">
        <v>272</v>
      </c>
    </row>
    <row r="364" spans="1:16" ht="13.5" thickBot="1">
      <c r="A364" s="3" t="str">
        <f t="shared" si="30"/>
        <v> BRNO 28 </v>
      </c>
      <c r="B364" s="1" t="str">
        <f t="shared" si="31"/>
        <v>I</v>
      </c>
      <c r="C364" s="3">
        <f t="shared" si="32"/>
        <v>46626.462</v>
      </c>
      <c r="D364" s="2" t="str">
        <f t="shared" si="33"/>
        <v>vis</v>
      </c>
      <c r="E364" s="21">
        <f>VLOOKUP(C364,'Active 1'!C$21:E$950,3,FALSE)</f>
        <v>11410.033415670983</v>
      </c>
      <c r="F364" s="1" t="s">
        <v>1698</v>
      </c>
      <c r="G364" s="2" t="str">
        <f t="shared" si="34"/>
        <v>46626.462</v>
      </c>
      <c r="H364" s="3">
        <f t="shared" si="35"/>
        <v>11410</v>
      </c>
      <c r="I364" s="22" t="s">
        <v>310</v>
      </c>
      <c r="J364" s="23" t="s">
        <v>311</v>
      </c>
      <c r="K364" s="22">
        <v>11410</v>
      </c>
      <c r="L364" s="22" t="s">
        <v>2117</v>
      </c>
      <c r="M364" s="23" t="s">
        <v>1716</v>
      </c>
      <c r="N364" s="23"/>
      <c r="O364" s="24" t="s">
        <v>2252</v>
      </c>
      <c r="P364" s="24" t="s">
        <v>272</v>
      </c>
    </row>
    <row r="365" spans="1:16" ht="13.5" thickBot="1">
      <c r="A365" s="3" t="str">
        <f t="shared" si="30"/>
        <v> VSSC 67.8 </v>
      </c>
      <c r="B365" s="1" t="str">
        <f t="shared" si="31"/>
        <v>I</v>
      </c>
      <c r="C365" s="3">
        <f t="shared" si="32"/>
        <v>46643.514999999999</v>
      </c>
      <c r="D365" s="2" t="str">
        <f t="shared" si="33"/>
        <v>vis</v>
      </c>
      <c r="E365" s="21">
        <f>VLOOKUP(C365,'Active 1'!C$21:E$950,3,FALSE)</f>
        <v>11437.052734650419</v>
      </c>
      <c r="F365" s="1" t="s">
        <v>1698</v>
      </c>
      <c r="G365" s="2" t="str">
        <f t="shared" si="34"/>
        <v>46643.515</v>
      </c>
      <c r="H365" s="3">
        <f t="shared" si="35"/>
        <v>11437</v>
      </c>
      <c r="I365" s="22" t="s">
        <v>312</v>
      </c>
      <c r="J365" s="23" t="s">
        <v>313</v>
      </c>
      <c r="K365" s="22">
        <v>11437</v>
      </c>
      <c r="L365" s="22" t="s">
        <v>314</v>
      </c>
      <c r="M365" s="23" t="s">
        <v>1716</v>
      </c>
      <c r="N365" s="23"/>
      <c r="O365" s="24" t="s">
        <v>315</v>
      </c>
      <c r="P365" s="24" t="s">
        <v>316</v>
      </c>
    </row>
    <row r="366" spans="1:16" ht="13.5" thickBot="1">
      <c r="A366" s="3" t="str">
        <f t="shared" si="30"/>
        <v> BRNO 28 </v>
      </c>
      <c r="B366" s="1" t="str">
        <f t="shared" si="31"/>
        <v>I</v>
      </c>
      <c r="C366" s="3">
        <f t="shared" si="32"/>
        <v>46645.381000000001</v>
      </c>
      <c r="D366" s="2" t="str">
        <f t="shared" si="33"/>
        <v>vis</v>
      </c>
      <c r="E366" s="21">
        <f>VLOOKUP(C366,'Active 1'!C$21:E$950,3,FALSE)</f>
        <v>11440.009284771551</v>
      </c>
      <c r="F366" s="1" t="s">
        <v>1698</v>
      </c>
      <c r="G366" s="2" t="str">
        <f t="shared" si="34"/>
        <v>46645.381</v>
      </c>
      <c r="H366" s="3">
        <f t="shared" si="35"/>
        <v>11440</v>
      </c>
      <c r="I366" s="22" t="s">
        <v>317</v>
      </c>
      <c r="J366" s="23" t="s">
        <v>318</v>
      </c>
      <c r="K366" s="22">
        <v>11440</v>
      </c>
      <c r="L366" s="22" t="s">
        <v>1912</v>
      </c>
      <c r="M366" s="23" t="s">
        <v>1716</v>
      </c>
      <c r="N366" s="23"/>
      <c r="O366" s="24" t="s">
        <v>263</v>
      </c>
      <c r="P366" s="24" t="s">
        <v>272</v>
      </c>
    </row>
    <row r="367" spans="1:16" ht="13.5" thickBot="1">
      <c r="A367" s="3" t="str">
        <f t="shared" si="30"/>
        <v> BRNO 28 </v>
      </c>
      <c r="B367" s="1" t="str">
        <f t="shared" si="31"/>
        <v>I</v>
      </c>
      <c r="C367" s="3">
        <f t="shared" si="32"/>
        <v>46645.392</v>
      </c>
      <c r="D367" s="2" t="str">
        <f t="shared" si="33"/>
        <v>vis</v>
      </c>
      <c r="E367" s="21">
        <f>VLOOKUP(C367,'Active 1'!C$21:E$950,3,FALSE)</f>
        <v>11440.026713523603</v>
      </c>
      <c r="F367" s="1" t="s">
        <v>1698</v>
      </c>
      <c r="G367" s="2" t="str">
        <f t="shared" si="34"/>
        <v>46645.392</v>
      </c>
      <c r="H367" s="3">
        <f t="shared" si="35"/>
        <v>11440</v>
      </c>
      <c r="I367" s="22" t="s">
        <v>319</v>
      </c>
      <c r="J367" s="23" t="s">
        <v>320</v>
      </c>
      <c r="K367" s="22">
        <v>11440</v>
      </c>
      <c r="L367" s="22" t="s">
        <v>1946</v>
      </c>
      <c r="M367" s="23" t="s">
        <v>1716</v>
      </c>
      <c r="N367" s="23"/>
      <c r="O367" s="24" t="s">
        <v>293</v>
      </c>
      <c r="P367" s="24" t="s">
        <v>272</v>
      </c>
    </row>
    <row r="368" spans="1:16" ht="13.5" thickBot="1">
      <c r="A368" s="3" t="str">
        <f t="shared" si="30"/>
        <v> BBS 81 </v>
      </c>
      <c r="B368" s="1" t="str">
        <f t="shared" si="31"/>
        <v>I</v>
      </c>
      <c r="C368" s="3">
        <f t="shared" si="32"/>
        <v>46645.392999999996</v>
      </c>
      <c r="D368" s="2" t="str">
        <f t="shared" si="33"/>
        <v>vis</v>
      </c>
      <c r="E368" s="21">
        <f>VLOOKUP(C368,'Active 1'!C$21:E$950,3,FALSE)</f>
        <v>11440.028297955601</v>
      </c>
      <c r="F368" s="1" t="s">
        <v>1698</v>
      </c>
      <c r="G368" s="2" t="str">
        <f t="shared" si="34"/>
        <v>46645.393</v>
      </c>
      <c r="H368" s="3">
        <f t="shared" si="35"/>
        <v>11440</v>
      </c>
      <c r="I368" s="22" t="s">
        <v>321</v>
      </c>
      <c r="J368" s="23" t="s">
        <v>322</v>
      </c>
      <c r="K368" s="22">
        <v>11440</v>
      </c>
      <c r="L368" s="22" t="s">
        <v>1952</v>
      </c>
      <c r="M368" s="23" t="s">
        <v>1716</v>
      </c>
      <c r="N368" s="23"/>
      <c r="O368" s="24" t="s">
        <v>2223</v>
      </c>
      <c r="P368" s="24" t="s">
        <v>323</v>
      </c>
    </row>
    <row r="369" spans="1:16" ht="13.5" thickBot="1">
      <c r="A369" s="3" t="str">
        <f t="shared" si="30"/>
        <v> BBS 81 </v>
      </c>
      <c r="B369" s="1" t="str">
        <f t="shared" si="31"/>
        <v>I</v>
      </c>
      <c r="C369" s="3">
        <f t="shared" si="32"/>
        <v>46657.391000000003</v>
      </c>
      <c r="D369" s="2" t="str">
        <f t="shared" si="33"/>
        <v>vis</v>
      </c>
      <c r="E369" s="21">
        <f>VLOOKUP(C369,'Active 1'!C$21:E$950,3,FALSE)</f>
        <v>11459.038313150315</v>
      </c>
      <c r="F369" s="1" t="s">
        <v>1698</v>
      </c>
      <c r="G369" s="2" t="str">
        <f t="shared" si="34"/>
        <v>46657.391</v>
      </c>
      <c r="H369" s="3">
        <f t="shared" si="35"/>
        <v>11459</v>
      </c>
      <c r="I369" s="22" t="s">
        <v>324</v>
      </c>
      <c r="J369" s="23" t="s">
        <v>325</v>
      </c>
      <c r="K369" s="22">
        <v>11459</v>
      </c>
      <c r="L369" s="22" t="s">
        <v>211</v>
      </c>
      <c r="M369" s="23" t="s">
        <v>1716</v>
      </c>
      <c r="N369" s="23"/>
      <c r="O369" s="24" t="s">
        <v>326</v>
      </c>
      <c r="P369" s="24" t="s">
        <v>323</v>
      </c>
    </row>
    <row r="370" spans="1:16" ht="13.5" thickBot="1">
      <c r="A370" s="3" t="str">
        <f t="shared" si="30"/>
        <v> BRNO 28 </v>
      </c>
      <c r="B370" s="1" t="str">
        <f t="shared" si="31"/>
        <v>I</v>
      </c>
      <c r="C370" s="3">
        <f t="shared" si="32"/>
        <v>46669.377999999997</v>
      </c>
      <c r="D370" s="2" t="str">
        <f t="shared" si="33"/>
        <v>vis</v>
      </c>
      <c r="E370" s="21">
        <f>VLOOKUP(C370,'Active 1'!C$21:E$950,3,FALSE)</f>
        <v>11478.030899592955</v>
      </c>
      <c r="F370" s="1" t="s">
        <v>1698</v>
      </c>
      <c r="G370" s="2" t="str">
        <f t="shared" si="34"/>
        <v>46669.378</v>
      </c>
      <c r="H370" s="3">
        <f t="shared" si="35"/>
        <v>11478</v>
      </c>
      <c r="I370" s="22" t="s">
        <v>327</v>
      </c>
      <c r="J370" s="23" t="s">
        <v>328</v>
      </c>
      <c r="K370" s="22">
        <v>11478</v>
      </c>
      <c r="L370" s="22" t="s">
        <v>135</v>
      </c>
      <c r="M370" s="23" t="s">
        <v>1716</v>
      </c>
      <c r="N370" s="23"/>
      <c r="O370" s="24" t="s">
        <v>329</v>
      </c>
      <c r="P370" s="24" t="s">
        <v>272</v>
      </c>
    </row>
    <row r="371" spans="1:16" ht="13.5" thickBot="1">
      <c r="A371" s="3" t="str">
        <f t="shared" si="30"/>
        <v> BBS 81 </v>
      </c>
      <c r="B371" s="1" t="str">
        <f t="shared" si="31"/>
        <v>I</v>
      </c>
      <c r="C371" s="3">
        <f t="shared" si="32"/>
        <v>46705.351999999999</v>
      </c>
      <c r="D371" s="2" t="str">
        <f t="shared" si="33"/>
        <v>vis</v>
      </c>
      <c r="E371" s="21">
        <f>VLOOKUP(C371,'Active 1'!C$21:E$950,3,FALSE)</f>
        <v>11535.029256536969</v>
      </c>
      <c r="F371" s="1" t="s">
        <v>1698</v>
      </c>
      <c r="G371" s="2" t="str">
        <f t="shared" si="34"/>
        <v>46705.352</v>
      </c>
      <c r="H371" s="3">
        <f t="shared" si="35"/>
        <v>11535</v>
      </c>
      <c r="I371" s="22" t="s">
        <v>330</v>
      </c>
      <c r="J371" s="23" t="s">
        <v>331</v>
      </c>
      <c r="K371" s="22">
        <v>11535</v>
      </c>
      <c r="L371" s="22" t="s">
        <v>1952</v>
      </c>
      <c r="M371" s="23" t="s">
        <v>1716</v>
      </c>
      <c r="N371" s="23"/>
      <c r="O371" s="24" t="s">
        <v>2223</v>
      </c>
      <c r="P371" s="24" t="s">
        <v>323</v>
      </c>
    </row>
    <row r="372" spans="1:16" ht="13.5" thickBot="1">
      <c r="A372" s="3" t="str">
        <f t="shared" si="30"/>
        <v> BRNO 28 </v>
      </c>
      <c r="B372" s="1" t="str">
        <f t="shared" si="31"/>
        <v>I</v>
      </c>
      <c r="C372" s="3">
        <f t="shared" si="32"/>
        <v>46705.356</v>
      </c>
      <c r="D372" s="2" t="str">
        <f t="shared" si="33"/>
        <v>vis</v>
      </c>
      <c r="E372" s="21">
        <f>VLOOKUP(C372,'Active 1'!C$21:E$950,3,FALSE)</f>
        <v>11535.035594264989</v>
      </c>
      <c r="F372" s="1" t="s">
        <v>1698</v>
      </c>
      <c r="G372" s="2" t="str">
        <f t="shared" si="34"/>
        <v>46705.356</v>
      </c>
      <c r="H372" s="3">
        <f t="shared" si="35"/>
        <v>11535</v>
      </c>
      <c r="I372" s="22" t="s">
        <v>332</v>
      </c>
      <c r="J372" s="23" t="s">
        <v>333</v>
      </c>
      <c r="K372" s="22">
        <v>11535</v>
      </c>
      <c r="L372" s="22" t="s">
        <v>334</v>
      </c>
      <c r="M372" s="23" t="s">
        <v>1716</v>
      </c>
      <c r="N372" s="23"/>
      <c r="O372" s="24" t="s">
        <v>329</v>
      </c>
      <c r="P372" s="24" t="s">
        <v>272</v>
      </c>
    </row>
    <row r="373" spans="1:16" ht="13.5" thickBot="1">
      <c r="A373" s="3" t="str">
        <f t="shared" si="30"/>
        <v> BBS 82 </v>
      </c>
      <c r="B373" s="1" t="str">
        <f t="shared" si="31"/>
        <v>I</v>
      </c>
      <c r="C373" s="3">
        <f t="shared" si="32"/>
        <v>46753.317999999999</v>
      </c>
      <c r="D373" s="2" t="str">
        <f t="shared" si="33"/>
        <v>vis</v>
      </c>
      <c r="E373" s="21">
        <f>VLOOKUP(C373,'Active 1'!C$21:E$950,3,FALSE)</f>
        <v>11611.028122083653</v>
      </c>
      <c r="F373" s="1" t="s">
        <v>1698</v>
      </c>
      <c r="G373" s="2" t="str">
        <f t="shared" si="34"/>
        <v>46753.318</v>
      </c>
      <c r="H373" s="3">
        <f t="shared" si="35"/>
        <v>11611</v>
      </c>
      <c r="I373" s="22" t="s">
        <v>335</v>
      </c>
      <c r="J373" s="23" t="s">
        <v>336</v>
      </c>
      <c r="K373" s="22">
        <v>11611</v>
      </c>
      <c r="L373" s="22" t="s">
        <v>1952</v>
      </c>
      <c r="M373" s="23" t="s">
        <v>1716</v>
      </c>
      <c r="N373" s="23"/>
      <c r="O373" s="24" t="s">
        <v>2223</v>
      </c>
      <c r="P373" s="24" t="s">
        <v>337</v>
      </c>
    </row>
    <row r="374" spans="1:16" ht="13.5" thickBot="1">
      <c r="A374" s="3" t="str">
        <f t="shared" si="30"/>
        <v> BBS 82 </v>
      </c>
      <c r="B374" s="1" t="str">
        <f t="shared" si="31"/>
        <v>I</v>
      </c>
      <c r="C374" s="3">
        <f t="shared" si="32"/>
        <v>46760.26</v>
      </c>
      <c r="D374" s="2" t="str">
        <f t="shared" si="33"/>
        <v>vis</v>
      </c>
      <c r="E374" s="21">
        <f>VLOOKUP(C374,'Active 1'!C$21:E$950,3,FALSE)</f>
        <v>11622.027249061623</v>
      </c>
      <c r="F374" s="1" t="s">
        <v>1698</v>
      </c>
      <c r="G374" s="2" t="str">
        <f t="shared" si="34"/>
        <v>46760.260</v>
      </c>
      <c r="H374" s="3">
        <f t="shared" si="35"/>
        <v>11622</v>
      </c>
      <c r="I374" s="22" t="s">
        <v>338</v>
      </c>
      <c r="J374" s="23" t="s">
        <v>339</v>
      </c>
      <c r="K374" s="22">
        <v>11622</v>
      </c>
      <c r="L374" s="22" t="s">
        <v>1946</v>
      </c>
      <c r="M374" s="23" t="s">
        <v>1716</v>
      </c>
      <c r="N374" s="23"/>
      <c r="O374" s="24" t="s">
        <v>2223</v>
      </c>
      <c r="P374" s="24" t="s">
        <v>337</v>
      </c>
    </row>
    <row r="375" spans="1:16" ht="13.5" thickBot="1">
      <c r="A375" s="3" t="str">
        <f t="shared" si="30"/>
        <v> BBS 82 </v>
      </c>
      <c r="B375" s="1" t="str">
        <f t="shared" si="31"/>
        <v>I</v>
      </c>
      <c r="C375" s="3">
        <f t="shared" si="32"/>
        <v>46767.197999999997</v>
      </c>
      <c r="D375" s="2" t="str">
        <f t="shared" si="33"/>
        <v>vis</v>
      </c>
      <c r="E375" s="21">
        <f>VLOOKUP(C375,'Active 1'!C$21:E$950,3,FALSE)</f>
        <v>11633.020038311561</v>
      </c>
      <c r="F375" s="1" t="s">
        <v>1698</v>
      </c>
      <c r="G375" s="2" t="str">
        <f t="shared" si="34"/>
        <v>46767.198</v>
      </c>
      <c r="H375" s="3">
        <f t="shared" si="35"/>
        <v>11633</v>
      </c>
      <c r="I375" s="22" t="s">
        <v>340</v>
      </c>
      <c r="J375" s="23" t="s">
        <v>341</v>
      </c>
      <c r="K375" s="22">
        <v>11633</v>
      </c>
      <c r="L375" s="22" t="s">
        <v>1993</v>
      </c>
      <c r="M375" s="23" t="s">
        <v>1716</v>
      </c>
      <c r="N375" s="23"/>
      <c r="O375" s="24" t="s">
        <v>342</v>
      </c>
      <c r="P375" s="24" t="s">
        <v>337</v>
      </c>
    </row>
    <row r="376" spans="1:16" ht="13.5" thickBot="1">
      <c r="A376" s="3" t="str">
        <f t="shared" si="30"/>
        <v> BBS 82 </v>
      </c>
      <c r="B376" s="1" t="str">
        <f t="shared" si="31"/>
        <v>I</v>
      </c>
      <c r="C376" s="3">
        <f t="shared" si="32"/>
        <v>46767.199999999997</v>
      </c>
      <c r="D376" s="2" t="str">
        <f t="shared" si="33"/>
        <v>vis</v>
      </c>
      <c r="E376" s="21">
        <f>VLOOKUP(C376,'Active 1'!C$21:E$950,3,FALSE)</f>
        <v>11633.023207175571</v>
      </c>
      <c r="F376" s="1" t="s">
        <v>1698</v>
      </c>
      <c r="G376" s="2" t="str">
        <f t="shared" si="34"/>
        <v>46767.200</v>
      </c>
      <c r="H376" s="3">
        <f t="shared" si="35"/>
        <v>11633</v>
      </c>
      <c r="I376" s="22" t="s">
        <v>343</v>
      </c>
      <c r="J376" s="23" t="s">
        <v>344</v>
      </c>
      <c r="K376" s="22">
        <v>11633</v>
      </c>
      <c r="L376" s="22" t="s">
        <v>2107</v>
      </c>
      <c r="M376" s="23" t="s">
        <v>1716</v>
      </c>
      <c r="N376" s="23"/>
      <c r="O376" s="24" t="s">
        <v>2223</v>
      </c>
      <c r="P376" s="24" t="s">
        <v>337</v>
      </c>
    </row>
    <row r="377" spans="1:16" ht="13.5" thickBot="1">
      <c r="A377" s="3" t="str">
        <f t="shared" si="30"/>
        <v> AOEB 1 </v>
      </c>
      <c r="B377" s="1" t="str">
        <f t="shared" si="31"/>
        <v>I</v>
      </c>
      <c r="C377" s="3">
        <f t="shared" si="32"/>
        <v>46979.908000000003</v>
      </c>
      <c r="D377" s="2" t="str">
        <f t="shared" si="33"/>
        <v>vis</v>
      </c>
      <c r="E377" s="21">
        <f>VLOOKUP(C377,'Active 1'!C$21:E$950,3,FALSE)</f>
        <v>11970.044570072303</v>
      </c>
      <c r="F377" s="1" t="s">
        <v>1698</v>
      </c>
      <c r="G377" s="2" t="str">
        <f t="shared" si="34"/>
        <v>46979.908</v>
      </c>
      <c r="H377" s="3">
        <f t="shared" si="35"/>
        <v>11970</v>
      </c>
      <c r="I377" s="22" t="s">
        <v>345</v>
      </c>
      <c r="J377" s="23" t="s">
        <v>346</v>
      </c>
      <c r="K377" s="22">
        <v>11970</v>
      </c>
      <c r="L377" s="22" t="s">
        <v>347</v>
      </c>
      <c r="M377" s="23" t="s">
        <v>1716</v>
      </c>
      <c r="N377" s="23"/>
      <c r="O377" s="24" t="s">
        <v>176</v>
      </c>
      <c r="P377" s="24" t="s">
        <v>1975</v>
      </c>
    </row>
    <row r="378" spans="1:16" ht="13.5" thickBot="1">
      <c r="A378" s="3" t="str">
        <f t="shared" si="30"/>
        <v> BRNO 30 </v>
      </c>
      <c r="B378" s="1" t="str">
        <f t="shared" si="31"/>
        <v>I</v>
      </c>
      <c r="C378" s="3">
        <f t="shared" si="32"/>
        <v>46987.464999999997</v>
      </c>
      <c r="D378" s="2" t="str">
        <f t="shared" si="33"/>
        <v>vis</v>
      </c>
      <c r="E378" s="21">
        <f>VLOOKUP(C378,'Active 1'!C$21:E$950,3,FALSE)</f>
        <v>11982.018122733267</v>
      </c>
      <c r="F378" s="1" t="s">
        <v>1698</v>
      </c>
      <c r="G378" s="2" t="str">
        <f t="shared" si="34"/>
        <v>46987.465</v>
      </c>
      <c r="H378" s="3">
        <f t="shared" si="35"/>
        <v>11982</v>
      </c>
      <c r="I378" s="22" t="s">
        <v>348</v>
      </c>
      <c r="J378" s="23" t="s">
        <v>349</v>
      </c>
      <c r="K378" s="22">
        <v>11982</v>
      </c>
      <c r="L378" s="22" t="s">
        <v>2035</v>
      </c>
      <c r="M378" s="23" t="s">
        <v>1716</v>
      </c>
      <c r="N378" s="23"/>
      <c r="O378" s="24" t="s">
        <v>350</v>
      </c>
      <c r="P378" s="24" t="s">
        <v>351</v>
      </c>
    </row>
    <row r="379" spans="1:16" ht="13.5" thickBot="1">
      <c r="A379" s="3" t="str">
        <f t="shared" si="30"/>
        <v>IBVS 3322 </v>
      </c>
      <c r="B379" s="1" t="str">
        <f t="shared" si="31"/>
        <v>I</v>
      </c>
      <c r="C379" s="3">
        <f t="shared" si="32"/>
        <v>46987.474800000004</v>
      </c>
      <c r="D379" s="2" t="str">
        <f t="shared" si="33"/>
        <v>vis</v>
      </c>
      <c r="E379" s="21">
        <f>VLOOKUP(C379,'Active 1'!C$21:E$950,3,FALSE)</f>
        <v>11982.033650166926</v>
      </c>
      <c r="F379" s="1" t="s">
        <v>1698</v>
      </c>
      <c r="G379" s="2" t="str">
        <f t="shared" si="34"/>
        <v>46987.4748</v>
      </c>
      <c r="H379" s="3">
        <f t="shared" si="35"/>
        <v>11982</v>
      </c>
      <c r="I379" s="22" t="s">
        <v>352</v>
      </c>
      <c r="J379" s="23" t="s">
        <v>353</v>
      </c>
      <c r="K379" s="22">
        <v>11982</v>
      </c>
      <c r="L379" s="22" t="s">
        <v>354</v>
      </c>
      <c r="M379" s="23" t="s">
        <v>1900</v>
      </c>
      <c r="N379" s="23" t="s">
        <v>1901</v>
      </c>
      <c r="O379" s="24" t="s">
        <v>355</v>
      </c>
      <c r="P379" s="25" t="s">
        <v>356</v>
      </c>
    </row>
    <row r="380" spans="1:16" ht="13.5" thickBot="1">
      <c r="A380" s="3" t="str">
        <f t="shared" si="30"/>
        <v>IBVS 3322 </v>
      </c>
      <c r="B380" s="1" t="str">
        <f t="shared" si="31"/>
        <v>II</v>
      </c>
      <c r="C380" s="3">
        <f t="shared" si="32"/>
        <v>46993.468999999997</v>
      </c>
      <c r="D380" s="2" t="str">
        <f t="shared" si="33"/>
        <v>vis</v>
      </c>
      <c r="E380" s="21">
        <f>VLOOKUP(C380,'Active 1'!C$21:E$950,3,FALSE)</f>
        <v>11991.531052490644</v>
      </c>
      <c r="F380" s="1" t="s">
        <v>1698</v>
      </c>
      <c r="G380" s="2" t="str">
        <f t="shared" si="34"/>
        <v>46993.4690</v>
      </c>
      <c r="H380" s="3">
        <f t="shared" si="35"/>
        <v>11991.5</v>
      </c>
      <c r="I380" s="22" t="s">
        <v>357</v>
      </c>
      <c r="J380" s="23" t="s">
        <v>358</v>
      </c>
      <c r="K380" s="22">
        <v>11991.5</v>
      </c>
      <c r="L380" s="22" t="s">
        <v>359</v>
      </c>
      <c r="M380" s="23" t="s">
        <v>1900</v>
      </c>
      <c r="N380" s="23" t="s">
        <v>1901</v>
      </c>
      <c r="O380" s="24" t="s">
        <v>355</v>
      </c>
      <c r="P380" s="25" t="s">
        <v>356</v>
      </c>
    </row>
    <row r="381" spans="1:16" ht="13.5" thickBot="1">
      <c r="A381" s="3" t="str">
        <f t="shared" si="30"/>
        <v> BRNO 30 </v>
      </c>
      <c r="B381" s="1" t="str">
        <f t="shared" si="31"/>
        <v>I</v>
      </c>
      <c r="C381" s="3">
        <f t="shared" si="32"/>
        <v>46999.46</v>
      </c>
      <c r="D381" s="2" t="str">
        <f t="shared" si="33"/>
        <v>vis</v>
      </c>
      <c r="E381" s="21">
        <f>VLOOKUP(C381,'Active 1'!C$21:E$950,3,FALSE)</f>
        <v>12001.023384631959</v>
      </c>
      <c r="F381" s="1" t="s">
        <v>1698</v>
      </c>
      <c r="G381" s="2" t="str">
        <f t="shared" si="34"/>
        <v>46999.460</v>
      </c>
      <c r="H381" s="3">
        <f t="shared" si="35"/>
        <v>12001</v>
      </c>
      <c r="I381" s="22" t="s">
        <v>360</v>
      </c>
      <c r="J381" s="23" t="s">
        <v>361</v>
      </c>
      <c r="K381" s="22">
        <v>12001</v>
      </c>
      <c r="L381" s="22" t="s">
        <v>2107</v>
      </c>
      <c r="M381" s="23" t="s">
        <v>1716</v>
      </c>
      <c r="N381" s="23"/>
      <c r="O381" s="24" t="s">
        <v>362</v>
      </c>
      <c r="P381" s="24" t="s">
        <v>351</v>
      </c>
    </row>
    <row r="382" spans="1:16" ht="13.5" thickBot="1">
      <c r="A382" s="3" t="str">
        <f t="shared" si="30"/>
        <v> BRNO 30 </v>
      </c>
      <c r="B382" s="1" t="str">
        <f t="shared" si="31"/>
        <v>I</v>
      </c>
      <c r="C382" s="3">
        <f t="shared" si="32"/>
        <v>46999.461000000003</v>
      </c>
      <c r="D382" s="2" t="str">
        <f t="shared" si="33"/>
        <v>vis</v>
      </c>
      <c r="E382" s="21">
        <f>VLOOKUP(C382,'Active 1'!C$21:E$950,3,FALSE)</f>
        <v>12001.02496906397</v>
      </c>
      <c r="F382" s="1" t="s">
        <v>1698</v>
      </c>
      <c r="G382" s="2" t="str">
        <f t="shared" si="34"/>
        <v>46999.461</v>
      </c>
      <c r="H382" s="3">
        <f t="shared" si="35"/>
        <v>12001</v>
      </c>
      <c r="I382" s="22" t="s">
        <v>363</v>
      </c>
      <c r="J382" s="23" t="s">
        <v>364</v>
      </c>
      <c r="K382" s="22">
        <v>12001</v>
      </c>
      <c r="L382" s="22" t="s">
        <v>2111</v>
      </c>
      <c r="M382" s="23" t="s">
        <v>1716</v>
      </c>
      <c r="N382" s="23"/>
      <c r="O382" s="24" t="s">
        <v>91</v>
      </c>
      <c r="P382" s="24" t="s">
        <v>351</v>
      </c>
    </row>
    <row r="383" spans="1:16" ht="13.5" thickBot="1">
      <c r="A383" s="3" t="str">
        <f t="shared" si="30"/>
        <v>IBVS 3322 </v>
      </c>
      <c r="B383" s="1" t="str">
        <f t="shared" si="31"/>
        <v>I</v>
      </c>
      <c r="C383" s="3">
        <f t="shared" si="32"/>
        <v>46999.465600000003</v>
      </c>
      <c r="D383" s="2" t="str">
        <f t="shared" si="33"/>
        <v>vis</v>
      </c>
      <c r="E383" s="21">
        <f>VLOOKUP(C383,'Active 1'!C$21:E$950,3,FALSE)</f>
        <v>12001.032257451192</v>
      </c>
      <c r="F383" s="1" t="s">
        <v>1698</v>
      </c>
      <c r="G383" s="2" t="str">
        <f t="shared" si="34"/>
        <v>46999.4656</v>
      </c>
      <c r="H383" s="3">
        <f t="shared" si="35"/>
        <v>12001</v>
      </c>
      <c r="I383" s="22" t="s">
        <v>365</v>
      </c>
      <c r="J383" s="23" t="s">
        <v>366</v>
      </c>
      <c r="K383" s="22">
        <v>12001</v>
      </c>
      <c r="L383" s="22" t="s">
        <v>367</v>
      </c>
      <c r="M383" s="23" t="s">
        <v>1900</v>
      </c>
      <c r="N383" s="23" t="s">
        <v>1901</v>
      </c>
      <c r="O383" s="24" t="s">
        <v>355</v>
      </c>
      <c r="P383" s="25" t="s">
        <v>356</v>
      </c>
    </row>
    <row r="384" spans="1:16" ht="13.5" thickBot="1">
      <c r="A384" s="3" t="str">
        <f t="shared" si="30"/>
        <v> BRNO 30 </v>
      </c>
      <c r="B384" s="1" t="str">
        <f t="shared" si="31"/>
        <v>I</v>
      </c>
      <c r="C384" s="3">
        <f t="shared" si="32"/>
        <v>46999.468999999997</v>
      </c>
      <c r="D384" s="2" t="str">
        <f t="shared" si="33"/>
        <v>vis</v>
      </c>
      <c r="E384" s="21">
        <f>VLOOKUP(C384,'Active 1'!C$21:E$950,3,FALSE)</f>
        <v>12001.03764452</v>
      </c>
      <c r="F384" s="1" t="s">
        <v>1698</v>
      </c>
      <c r="G384" s="2" t="str">
        <f t="shared" si="34"/>
        <v>46999.469</v>
      </c>
      <c r="H384" s="3">
        <f t="shared" si="35"/>
        <v>12001</v>
      </c>
      <c r="I384" s="22" t="s">
        <v>368</v>
      </c>
      <c r="J384" s="23" t="s">
        <v>369</v>
      </c>
      <c r="K384" s="22">
        <v>12001</v>
      </c>
      <c r="L384" s="22" t="s">
        <v>211</v>
      </c>
      <c r="M384" s="23" t="s">
        <v>1716</v>
      </c>
      <c r="N384" s="23"/>
      <c r="O384" s="24" t="s">
        <v>370</v>
      </c>
      <c r="P384" s="24" t="s">
        <v>351</v>
      </c>
    </row>
    <row r="385" spans="1:16" ht="13.5" thickBot="1">
      <c r="A385" s="3" t="str">
        <f t="shared" si="30"/>
        <v> BBS 86 </v>
      </c>
      <c r="B385" s="1" t="str">
        <f t="shared" si="31"/>
        <v>I</v>
      </c>
      <c r="C385" s="3">
        <f t="shared" si="32"/>
        <v>47054.37</v>
      </c>
      <c r="D385" s="2" t="str">
        <f t="shared" si="33"/>
        <v>vis</v>
      </c>
      <c r="E385" s="21">
        <f>VLOOKUP(C385,'Active 1'!C$21:E$950,3,FALSE)</f>
        <v>12088.024546020624</v>
      </c>
      <c r="F385" s="1" t="s">
        <v>1698</v>
      </c>
      <c r="G385" s="2" t="str">
        <f t="shared" si="34"/>
        <v>47054.370</v>
      </c>
      <c r="H385" s="3">
        <f t="shared" si="35"/>
        <v>12088</v>
      </c>
      <c r="I385" s="22" t="s">
        <v>371</v>
      </c>
      <c r="J385" s="23" t="s">
        <v>372</v>
      </c>
      <c r="K385" s="22">
        <v>12088</v>
      </c>
      <c r="L385" s="22" t="s">
        <v>2107</v>
      </c>
      <c r="M385" s="23" t="s">
        <v>1716</v>
      </c>
      <c r="N385" s="23"/>
      <c r="O385" s="24" t="s">
        <v>1990</v>
      </c>
      <c r="P385" s="24" t="s">
        <v>373</v>
      </c>
    </row>
    <row r="386" spans="1:16" ht="13.5" thickBot="1">
      <c r="A386" s="3" t="str">
        <f t="shared" si="30"/>
        <v> BBS 86 </v>
      </c>
      <c r="B386" s="1" t="str">
        <f t="shared" si="31"/>
        <v>I</v>
      </c>
      <c r="C386" s="3">
        <f t="shared" si="32"/>
        <v>47061.32</v>
      </c>
      <c r="D386" s="2" t="str">
        <f t="shared" si="33"/>
        <v>vis</v>
      </c>
      <c r="E386" s="21">
        <f>VLOOKUP(C386,'Active 1'!C$21:E$950,3,FALSE)</f>
        <v>12099.036348454623</v>
      </c>
      <c r="F386" s="1" t="s">
        <v>1698</v>
      </c>
      <c r="G386" s="2" t="str">
        <f t="shared" si="34"/>
        <v>47061.320</v>
      </c>
      <c r="H386" s="3">
        <f t="shared" si="35"/>
        <v>12099</v>
      </c>
      <c r="I386" s="22" t="s">
        <v>374</v>
      </c>
      <c r="J386" s="23" t="s">
        <v>375</v>
      </c>
      <c r="K386" s="22">
        <v>12099</v>
      </c>
      <c r="L386" s="22" t="s">
        <v>221</v>
      </c>
      <c r="M386" s="23" t="s">
        <v>1716</v>
      </c>
      <c r="N386" s="23"/>
      <c r="O386" s="24" t="s">
        <v>1990</v>
      </c>
      <c r="P386" s="24" t="s">
        <v>373</v>
      </c>
    </row>
    <row r="387" spans="1:16" ht="13.5" thickBot="1">
      <c r="A387" s="3" t="str">
        <f t="shared" si="30"/>
        <v> BBS 87 </v>
      </c>
      <c r="B387" s="1" t="str">
        <f t="shared" si="31"/>
        <v>I</v>
      </c>
      <c r="C387" s="3">
        <f t="shared" si="32"/>
        <v>47069.521000000001</v>
      </c>
      <c r="D387" s="2" t="str">
        <f t="shared" si="33"/>
        <v>vis</v>
      </c>
      <c r="E387" s="21">
        <f>VLOOKUP(C387,'Active 1'!C$21:E$950,3,FALSE)</f>
        <v>12112.030275326752</v>
      </c>
      <c r="F387" s="1" t="s">
        <v>1698</v>
      </c>
      <c r="G387" s="2" t="str">
        <f t="shared" si="34"/>
        <v>47069.521</v>
      </c>
      <c r="H387" s="3">
        <f t="shared" si="35"/>
        <v>12112</v>
      </c>
      <c r="I387" s="22" t="s">
        <v>376</v>
      </c>
      <c r="J387" s="23" t="s">
        <v>377</v>
      </c>
      <c r="K387" s="22">
        <v>12112</v>
      </c>
      <c r="L387" s="22" t="s">
        <v>1956</v>
      </c>
      <c r="M387" s="23" t="s">
        <v>1716</v>
      </c>
      <c r="N387" s="23"/>
      <c r="O387" s="24" t="s">
        <v>326</v>
      </c>
      <c r="P387" s="24" t="s">
        <v>378</v>
      </c>
    </row>
    <row r="388" spans="1:16" ht="13.5" thickBot="1">
      <c r="A388" s="3" t="str">
        <f t="shared" si="30"/>
        <v> BBS 86 </v>
      </c>
      <c r="B388" s="1" t="str">
        <f t="shared" si="31"/>
        <v>I</v>
      </c>
      <c r="C388" s="3">
        <f t="shared" si="32"/>
        <v>47157.249000000003</v>
      </c>
      <c r="D388" s="2" t="str">
        <f t="shared" si="33"/>
        <v>vis</v>
      </c>
      <c r="E388" s="21">
        <f>VLOOKUP(C388,'Active 1'!C$21:E$950,3,FALSE)</f>
        <v>12251.029326251984</v>
      </c>
      <c r="F388" s="1" t="s">
        <v>1698</v>
      </c>
      <c r="G388" s="2" t="str">
        <f t="shared" si="34"/>
        <v>47157.249</v>
      </c>
      <c r="H388" s="3">
        <f t="shared" si="35"/>
        <v>12251</v>
      </c>
      <c r="I388" s="22" t="s">
        <v>379</v>
      </c>
      <c r="J388" s="23" t="s">
        <v>380</v>
      </c>
      <c r="K388" s="22">
        <v>12251</v>
      </c>
      <c r="L388" s="22" t="s">
        <v>1956</v>
      </c>
      <c r="M388" s="23" t="s">
        <v>1716</v>
      </c>
      <c r="N388" s="23"/>
      <c r="O388" s="24" t="s">
        <v>1990</v>
      </c>
      <c r="P388" s="24" t="s">
        <v>373</v>
      </c>
    </row>
    <row r="389" spans="1:16" ht="13.5" thickBot="1">
      <c r="A389" s="3" t="str">
        <f t="shared" si="30"/>
        <v> BBS 88 </v>
      </c>
      <c r="B389" s="1" t="str">
        <f t="shared" si="31"/>
        <v>I</v>
      </c>
      <c r="C389" s="3">
        <f t="shared" si="32"/>
        <v>47326.396999999997</v>
      </c>
      <c r="D389" s="2" t="str">
        <f t="shared" si="33"/>
        <v>vis</v>
      </c>
      <c r="E389" s="21">
        <f>VLOOKUP(C389,'Active 1'!C$21:E$950,3,FALSE)</f>
        <v>12519.032831015569</v>
      </c>
      <c r="F389" s="1" t="s">
        <v>1698</v>
      </c>
      <c r="G389" s="2" t="str">
        <f t="shared" si="34"/>
        <v>47326.397</v>
      </c>
      <c r="H389" s="3">
        <f t="shared" si="35"/>
        <v>12519</v>
      </c>
      <c r="I389" s="22" t="s">
        <v>381</v>
      </c>
      <c r="J389" s="23" t="s">
        <v>382</v>
      </c>
      <c r="K389" s="22">
        <v>12519</v>
      </c>
      <c r="L389" s="22" t="s">
        <v>2117</v>
      </c>
      <c r="M389" s="23" t="s">
        <v>1716</v>
      </c>
      <c r="N389" s="23"/>
      <c r="O389" s="24" t="s">
        <v>1990</v>
      </c>
      <c r="P389" s="24" t="s">
        <v>383</v>
      </c>
    </row>
    <row r="390" spans="1:16" ht="13.5" thickBot="1">
      <c r="A390" s="3" t="str">
        <f t="shared" si="30"/>
        <v> BRNO 30 </v>
      </c>
      <c r="B390" s="1" t="str">
        <f t="shared" si="31"/>
        <v>I</v>
      </c>
      <c r="C390" s="3">
        <f t="shared" si="32"/>
        <v>47353.527000000002</v>
      </c>
      <c r="D390" s="2" t="str">
        <f t="shared" si="33"/>
        <v>vis</v>
      </c>
      <c r="E390" s="21">
        <f>VLOOKUP(C390,'Active 1'!C$21:E$950,3,FALSE)</f>
        <v>12562.018471308316</v>
      </c>
      <c r="F390" s="1" t="s">
        <v>1698</v>
      </c>
      <c r="G390" s="2" t="str">
        <f t="shared" si="34"/>
        <v>47353.527</v>
      </c>
      <c r="H390" s="3">
        <f t="shared" si="35"/>
        <v>12562</v>
      </c>
      <c r="I390" s="22" t="s">
        <v>384</v>
      </c>
      <c r="J390" s="23" t="s">
        <v>385</v>
      </c>
      <c r="K390" s="22">
        <v>12562</v>
      </c>
      <c r="L390" s="22" t="s">
        <v>1941</v>
      </c>
      <c r="M390" s="23" t="s">
        <v>1716</v>
      </c>
      <c r="N390" s="23"/>
      <c r="O390" s="24" t="s">
        <v>91</v>
      </c>
      <c r="P390" s="24" t="s">
        <v>351</v>
      </c>
    </row>
    <row r="391" spans="1:16" ht="13.5" thickBot="1">
      <c r="A391" s="3" t="str">
        <f t="shared" si="30"/>
        <v> BRNO 30 </v>
      </c>
      <c r="B391" s="1" t="str">
        <f t="shared" si="31"/>
        <v>I</v>
      </c>
      <c r="C391" s="3">
        <f t="shared" si="32"/>
        <v>47355.428</v>
      </c>
      <c r="D391" s="2" t="str">
        <f t="shared" si="33"/>
        <v>vis</v>
      </c>
      <c r="E391" s="21">
        <f>VLOOKUP(C391,'Active 1'!C$21:E$950,3,FALSE)</f>
        <v>12565.030476549615</v>
      </c>
      <c r="F391" s="1" t="s">
        <v>1698</v>
      </c>
      <c r="G391" s="2" t="str">
        <f t="shared" si="34"/>
        <v>47355.428</v>
      </c>
      <c r="H391" s="3">
        <f t="shared" si="35"/>
        <v>12565</v>
      </c>
      <c r="I391" s="22" t="s">
        <v>386</v>
      </c>
      <c r="J391" s="23" t="s">
        <v>387</v>
      </c>
      <c r="K391" s="22">
        <v>12565</v>
      </c>
      <c r="L391" s="22" t="s">
        <v>1956</v>
      </c>
      <c r="M391" s="23" t="s">
        <v>1716</v>
      </c>
      <c r="N391" s="23"/>
      <c r="O391" s="24" t="s">
        <v>388</v>
      </c>
      <c r="P391" s="24" t="s">
        <v>351</v>
      </c>
    </row>
    <row r="392" spans="1:16" ht="13.5" thickBot="1">
      <c r="A392" s="3" t="str">
        <f t="shared" si="30"/>
        <v> BBS 89 </v>
      </c>
      <c r="B392" s="1" t="str">
        <f t="shared" si="31"/>
        <v>I</v>
      </c>
      <c r="C392" s="3">
        <f t="shared" si="32"/>
        <v>47360.476000000002</v>
      </c>
      <c r="D392" s="2" t="str">
        <f t="shared" si="33"/>
        <v>vis</v>
      </c>
      <c r="E392" s="21">
        <f>VLOOKUP(C392,'Active 1'!C$21:E$950,3,FALSE)</f>
        <v>12573.028689310317</v>
      </c>
      <c r="F392" s="1" t="s">
        <v>1698</v>
      </c>
      <c r="G392" s="2" t="str">
        <f t="shared" si="34"/>
        <v>47360.476</v>
      </c>
      <c r="H392" s="3">
        <f t="shared" si="35"/>
        <v>12573</v>
      </c>
      <c r="I392" s="22" t="s">
        <v>389</v>
      </c>
      <c r="J392" s="23" t="s">
        <v>390</v>
      </c>
      <c r="K392" s="22">
        <v>12573</v>
      </c>
      <c r="L392" s="22" t="s">
        <v>1952</v>
      </c>
      <c r="M392" s="23" t="s">
        <v>1716</v>
      </c>
      <c r="N392" s="23"/>
      <c r="O392" s="24" t="s">
        <v>391</v>
      </c>
      <c r="P392" s="24" t="s">
        <v>392</v>
      </c>
    </row>
    <row r="393" spans="1:16" ht="13.5" thickBot="1">
      <c r="A393" s="3" t="str">
        <f t="shared" si="30"/>
        <v> BBS 89 </v>
      </c>
      <c r="B393" s="1" t="str">
        <f t="shared" si="31"/>
        <v>I</v>
      </c>
      <c r="C393" s="3">
        <f t="shared" si="32"/>
        <v>47362.377999999997</v>
      </c>
      <c r="D393" s="2" t="str">
        <f t="shared" si="33"/>
        <v>vis</v>
      </c>
      <c r="E393" s="21">
        <f>VLOOKUP(C393,'Active 1'!C$21:E$950,3,FALSE)</f>
        <v>12576.042278983614</v>
      </c>
      <c r="F393" s="1" t="s">
        <v>1698</v>
      </c>
      <c r="G393" s="2" t="str">
        <f t="shared" si="34"/>
        <v>47362.378</v>
      </c>
      <c r="H393" s="3">
        <f t="shared" si="35"/>
        <v>12576</v>
      </c>
      <c r="I393" s="22" t="s">
        <v>393</v>
      </c>
      <c r="J393" s="23" t="s">
        <v>394</v>
      </c>
      <c r="K393" s="22">
        <v>12576</v>
      </c>
      <c r="L393" s="22" t="s">
        <v>284</v>
      </c>
      <c r="M393" s="23" t="s">
        <v>1716</v>
      </c>
      <c r="N393" s="23"/>
      <c r="O393" s="24" t="s">
        <v>391</v>
      </c>
      <c r="P393" s="24" t="s">
        <v>392</v>
      </c>
    </row>
    <row r="394" spans="1:16" ht="13.5" thickBot="1">
      <c r="A394" s="3" t="str">
        <f t="shared" si="30"/>
        <v> BBS 89 </v>
      </c>
      <c r="B394" s="1" t="str">
        <f t="shared" si="31"/>
        <v>I</v>
      </c>
      <c r="C394" s="3">
        <f t="shared" si="32"/>
        <v>47374.362999999998</v>
      </c>
      <c r="D394" s="2" t="str">
        <f t="shared" si="33"/>
        <v>vis</v>
      </c>
      <c r="E394" s="21">
        <f>VLOOKUP(C394,'Active 1'!C$21:E$950,3,FALSE)</f>
        <v>12595.031696562253</v>
      </c>
      <c r="F394" s="1" t="s">
        <v>1698</v>
      </c>
      <c r="G394" s="2" t="str">
        <f t="shared" si="34"/>
        <v>47374.363</v>
      </c>
      <c r="H394" s="3">
        <f t="shared" si="35"/>
        <v>12595</v>
      </c>
      <c r="I394" s="22" t="s">
        <v>395</v>
      </c>
      <c r="J394" s="23" t="s">
        <v>396</v>
      </c>
      <c r="K394" s="22">
        <v>12595</v>
      </c>
      <c r="L394" s="22" t="s">
        <v>135</v>
      </c>
      <c r="M394" s="23" t="s">
        <v>1716</v>
      </c>
      <c r="N394" s="23"/>
      <c r="O394" s="24" t="s">
        <v>342</v>
      </c>
      <c r="P394" s="24" t="s">
        <v>392</v>
      </c>
    </row>
    <row r="395" spans="1:16" ht="13.5" thickBot="1">
      <c r="A395" s="3" t="str">
        <f t="shared" ref="A395:A458" si="36">P395</f>
        <v> BBS 89 </v>
      </c>
      <c r="B395" s="1" t="str">
        <f t="shared" ref="B395:B458" si="37">IF(H395=INT(H395),"I","II")</f>
        <v>I</v>
      </c>
      <c r="C395" s="3">
        <f t="shared" ref="C395:C458" si="38">1*G395</f>
        <v>47379.421999999999</v>
      </c>
      <c r="D395" s="2" t="str">
        <f t="shared" ref="D395:D458" si="39">VLOOKUP(F395,I$1:J$5,2,FALSE)</f>
        <v>vis</v>
      </c>
      <c r="E395" s="21">
        <f>VLOOKUP(C395,'Active 1'!C$21:E$950,3,FALSE)</f>
        <v>12603.047338075008</v>
      </c>
      <c r="F395" s="1" t="s">
        <v>1698</v>
      </c>
      <c r="G395" s="2" t="str">
        <f t="shared" ref="G395:G458" si="40">MID(I395,3,LEN(I395)-3)</f>
        <v>47379.422</v>
      </c>
      <c r="H395" s="3">
        <f t="shared" ref="H395:H458" si="41">1*K395</f>
        <v>12603</v>
      </c>
      <c r="I395" s="22" t="s">
        <v>397</v>
      </c>
      <c r="J395" s="23" t="s">
        <v>398</v>
      </c>
      <c r="K395" s="22">
        <v>12603</v>
      </c>
      <c r="L395" s="22" t="s">
        <v>399</v>
      </c>
      <c r="M395" s="23" t="s">
        <v>1716</v>
      </c>
      <c r="N395" s="23"/>
      <c r="O395" s="24" t="s">
        <v>391</v>
      </c>
      <c r="P395" s="24" t="s">
        <v>392</v>
      </c>
    </row>
    <row r="396" spans="1:16" ht="13.5" thickBot="1">
      <c r="A396" s="3" t="str">
        <f t="shared" si="36"/>
        <v> BRNO 30 </v>
      </c>
      <c r="B396" s="1" t="str">
        <f t="shared" si="37"/>
        <v>I</v>
      </c>
      <c r="C396" s="3">
        <f t="shared" si="38"/>
        <v>47384.46</v>
      </c>
      <c r="D396" s="2" t="str">
        <f t="shared" si="39"/>
        <v>vis</v>
      </c>
      <c r="E396" s="21">
        <f>VLOOKUP(C396,'Active 1'!C$21:E$950,3,FALSE)</f>
        <v>12611.029706515659</v>
      </c>
      <c r="F396" s="1" t="s">
        <v>1698</v>
      </c>
      <c r="G396" s="2" t="str">
        <f t="shared" si="40"/>
        <v>47384.460</v>
      </c>
      <c r="H396" s="3">
        <f t="shared" si="41"/>
        <v>12611</v>
      </c>
      <c r="I396" s="22" t="s">
        <v>400</v>
      </c>
      <c r="J396" s="23" t="s">
        <v>401</v>
      </c>
      <c r="K396" s="22">
        <v>12611</v>
      </c>
      <c r="L396" s="22" t="s">
        <v>1956</v>
      </c>
      <c r="M396" s="23" t="s">
        <v>1716</v>
      </c>
      <c r="N396" s="23"/>
      <c r="O396" s="24" t="s">
        <v>16</v>
      </c>
      <c r="P396" s="24" t="s">
        <v>351</v>
      </c>
    </row>
    <row r="397" spans="1:16" ht="13.5" thickBot="1">
      <c r="A397" s="3" t="str">
        <f t="shared" si="36"/>
        <v> BRNO 30 </v>
      </c>
      <c r="B397" s="1" t="str">
        <f t="shared" si="37"/>
        <v>I</v>
      </c>
      <c r="C397" s="3">
        <f t="shared" si="38"/>
        <v>47384.464</v>
      </c>
      <c r="D397" s="2" t="str">
        <f t="shared" si="39"/>
        <v>vis</v>
      </c>
      <c r="E397" s="21">
        <f>VLOOKUP(C397,'Active 1'!C$21:E$950,3,FALSE)</f>
        <v>12611.036044243679</v>
      </c>
      <c r="F397" s="1" t="s">
        <v>1698</v>
      </c>
      <c r="G397" s="2" t="str">
        <f t="shared" si="40"/>
        <v>47384.464</v>
      </c>
      <c r="H397" s="3">
        <f t="shared" si="41"/>
        <v>12611</v>
      </c>
      <c r="I397" s="22" t="s">
        <v>402</v>
      </c>
      <c r="J397" s="23" t="s">
        <v>403</v>
      </c>
      <c r="K397" s="22">
        <v>12611</v>
      </c>
      <c r="L397" s="22" t="s">
        <v>221</v>
      </c>
      <c r="M397" s="23" t="s">
        <v>1716</v>
      </c>
      <c r="N397" s="23"/>
      <c r="O397" s="24" t="s">
        <v>404</v>
      </c>
      <c r="P397" s="24" t="s">
        <v>351</v>
      </c>
    </row>
    <row r="398" spans="1:16" ht="13.5" thickBot="1">
      <c r="A398" s="3" t="str">
        <f t="shared" si="36"/>
        <v> BRNO 30 </v>
      </c>
      <c r="B398" s="1" t="str">
        <f t="shared" si="37"/>
        <v>I</v>
      </c>
      <c r="C398" s="3">
        <f t="shared" si="38"/>
        <v>47391.404000000002</v>
      </c>
      <c r="D398" s="2" t="str">
        <f t="shared" si="39"/>
        <v>vis</v>
      </c>
      <c r="E398" s="21">
        <f>VLOOKUP(C398,'Active 1'!C$21:E$950,3,FALSE)</f>
        <v>12622.032002357639</v>
      </c>
      <c r="F398" s="1" t="s">
        <v>1698</v>
      </c>
      <c r="G398" s="2" t="str">
        <f t="shared" si="40"/>
        <v>47391.404</v>
      </c>
      <c r="H398" s="3">
        <f t="shared" si="41"/>
        <v>12622</v>
      </c>
      <c r="I398" s="22" t="s">
        <v>405</v>
      </c>
      <c r="J398" s="23" t="s">
        <v>406</v>
      </c>
      <c r="K398" s="22">
        <v>12622</v>
      </c>
      <c r="L398" s="22" t="s">
        <v>135</v>
      </c>
      <c r="M398" s="23" t="s">
        <v>1716</v>
      </c>
      <c r="N398" s="23"/>
      <c r="O398" s="24" t="s">
        <v>407</v>
      </c>
      <c r="P398" s="24" t="s">
        <v>351</v>
      </c>
    </row>
    <row r="399" spans="1:16" ht="13.5" thickBot="1">
      <c r="A399" s="3" t="str">
        <f t="shared" si="36"/>
        <v> BRNO 30 </v>
      </c>
      <c r="B399" s="1" t="str">
        <f t="shared" si="37"/>
        <v>I</v>
      </c>
      <c r="C399" s="3">
        <f t="shared" si="38"/>
        <v>47391.404999999999</v>
      </c>
      <c r="D399" s="2" t="str">
        <f t="shared" si="39"/>
        <v>vis</v>
      </c>
      <c r="E399" s="21">
        <f>VLOOKUP(C399,'Active 1'!C$21:E$950,3,FALSE)</f>
        <v>12622.033586789637</v>
      </c>
      <c r="F399" s="1" t="s">
        <v>1698</v>
      </c>
      <c r="G399" s="2" t="str">
        <f t="shared" si="40"/>
        <v>47391.405</v>
      </c>
      <c r="H399" s="3">
        <f t="shared" si="41"/>
        <v>12622</v>
      </c>
      <c r="I399" s="22" t="s">
        <v>408</v>
      </c>
      <c r="J399" s="23" t="s">
        <v>409</v>
      </c>
      <c r="K399" s="22">
        <v>12622</v>
      </c>
      <c r="L399" s="22" t="s">
        <v>2117</v>
      </c>
      <c r="M399" s="23" t="s">
        <v>1716</v>
      </c>
      <c r="N399" s="23"/>
      <c r="O399" s="24" t="s">
        <v>410</v>
      </c>
      <c r="P399" s="24" t="s">
        <v>351</v>
      </c>
    </row>
    <row r="400" spans="1:16" ht="13.5" thickBot="1">
      <c r="A400" s="3" t="str">
        <f t="shared" si="36"/>
        <v> BBS 89 </v>
      </c>
      <c r="B400" s="1" t="str">
        <f t="shared" si="37"/>
        <v>I</v>
      </c>
      <c r="C400" s="3">
        <f t="shared" si="38"/>
        <v>47391.413</v>
      </c>
      <c r="D400" s="2" t="str">
        <f t="shared" si="39"/>
        <v>vis</v>
      </c>
      <c r="E400" s="21">
        <f>VLOOKUP(C400,'Active 1'!C$21:E$950,3,FALSE)</f>
        <v>12622.04626224568</v>
      </c>
      <c r="F400" s="1" t="s">
        <v>1698</v>
      </c>
      <c r="G400" s="2" t="str">
        <f t="shared" si="40"/>
        <v>47391.413</v>
      </c>
      <c r="H400" s="3">
        <f t="shared" si="41"/>
        <v>12622</v>
      </c>
      <c r="I400" s="22" t="s">
        <v>411</v>
      </c>
      <c r="J400" s="23" t="s">
        <v>412</v>
      </c>
      <c r="K400" s="22">
        <v>12622</v>
      </c>
      <c r="L400" s="22" t="s">
        <v>413</v>
      </c>
      <c r="M400" s="23" t="s">
        <v>1716</v>
      </c>
      <c r="N400" s="23"/>
      <c r="O400" s="24" t="s">
        <v>1990</v>
      </c>
      <c r="P400" s="24" t="s">
        <v>392</v>
      </c>
    </row>
    <row r="401" spans="1:16" ht="13.5" thickBot="1">
      <c r="A401" s="3" t="str">
        <f t="shared" si="36"/>
        <v> AOEB 1 </v>
      </c>
      <c r="B401" s="1" t="str">
        <f t="shared" si="37"/>
        <v>I</v>
      </c>
      <c r="C401" s="3">
        <f t="shared" si="38"/>
        <v>47450.731</v>
      </c>
      <c r="D401" s="2" t="str">
        <f t="shared" si="39"/>
        <v>vis</v>
      </c>
      <c r="E401" s="21">
        <f>VLOOKUP(C401,'Active 1'!C$21:E$950,3,FALSE)</f>
        <v>12716.031599911905</v>
      </c>
      <c r="F401" s="1" t="s">
        <v>1698</v>
      </c>
      <c r="G401" s="2" t="str">
        <f t="shared" si="40"/>
        <v>47450.731</v>
      </c>
      <c r="H401" s="3">
        <f t="shared" si="41"/>
        <v>12716</v>
      </c>
      <c r="I401" s="22" t="s">
        <v>414</v>
      </c>
      <c r="J401" s="23" t="s">
        <v>415</v>
      </c>
      <c r="K401" s="22">
        <v>12716</v>
      </c>
      <c r="L401" s="22" t="s">
        <v>135</v>
      </c>
      <c r="M401" s="23" t="s">
        <v>1716</v>
      </c>
      <c r="N401" s="23"/>
      <c r="O401" s="24" t="s">
        <v>176</v>
      </c>
      <c r="P401" s="24" t="s">
        <v>1975</v>
      </c>
    </row>
    <row r="402" spans="1:16" ht="13.5" thickBot="1">
      <c r="A402" s="3" t="str">
        <f t="shared" si="36"/>
        <v> BBS 90 </v>
      </c>
      <c r="B402" s="1" t="str">
        <f t="shared" si="37"/>
        <v>I</v>
      </c>
      <c r="C402" s="3">
        <f t="shared" si="38"/>
        <v>47456.419000000002</v>
      </c>
      <c r="D402" s="2" t="str">
        <f t="shared" si="39"/>
        <v>vis</v>
      </c>
      <c r="E402" s="21">
        <f>VLOOKUP(C402,'Active 1'!C$21:E$950,3,FALSE)</f>
        <v>12725.043849155738</v>
      </c>
      <c r="F402" s="1" t="s">
        <v>1698</v>
      </c>
      <c r="G402" s="2" t="str">
        <f t="shared" si="40"/>
        <v>47456.419</v>
      </c>
      <c r="H402" s="3">
        <f t="shared" si="41"/>
        <v>12725</v>
      </c>
      <c r="I402" s="22" t="s">
        <v>416</v>
      </c>
      <c r="J402" s="23" t="s">
        <v>417</v>
      </c>
      <c r="K402" s="22">
        <v>12725</v>
      </c>
      <c r="L402" s="22" t="s">
        <v>347</v>
      </c>
      <c r="M402" s="23" t="s">
        <v>1716</v>
      </c>
      <c r="N402" s="23"/>
      <c r="O402" s="24" t="s">
        <v>1990</v>
      </c>
      <c r="P402" s="24" t="s">
        <v>418</v>
      </c>
    </row>
    <row r="403" spans="1:16" ht="13.5" thickBot="1">
      <c r="A403" s="3" t="str">
        <f t="shared" si="36"/>
        <v> BBS 90 </v>
      </c>
      <c r="B403" s="1" t="str">
        <f t="shared" si="37"/>
        <v>I</v>
      </c>
      <c r="C403" s="3">
        <f t="shared" si="38"/>
        <v>47477.247000000003</v>
      </c>
      <c r="D403" s="2" t="str">
        <f t="shared" si="39"/>
        <v>vis</v>
      </c>
      <c r="E403" s="21">
        <f>VLOOKUP(C403,'Active 1'!C$21:E$950,3,FALSE)</f>
        <v>12758.044398953645</v>
      </c>
      <c r="F403" s="1" t="s">
        <v>1698</v>
      </c>
      <c r="G403" s="2" t="str">
        <f t="shared" si="40"/>
        <v>47477.247</v>
      </c>
      <c r="H403" s="3">
        <f t="shared" si="41"/>
        <v>12758</v>
      </c>
      <c r="I403" s="22" t="s">
        <v>419</v>
      </c>
      <c r="J403" s="23" t="s">
        <v>420</v>
      </c>
      <c r="K403" s="22">
        <v>12758</v>
      </c>
      <c r="L403" s="22" t="s">
        <v>347</v>
      </c>
      <c r="M403" s="23" t="s">
        <v>1716</v>
      </c>
      <c r="N403" s="23"/>
      <c r="O403" s="24" t="s">
        <v>1990</v>
      </c>
      <c r="P403" s="24" t="s">
        <v>418</v>
      </c>
    </row>
    <row r="404" spans="1:16" ht="13.5" thickBot="1">
      <c r="A404" s="3" t="str">
        <f t="shared" si="36"/>
        <v> BBS 91 </v>
      </c>
      <c r="B404" s="1" t="str">
        <f t="shared" si="37"/>
        <v>I</v>
      </c>
      <c r="C404" s="3">
        <f t="shared" si="38"/>
        <v>47530.258000000002</v>
      </c>
      <c r="D404" s="2" t="str">
        <f t="shared" si="39"/>
        <v>vis</v>
      </c>
      <c r="E404" s="21">
        <f>VLOOKUP(C404,'Active 1'!C$21:E$950,3,FALSE)</f>
        <v>12842.036723965011</v>
      </c>
      <c r="F404" s="1" t="s">
        <v>1698</v>
      </c>
      <c r="G404" s="2" t="str">
        <f t="shared" si="40"/>
        <v>47530.258</v>
      </c>
      <c r="H404" s="3">
        <f t="shared" si="41"/>
        <v>12842</v>
      </c>
      <c r="I404" s="22" t="s">
        <v>421</v>
      </c>
      <c r="J404" s="23" t="s">
        <v>422</v>
      </c>
      <c r="K404" s="22">
        <v>12842</v>
      </c>
      <c r="L404" s="22" t="s">
        <v>221</v>
      </c>
      <c r="M404" s="23" t="s">
        <v>1716</v>
      </c>
      <c r="N404" s="23"/>
      <c r="O404" s="24" t="s">
        <v>1990</v>
      </c>
      <c r="P404" s="24" t="s">
        <v>423</v>
      </c>
    </row>
    <row r="405" spans="1:16" ht="13.5" thickBot="1">
      <c r="A405" s="3" t="str">
        <f t="shared" si="36"/>
        <v> BBS 92 </v>
      </c>
      <c r="B405" s="1" t="str">
        <f t="shared" si="37"/>
        <v>I</v>
      </c>
      <c r="C405" s="3">
        <f t="shared" si="38"/>
        <v>47692.461000000003</v>
      </c>
      <c r="D405" s="2" t="str">
        <f t="shared" si="39"/>
        <v>vis</v>
      </c>
      <c r="E405" s="21">
        <f>VLOOKUP(C405,'Active 1'!C$21:E$950,3,FALSE)</f>
        <v>13099.036348454629</v>
      </c>
      <c r="F405" s="1" t="s">
        <v>1698</v>
      </c>
      <c r="G405" s="2" t="str">
        <f t="shared" si="40"/>
        <v>47692.461</v>
      </c>
      <c r="H405" s="3">
        <f t="shared" si="41"/>
        <v>13099</v>
      </c>
      <c r="I405" s="22" t="s">
        <v>424</v>
      </c>
      <c r="J405" s="23" t="s">
        <v>425</v>
      </c>
      <c r="K405" s="22">
        <v>13099</v>
      </c>
      <c r="L405" s="22" t="s">
        <v>221</v>
      </c>
      <c r="M405" s="23" t="s">
        <v>1716</v>
      </c>
      <c r="N405" s="23"/>
      <c r="O405" s="24" t="s">
        <v>1990</v>
      </c>
      <c r="P405" s="24" t="s">
        <v>426</v>
      </c>
    </row>
    <row r="406" spans="1:16" ht="13.5" thickBot="1">
      <c r="A406" s="3" t="str">
        <f t="shared" si="36"/>
        <v> AOEB 1 </v>
      </c>
      <c r="B406" s="1" t="str">
        <f t="shared" si="37"/>
        <v>I</v>
      </c>
      <c r="C406" s="3">
        <f t="shared" si="38"/>
        <v>47715.817000000003</v>
      </c>
      <c r="D406" s="2" t="str">
        <f t="shared" si="39"/>
        <v>vis</v>
      </c>
      <c r="E406" s="21">
        <f>VLOOKUP(C406,'Active 1'!C$21:E$950,3,FALSE)</f>
        <v>13136.042342360903</v>
      </c>
      <c r="F406" s="1" t="s">
        <v>1698</v>
      </c>
      <c r="G406" s="2" t="str">
        <f t="shared" si="40"/>
        <v>47715.817</v>
      </c>
      <c r="H406" s="3">
        <f t="shared" si="41"/>
        <v>13136</v>
      </c>
      <c r="I406" s="22" t="s">
        <v>427</v>
      </c>
      <c r="J406" s="23" t="s">
        <v>428</v>
      </c>
      <c r="K406" s="22">
        <v>13136</v>
      </c>
      <c r="L406" s="22" t="s">
        <v>284</v>
      </c>
      <c r="M406" s="23" t="s">
        <v>1716</v>
      </c>
      <c r="N406" s="23"/>
      <c r="O406" s="24" t="s">
        <v>176</v>
      </c>
      <c r="P406" s="24" t="s">
        <v>1975</v>
      </c>
    </row>
    <row r="407" spans="1:16" ht="13.5" thickBot="1">
      <c r="A407" s="3" t="str">
        <f t="shared" si="36"/>
        <v> BRNO 30 </v>
      </c>
      <c r="B407" s="1" t="str">
        <f t="shared" si="37"/>
        <v>I</v>
      </c>
      <c r="C407" s="3">
        <f t="shared" si="38"/>
        <v>47716.423000000003</v>
      </c>
      <c r="D407" s="2" t="str">
        <f t="shared" si="39"/>
        <v>vis</v>
      </c>
      <c r="E407" s="21">
        <f>VLOOKUP(C407,'Active 1'!C$21:E$950,3,FALSE)</f>
        <v>13137.002508155869</v>
      </c>
      <c r="F407" s="1" t="s">
        <v>1698</v>
      </c>
      <c r="G407" s="2" t="str">
        <f t="shared" si="40"/>
        <v>47716.423</v>
      </c>
      <c r="H407" s="3">
        <f t="shared" si="41"/>
        <v>13137</v>
      </c>
      <c r="I407" s="22" t="s">
        <v>429</v>
      </c>
      <c r="J407" s="23" t="s">
        <v>430</v>
      </c>
      <c r="K407" s="22">
        <v>13137</v>
      </c>
      <c r="L407" s="22" t="s">
        <v>1924</v>
      </c>
      <c r="M407" s="23" t="s">
        <v>1716</v>
      </c>
      <c r="N407" s="23"/>
      <c r="O407" s="24" t="s">
        <v>431</v>
      </c>
      <c r="P407" s="24" t="s">
        <v>351</v>
      </c>
    </row>
    <row r="408" spans="1:16" ht="13.5" thickBot="1">
      <c r="A408" s="3" t="str">
        <f t="shared" si="36"/>
        <v> BRNO 30 </v>
      </c>
      <c r="B408" s="1" t="str">
        <f t="shared" si="37"/>
        <v>I</v>
      </c>
      <c r="C408" s="3">
        <f t="shared" si="38"/>
        <v>47716.430999999997</v>
      </c>
      <c r="D408" s="2" t="str">
        <f t="shared" si="39"/>
        <v>vis</v>
      </c>
      <c r="E408" s="21">
        <f>VLOOKUP(C408,'Active 1'!C$21:E$950,3,FALSE)</f>
        <v>13137.015183611898</v>
      </c>
      <c r="F408" s="1" t="s">
        <v>1698</v>
      </c>
      <c r="G408" s="2" t="str">
        <f t="shared" si="40"/>
        <v>47716.431</v>
      </c>
      <c r="H408" s="3">
        <f t="shared" si="41"/>
        <v>13137</v>
      </c>
      <c r="I408" s="22" t="s">
        <v>432</v>
      </c>
      <c r="J408" s="23" t="s">
        <v>433</v>
      </c>
      <c r="K408" s="22">
        <v>13137</v>
      </c>
      <c r="L408" s="22" t="s">
        <v>1973</v>
      </c>
      <c r="M408" s="23" t="s">
        <v>1716</v>
      </c>
      <c r="N408" s="23"/>
      <c r="O408" s="24" t="s">
        <v>434</v>
      </c>
      <c r="P408" s="24" t="s">
        <v>351</v>
      </c>
    </row>
    <row r="409" spans="1:16" ht="13.5" thickBot="1">
      <c r="A409" s="3" t="str">
        <f t="shared" si="36"/>
        <v> BRNO 30 </v>
      </c>
      <c r="B409" s="1" t="str">
        <f t="shared" si="37"/>
        <v>I</v>
      </c>
      <c r="C409" s="3">
        <f t="shared" si="38"/>
        <v>47716.430999999997</v>
      </c>
      <c r="D409" s="2" t="str">
        <f t="shared" si="39"/>
        <v>vis</v>
      </c>
      <c r="E409" s="21">
        <f>VLOOKUP(C409,'Active 1'!C$21:E$950,3,FALSE)</f>
        <v>13137.015183611898</v>
      </c>
      <c r="F409" s="1" t="s">
        <v>1698</v>
      </c>
      <c r="G409" s="2" t="str">
        <f t="shared" si="40"/>
        <v>47716.431</v>
      </c>
      <c r="H409" s="3">
        <f t="shared" si="41"/>
        <v>13137</v>
      </c>
      <c r="I409" s="22" t="s">
        <v>432</v>
      </c>
      <c r="J409" s="23" t="s">
        <v>433</v>
      </c>
      <c r="K409" s="22">
        <v>13137</v>
      </c>
      <c r="L409" s="22" t="s">
        <v>1973</v>
      </c>
      <c r="M409" s="23" t="s">
        <v>1716</v>
      </c>
      <c r="N409" s="23"/>
      <c r="O409" s="24" t="s">
        <v>435</v>
      </c>
      <c r="P409" s="24" t="s">
        <v>351</v>
      </c>
    </row>
    <row r="410" spans="1:16" ht="13.5" thickBot="1">
      <c r="A410" s="3" t="str">
        <f t="shared" si="36"/>
        <v> BRNO 30 </v>
      </c>
      <c r="B410" s="1" t="str">
        <f t="shared" si="37"/>
        <v>I</v>
      </c>
      <c r="C410" s="3">
        <f t="shared" si="38"/>
        <v>47716.430999999997</v>
      </c>
      <c r="D410" s="2" t="str">
        <f t="shared" si="39"/>
        <v>vis</v>
      </c>
      <c r="E410" s="21">
        <f>VLOOKUP(C410,'Active 1'!C$21:E$950,3,FALSE)</f>
        <v>13137.015183611898</v>
      </c>
      <c r="F410" s="1" t="s">
        <v>1698</v>
      </c>
      <c r="G410" s="2" t="str">
        <f t="shared" si="40"/>
        <v>47716.431</v>
      </c>
      <c r="H410" s="3">
        <f t="shared" si="41"/>
        <v>13137</v>
      </c>
      <c r="I410" s="22" t="s">
        <v>432</v>
      </c>
      <c r="J410" s="23" t="s">
        <v>433</v>
      </c>
      <c r="K410" s="22">
        <v>13137</v>
      </c>
      <c r="L410" s="22" t="s">
        <v>1973</v>
      </c>
      <c r="M410" s="23" t="s">
        <v>1716</v>
      </c>
      <c r="N410" s="23"/>
      <c r="O410" s="24" t="s">
        <v>436</v>
      </c>
      <c r="P410" s="24" t="s">
        <v>351</v>
      </c>
    </row>
    <row r="411" spans="1:16" ht="13.5" thickBot="1">
      <c r="A411" s="3" t="str">
        <f t="shared" si="36"/>
        <v> BRNO 30 </v>
      </c>
      <c r="B411" s="1" t="str">
        <f t="shared" si="37"/>
        <v>I</v>
      </c>
      <c r="C411" s="3">
        <f t="shared" si="38"/>
        <v>47716.430999999997</v>
      </c>
      <c r="D411" s="2" t="str">
        <f t="shared" si="39"/>
        <v>vis</v>
      </c>
      <c r="E411" s="21">
        <f>VLOOKUP(C411,'Active 1'!C$21:E$950,3,FALSE)</f>
        <v>13137.015183611898</v>
      </c>
      <c r="F411" s="1" t="s">
        <v>1698</v>
      </c>
      <c r="G411" s="2" t="str">
        <f t="shared" si="40"/>
        <v>47716.431</v>
      </c>
      <c r="H411" s="3">
        <f t="shared" si="41"/>
        <v>13137</v>
      </c>
      <c r="I411" s="22" t="s">
        <v>432</v>
      </c>
      <c r="J411" s="23" t="s">
        <v>433</v>
      </c>
      <c r="K411" s="22">
        <v>13137</v>
      </c>
      <c r="L411" s="22" t="s">
        <v>1973</v>
      </c>
      <c r="M411" s="23" t="s">
        <v>1716</v>
      </c>
      <c r="N411" s="23"/>
      <c r="O411" s="24" t="s">
        <v>437</v>
      </c>
      <c r="P411" s="24" t="s">
        <v>351</v>
      </c>
    </row>
    <row r="412" spans="1:16" ht="13.5" thickBot="1">
      <c r="A412" s="3" t="str">
        <f t="shared" si="36"/>
        <v> BBS 92 </v>
      </c>
      <c r="B412" s="1" t="str">
        <f t="shared" si="37"/>
        <v>I</v>
      </c>
      <c r="C412" s="3">
        <f t="shared" si="38"/>
        <v>47728.436999999998</v>
      </c>
      <c r="D412" s="2" t="str">
        <f t="shared" si="39"/>
        <v>vis</v>
      </c>
      <c r="E412" s="21">
        <f>VLOOKUP(C412,'Active 1'!C$21:E$950,3,FALSE)</f>
        <v>13156.037874262642</v>
      </c>
      <c r="F412" s="1" t="s">
        <v>1698</v>
      </c>
      <c r="G412" s="2" t="str">
        <f t="shared" si="40"/>
        <v>47728.437</v>
      </c>
      <c r="H412" s="3">
        <f t="shared" si="41"/>
        <v>13156</v>
      </c>
      <c r="I412" s="22" t="s">
        <v>438</v>
      </c>
      <c r="J412" s="23" t="s">
        <v>439</v>
      </c>
      <c r="K412" s="22">
        <v>13156</v>
      </c>
      <c r="L412" s="22" t="s">
        <v>211</v>
      </c>
      <c r="M412" s="23" t="s">
        <v>1716</v>
      </c>
      <c r="N412" s="23"/>
      <c r="O412" s="24" t="s">
        <v>1990</v>
      </c>
      <c r="P412" s="24" t="s">
        <v>426</v>
      </c>
    </row>
    <row r="413" spans="1:16" ht="13.5" thickBot="1">
      <c r="A413" s="3" t="str">
        <f t="shared" si="36"/>
        <v>IBVS 3380 </v>
      </c>
      <c r="B413" s="1" t="str">
        <f t="shared" si="37"/>
        <v>II</v>
      </c>
      <c r="C413" s="3">
        <f t="shared" si="38"/>
        <v>47739.482600000003</v>
      </c>
      <c r="D413" s="2" t="str">
        <f t="shared" si="39"/>
        <v>vis</v>
      </c>
      <c r="E413" s="21">
        <f>VLOOKUP(C413,'Active 1'!C$21:E$950,3,FALSE)</f>
        <v>13173.538876415892</v>
      </c>
      <c r="F413" s="1" t="s">
        <v>1698</v>
      </c>
      <c r="G413" s="2" t="str">
        <f t="shared" si="40"/>
        <v>47739.4826</v>
      </c>
      <c r="H413" s="3">
        <f t="shared" si="41"/>
        <v>13173.5</v>
      </c>
      <c r="I413" s="22" t="s">
        <v>451</v>
      </c>
      <c r="J413" s="23" t="s">
        <v>452</v>
      </c>
      <c r="K413" s="22">
        <v>13173.5</v>
      </c>
      <c r="L413" s="22" t="s">
        <v>453</v>
      </c>
      <c r="M413" s="23" t="s">
        <v>1900</v>
      </c>
      <c r="N413" s="23" t="s">
        <v>1901</v>
      </c>
      <c r="O413" s="24" t="s">
        <v>355</v>
      </c>
      <c r="P413" s="25" t="s">
        <v>443</v>
      </c>
    </row>
    <row r="414" spans="1:16" ht="13.5" thickBot="1">
      <c r="A414" s="3" t="str">
        <f t="shared" si="36"/>
        <v> AOEB 1 </v>
      </c>
      <c r="B414" s="1" t="str">
        <f t="shared" si="37"/>
        <v>I</v>
      </c>
      <c r="C414" s="3">
        <f t="shared" si="38"/>
        <v>47744.851000000002</v>
      </c>
      <c r="D414" s="2" t="str">
        <f t="shared" si="39"/>
        <v>vis</v>
      </c>
      <c r="E414" s="21">
        <f>VLOOKUP(C414,'Active 1'!C$21:E$950,3,FALSE)</f>
        <v>13182.044741190959</v>
      </c>
      <c r="F414" s="1" t="s">
        <v>1698</v>
      </c>
      <c r="G414" s="2" t="str">
        <f t="shared" si="40"/>
        <v>47744.851</v>
      </c>
      <c r="H414" s="3">
        <f t="shared" si="41"/>
        <v>13182</v>
      </c>
      <c r="I414" s="22" t="s">
        <v>454</v>
      </c>
      <c r="J414" s="23" t="s">
        <v>455</v>
      </c>
      <c r="K414" s="22">
        <v>13182</v>
      </c>
      <c r="L414" s="22" t="s">
        <v>347</v>
      </c>
      <c r="M414" s="23" t="s">
        <v>1716</v>
      </c>
      <c r="N414" s="23"/>
      <c r="O414" s="24" t="s">
        <v>2013</v>
      </c>
      <c r="P414" s="24" t="s">
        <v>1975</v>
      </c>
    </row>
    <row r="415" spans="1:16" ht="13.5" thickBot="1">
      <c r="A415" s="3" t="str">
        <f t="shared" si="36"/>
        <v> BRNO 30 </v>
      </c>
      <c r="B415" s="1" t="str">
        <f t="shared" si="37"/>
        <v>I</v>
      </c>
      <c r="C415" s="3">
        <f t="shared" si="38"/>
        <v>47745.472999999998</v>
      </c>
      <c r="D415" s="2" t="str">
        <f t="shared" si="39"/>
        <v>vis</v>
      </c>
      <c r="E415" s="21">
        <f>VLOOKUP(C415,'Active 1'!C$21:E$950,3,FALSE)</f>
        <v>13183.030257897995</v>
      </c>
      <c r="F415" s="1" t="s">
        <v>1698</v>
      </c>
      <c r="G415" s="2" t="str">
        <f t="shared" si="40"/>
        <v>47745.473</v>
      </c>
      <c r="H415" s="3">
        <f t="shared" si="41"/>
        <v>13183</v>
      </c>
      <c r="I415" s="22" t="s">
        <v>456</v>
      </c>
      <c r="J415" s="23" t="s">
        <v>457</v>
      </c>
      <c r="K415" s="22">
        <v>13183</v>
      </c>
      <c r="L415" s="22" t="s">
        <v>1956</v>
      </c>
      <c r="M415" s="23" t="s">
        <v>1716</v>
      </c>
      <c r="N415" s="23"/>
      <c r="O415" s="24" t="s">
        <v>458</v>
      </c>
      <c r="P415" s="24" t="s">
        <v>351</v>
      </c>
    </row>
    <row r="416" spans="1:16" ht="13.5" thickBot="1">
      <c r="A416" s="3" t="str">
        <f t="shared" si="36"/>
        <v> BRNO 30 </v>
      </c>
      <c r="B416" s="1" t="str">
        <f t="shared" si="37"/>
        <v>I</v>
      </c>
      <c r="C416" s="3">
        <f t="shared" si="38"/>
        <v>47745.476000000002</v>
      </c>
      <c r="D416" s="2" t="str">
        <f t="shared" si="39"/>
        <v>vis</v>
      </c>
      <c r="E416" s="21">
        <f>VLOOKUP(C416,'Active 1'!C$21:E$950,3,FALSE)</f>
        <v>13183.035011194017</v>
      </c>
      <c r="F416" s="1" t="s">
        <v>1698</v>
      </c>
      <c r="G416" s="2" t="str">
        <f t="shared" si="40"/>
        <v>47745.476</v>
      </c>
      <c r="H416" s="3">
        <f t="shared" si="41"/>
        <v>13183</v>
      </c>
      <c r="I416" s="22" t="s">
        <v>459</v>
      </c>
      <c r="J416" s="23" t="s">
        <v>460</v>
      </c>
      <c r="K416" s="22">
        <v>13183</v>
      </c>
      <c r="L416" s="22" t="s">
        <v>334</v>
      </c>
      <c r="M416" s="23" t="s">
        <v>1716</v>
      </c>
      <c r="N416" s="23"/>
      <c r="O416" s="24" t="s">
        <v>461</v>
      </c>
      <c r="P416" s="24" t="s">
        <v>351</v>
      </c>
    </row>
    <row r="417" spans="1:16" ht="13.5" thickBot="1">
      <c r="A417" s="3" t="str">
        <f t="shared" si="36"/>
        <v> BRNO 30 </v>
      </c>
      <c r="B417" s="1" t="str">
        <f t="shared" si="37"/>
        <v>I</v>
      </c>
      <c r="C417" s="3">
        <f t="shared" si="38"/>
        <v>47745.481</v>
      </c>
      <c r="D417" s="2" t="str">
        <f t="shared" si="39"/>
        <v>vis</v>
      </c>
      <c r="E417" s="21">
        <f>VLOOKUP(C417,'Active 1'!C$21:E$950,3,FALSE)</f>
        <v>13183.042933354036</v>
      </c>
      <c r="F417" s="1" t="s">
        <v>1698</v>
      </c>
      <c r="G417" s="2" t="str">
        <f t="shared" si="40"/>
        <v>47745.481</v>
      </c>
      <c r="H417" s="3">
        <f t="shared" si="41"/>
        <v>13183</v>
      </c>
      <c r="I417" s="22" t="s">
        <v>462</v>
      </c>
      <c r="J417" s="23" t="s">
        <v>463</v>
      </c>
      <c r="K417" s="22">
        <v>13183</v>
      </c>
      <c r="L417" s="22" t="s">
        <v>284</v>
      </c>
      <c r="M417" s="23" t="s">
        <v>1716</v>
      </c>
      <c r="N417" s="23"/>
      <c r="O417" s="24" t="s">
        <v>464</v>
      </c>
      <c r="P417" s="24" t="s">
        <v>351</v>
      </c>
    </row>
    <row r="418" spans="1:16" ht="13.5" thickBot="1">
      <c r="A418" s="3" t="str">
        <f t="shared" si="36"/>
        <v> AOEB 1 </v>
      </c>
      <c r="B418" s="1" t="str">
        <f t="shared" si="37"/>
        <v>I</v>
      </c>
      <c r="C418" s="3">
        <f t="shared" si="38"/>
        <v>47799.754000000001</v>
      </c>
      <c r="D418" s="2" t="str">
        <f t="shared" si="39"/>
        <v>vis</v>
      </c>
      <c r="E418" s="21">
        <f>VLOOKUP(C418,'Active 1'!C$21:E$950,3,FALSE)</f>
        <v>13269.034811555581</v>
      </c>
      <c r="F418" s="1" t="s">
        <v>1698</v>
      </c>
      <c r="G418" s="2" t="str">
        <f t="shared" si="40"/>
        <v>47799.754</v>
      </c>
      <c r="H418" s="3">
        <f t="shared" si="41"/>
        <v>13269</v>
      </c>
      <c r="I418" s="22" t="s">
        <v>465</v>
      </c>
      <c r="J418" s="23" t="s">
        <v>466</v>
      </c>
      <c r="K418" s="22">
        <v>13269</v>
      </c>
      <c r="L418" s="22" t="s">
        <v>334</v>
      </c>
      <c r="M418" s="23" t="s">
        <v>1716</v>
      </c>
      <c r="N418" s="23"/>
      <c r="O418" s="24" t="s">
        <v>2013</v>
      </c>
      <c r="P418" s="24" t="s">
        <v>1975</v>
      </c>
    </row>
    <row r="419" spans="1:16" ht="13.5" thickBot="1">
      <c r="A419" s="3" t="str">
        <f t="shared" si="36"/>
        <v> BBS 93 </v>
      </c>
      <c r="B419" s="1" t="str">
        <f t="shared" si="37"/>
        <v>I</v>
      </c>
      <c r="C419" s="3">
        <f t="shared" si="38"/>
        <v>47812.392</v>
      </c>
      <c r="D419" s="2" t="str">
        <f t="shared" si="39"/>
        <v>vis</v>
      </c>
      <c r="E419" s="21">
        <f>VLOOKUP(C419,'Active 1'!C$21:E$950,3,FALSE)</f>
        <v>13289.058863233413</v>
      </c>
      <c r="F419" s="1" t="s">
        <v>1698</v>
      </c>
      <c r="G419" s="2" t="str">
        <f t="shared" si="40"/>
        <v>47812.392</v>
      </c>
      <c r="H419" s="3">
        <f t="shared" si="41"/>
        <v>13289</v>
      </c>
      <c r="I419" s="22" t="s">
        <v>467</v>
      </c>
      <c r="J419" s="23" t="s">
        <v>468</v>
      </c>
      <c r="K419" s="22">
        <v>13289</v>
      </c>
      <c r="L419" s="22" t="s">
        <v>469</v>
      </c>
      <c r="M419" s="23" t="s">
        <v>1716</v>
      </c>
      <c r="N419" s="23"/>
      <c r="O419" s="24" t="s">
        <v>1990</v>
      </c>
      <c r="P419" s="24" t="s">
        <v>470</v>
      </c>
    </row>
    <row r="420" spans="1:16" ht="13.5" thickBot="1">
      <c r="A420" s="3" t="str">
        <f t="shared" si="36"/>
        <v> BBS 94 </v>
      </c>
      <c r="B420" s="1" t="str">
        <f t="shared" si="37"/>
        <v>I</v>
      </c>
      <c r="C420" s="3">
        <f t="shared" si="38"/>
        <v>47896.328000000001</v>
      </c>
      <c r="D420" s="2" t="str">
        <f t="shared" si="39"/>
        <v>vis</v>
      </c>
      <c r="E420" s="21">
        <f>VLOOKUP(C420,'Active 1'!C$21:E$950,3,FALSE)</f>
        <v>13422.049747996092</v>
      </c>
      <c r="F420" s="1" t="s">
        <v>1698</v>
      </c>
      <c r="G420" s="2" t="str">
        <f t="shared" si="40"/>
        <v>47896.328</v>
      </c>
      <c r="H420" s="3">
        <f t="shared" si="41"/>
        <v>13422</v>
      </c>
      <c r="I420" s="22" t="s">
        <v>471</v>
      </c>
      <c r="J420" s="23" t="s">
        <v>472</v>
      </c>
      <c r="K420" s="22">
        <v>13422</v>
      </c>
      <c r="L420" s="22" t="s">
        <v>473</v>
      </c>
      <c r="M420" s="23" t="s">
        <v>1716</v>
      </c>
      <c r="N420" s="23"/>
      <c r="O420" s="24" t="s">
        <v>1990</v>
      </c>
      <c r="P420" s="24" t="s">
        <v>474</v>
      </c>
    </row>
    <row r="421" spans="1:16" ht="13.5" thickBot="1">
      <c r="A421" s="3" t="str">
        <f t="shared" si="36"/>
        <v> BBS 95 </v>
      </c>
      <c r="B421" s="1" t="str">
        <f t="shared" si="37"/>
        <v>I</v>
      </c>
      <c r="C421" s="3">
        <f t="shared" si="38"/>
        <v>48041.485999999997</v>
      </c>
      <c r="D421" s="2" t="str">
        <f t="shared" si="39"/>
        <v>vis</v>
      </c>
      <c r="E421" s="21">
        <f>VLOOKUP(C421,'Active 1'!C$21:E$950,3,FALSE)</f>
        <v>13652.042728962304</v>
      </c>
      <c r="F421" s="1" t="s">
        <v>1698</v>
      </c>
      <c r="G421" s="2" t="str">
        <f t="shared" si="40"/>
        <v>48041.486</v>
      </c>
      <c r="H421" s="3">
        <f t="shared" si="41"/>
        <v>13652</v>
      </c>
      <c r="I421" s="22" t="s">
        <v>475</v>
      </c>
      <c r="J421" s="23" t="s">
        <v>476</v>
      </c>
      <c r="K421" s="22">
        <v>13652</v>
      </c>
      <c r="L421" s="22" t="s">
        <v>284</v>
      </c>
      <c r="M421" s="23" t="s">
        <v>1716</v>
      </c>
      <c r="N421" s="23"/>
      <c r="O421" s="24" t="s">
        <v>1990</v>
      </c>
      <c r="P421" s="24" t="s">
        <v>477</v>
      </c>
    </row>
    <row r="422" spans="1:16" ht="13.5" thickBot="1">
      <c r="A422" s="3" t="str">
        <f t="shared" si="36"/>
        <v> AOEB 1 </v>
      </c>
      <c r="B422" s="1" t="str">
        <f t="shared" si="37"/>
        <v>I</v>
      </c>
      <c r="C422" s="3">
        <f t="shared" si="38"/>
        <v>48054.743999999999</v>
      </c>
      <c r="D422" s="2" t="str">
        <f t="shared" si="39"/>
        <v>vis</v>
      </c>
      <c r="E422" s="21">
        <f>VLOOKUP(C422,'Active 1'!C$21:E$950,3,FALSE)</f>
        <v>13673.049128483173</v>
      </c>
      <c r="F422" s="1" t="s">
        <v>1698</v>
      </c>
      <c r="G422" s="2" t="str">
        <f t="shared" si="40"/>
        <v>48054.744</v>
      </c>
      <c r="H422" s="3">
        <f t="shared" si="41"/>
        <v>13673</v>
      </c>
      <c r="I422" s="22" t="s">
        <v>478</v>
      </c>
      <c r="J422" s="23" t="s">
        <v>479</v>
      </c>
      <c r="K422" s="22">
        <v>13673</v>
      </c>
      <c r="L422" s="22" t="s">
        <v>473</v>
      </c>
      <c r="M422" s="23" t="s">
        <v>1900</v>
      </c>
      <c r="N422" s="23" t="s">
        <v>1698</v>
      </c>
      <c r="O422" s="24" t="s">
        <v>480</v>
      </c>
      <c r="P422" s="24" t="s">
        <v>1975</v>
      </c>
    </row>
    <row r="423" spans="1:16" ht="13.5" thickBot="1">
      <c r="A423" s="3" t="str">
        <f t="shared" si="36"/>
        <v> BBS 96 </v>
      </c>
      <c r="B423" s="1" t="str">
        <f t="shared" si="37"/>
        <v>I</v>
      </c>
      <c r="C423" s="3">
        <f t="shared" si="38"/>
        <v>48084.409</v>
      </c>
      <c r="D423" s="2" t="str">
        <f t="shared" si="39"/>
        <v>vis</v>
      </c>
      <c r="E423" s="21">
        <f>VLOOKUP(C423,'Active 1'!C$21:E$950,3,FALSE)</f>
        <v>13720.051303908318</v>
      </c>
      <c r="F423" s="1" t="s">
        <v>1698</v>
      </c>
      <c r="G423" s="2" t="str">
        <f t="shared" si="40"/>
        <v>48084.409</v>
      </c>
      <c r="H423" s="3">
        <f t="shared" si="41"/>
        <v>13720</v>
      </c>
      <c r="I423" s="22" t="s">
        <v>481</v>
      </c>
      <c r="J423" s="23" t="s">
        <v>482</v>
      </c>
      <c r="K423" s="22">
        <v>13720</v>
      </c>
      <c r="L423" s="22" t="s">
        <v>184</v>
      </c>
      <c r="M423" s="23" t="s">
        <v>1716</v>
      </c>
      <c r="N423" s="23"/>
      <c r="O423" s="24" t="s">
        <v>1990</v>
      </c>
      <c r="P423" s="24" t="s">
        <v>483</v>
      </c>
    </row>
    <row r="424" spans="1:16" ht="13.5" thickBot="1">
      <c r="A424" s="3" t="str">
        <f t="shared" si="36"/>
        <v> BRNO 31 </v>
      </c>
      <c r="B424" s="1" t="str">
        <f t="shared" si="37"/>
        <v>I</v>
      </c>
      <c r="C424" s="3">
        <f t="shared" si="38"/>
        <v>48087.552000000003</v>
      </c>
      <c r="D424" s="2" t="str">
        <f t="shared" si="39"/>
        <v>vis</v>
      </c>
      <c r="E424" s="21">
        <f>VLOOKUP(C424,'Active 1'!C$21:E$950,3,FALSE)</f>
        <v>13725.031173699701</v>
      </c>
      <c r="F424" s="1" t="s">
        <v>1698</v>
      </c>
      <c r="G424" s="2" t="str">
        <f t="shared" si="40"/>
        <v>48087.552</v>
      </c>
      <c r="H424" s="3">
        <f t="shared" si="41"/>
        <v>13725</v>
      </c>
      <c r="I424" s="22" t="s">
        <v>484</v>
      </c>
      <c r="J424" s="23" t="s">
        <v>485</v>
      </c>
      <c r="K424" s="22">
        <v>13725</v>
      </c>
      <c r="L424" s="22" t="s">
        <v>135</v>
      </c>
      <c r="M424" s="23" t="s">
        <v>1716</v>
      </c>
      <c r="N424" s="23"/>
      <c r="O424" s="24" t="s">
        <v>226</v>
      </c>
      <c r="P424" s="24" t="s">
        <v>486</v>
      </c>
    </row>
    <row r="425" spans="1:16" ht="13.5" thickBot="1">
      <c r="A425" s="3" t="str">
        <f t="shared" si="36"/>
        <v> BRNO 31 </v>
      </c>
      <c r="B425" s="1" t="str">
        <f t="shared" si="37"/>
        <v>I</v>
      </c>
      <c r="C425" s="3">
        <f t="shared" si="38"/>
        <v>48089.428</v>
      </c>
      <c r="D425" s="2" t="str">
        <f t="shared" si="39"/>
        <v>vis</v>
      </c>
      <c r="E425" s="21">
        <f>VLOOKUP(C425,'Active 1'!C$21:E$950,3,FALSE)</f>
        <v>13728.003568140875</v>
      </c>
      <c r="F425" s="1" t="s">
        <v>1698</v>
      </c>
      <c r="G425" s="2" t="str">
        <f t="shared" si="40"/>
        <v>48089.428</v>
      </c>
      <c r="H425" s="3">
        <f t="shared" si="41"/>
        <v>13728</v>
      </c>
      <c r="I425" s="22" t="s">
        <v>487</v>
      </c>
      <c r="J425" s="23" t="s">
        <v>488</v>
      </c>
      <c r="K425" s="22">
        <v>13728</v>
      </c>
      <c r="L425" s="22" t="s">
        <v>1924</v>
      </c>
      <c r="M425" s="23" t="s">
        <v>1716</v>
      </c>
      <c r="N425" s="23"/>
      <c r="O425" s="24" t="s">
        <v>458</v>
      </c>
      <c r="P425" s="24" t="s">
        <v>486</v>
      </c>
    </row>
    <row r="426" spans="1:16" ht="13.5" thickBot="1">
      <c r="A426" s="3" t="str">
        <f t="shared" si="36"/>
        <v>IBVS 3609 </v>
      </c>
      <c r="B426" s="1" t="str">
        <f t="shared" si="37"/>
        <v>II</v>
      </c>
      <c r="C426" s="3">
        <f t="shared" si="38"/>
        <v>48093.555999999997</v>
      </c>
      <c r="D426" s="2" t="str">
        <f t="shared" si="39"/>
        <v>vis</v>
      </c>
      <c r="E426" s="21">
        <f>VLOOKUP(C426,'Active 1'!C$21:E$950,3,FALSE)</f>
        <v>13734.544103457067</v>
      </c>
      <c r="F426" s="1" t="s">
        <v>1698</v>
      </c>
      <c r="G426" s="2" t="str">
        <f t="shared" si="40"/>
        <v>48093.5560</v>
      </c>
      <c r="H426" s="3">
        <f t="shared" si="41"/>
        <v>13734.5</v>
      </c>
      <c r="I426" s="22" t="s">
        <v>494</v>
      </c>
      <c r="J426" s="23" t="s">
        <v>495</v>
      </c>
      <c r="K426" s="22">
        <v>13734.5</v>
      </c>
      <c r="L426" s="22" t="s">
        <v>496</v>
      </c>
      <c r="M426" s="23" t="s">
        <v>1900</v>
      </c>
      <c r="N426" s="23" t="s">
        <v>1901</v>
      </c>
      <c r="O426" s="24" t="s">
        <v>492</v>
      </c>
      <c r="P426" s="25" t="s">
        <v>493</v>
      </c>
    </row>
    <row r="427" spans="1:16" ht="13.5" thickBot="1">
      <c r="A427" s="3" t="str">
        <f t="shared" si="36"/>
        <v>IBVS 3609 </v>
      </c>
      <c r="B427" s="1" t="str">
        <f t="shared" si="37"/>
        <v>I</v>
      </c>
      <c r="C427" s="3">
        <f t="shared" si="38"/>
        <v>48096.396099999998</v>
      </c>
      <c r="D427" s="2" t="str">
        <f t="shared" si="39"/>
        <v>vis</v>
      </c>
      <c r="E427" s="21">
        <f>VLOOKUP(C427,'Active 1'!C$21:E$950,3,FALSE)</f>
        <v>13739.044048794165</v>
      </c>
      <c r="F427" s="1" t="s">
        <v>1698</v>
      </c>
      <c r="G427" s="2" t="str">
        <f t="shared" si="40"/>
        <v>48096.3961</v>
      </c>
      <c r="H427" s="3">
        <f t="shared" si="41"/>
        <v>13739</v>
      </c>
      <c r="I427" s="22" t="s">
        <v>497</v>
      </c>
      <c r="J427" s="23" t="s">
        <v>498</v>
      </c>
      <c r="K427" s="22">
        <v>13739</v>
      </c>
      <c r="L427" s="22" t="s">
        <v>496</v>
      </c>
      <c r="M427" s="23" t="s">
        <v>1900</v>
      </c>
      <c r="N427" s="23" t="s">
        <v>1901</v>
      </c>
      <c r="O427" s="24" t="s">
        <v>492</v>
      </c>
      <c r="P427" s="25" t="s">
        <v>493</v>
      </c>
    </row>
    <row r="428" spans="1:16" ht="13.5" thickBot="1">
      <c r="A428" s="3" t="str">
        <f t="shared" si="36"/>
        <v>IBVS 3609 </v>
      </c>
      <c r="B428" s="1" t="str">
        <f t="shared" si="37"/>
        <v>II</v>
      </c>
      <c r="C428" s="3">
        <f t="shared" si="38"/>
        <v>48097.342900000003</v>
      </c>
      <c r="D428" s="2" t="str">
        <f t="shared" si="39"/>
        <v>vis</v>
      </c>
      <c r="E428" s="21">
        <f>VLOOKUP(C428,'Active 1'!C$21:E$950,3,FALSE)</f>
        <v>13740.544189016406</v>
      </c>
      <c r="F428" s="1" t="s">
        <v>1698</v>
      </c>
      <c r="G428" s="2" t="str">
        <f t="shared" si="40"/>
        <v>48097.3429</v>
      </c>
      <c r="H428" s="3">
        <f t="shared" si="41"/>
        <v>13740.5</v>
      </c>
      <c r="I428" s="22" t="s">
        <v>499</v>
      </c>
      <c r="J428" s="23" t="s">
        <v>500</v>
      </c>
      <c r="K428" s="22">
        <v>13740.5</v>
      </c>
      <c r="L428" s="22" t="s">
        <v>501</v>
      </c>
      <c r="M428" s="23" t="s">
        <v>1900</v>
      </c>
      <c r="N428" s="23" t="s">
        <v>1901</v>
      </c>
      <c r="O428" s="24" t="s">
        <v>492</v>
      </c>
      <c r="P428" s="25" t="s">
        <v>493</v>
      </c>
    </row>
    <row r="429" spans="1:16" ht="13.5" thickBot="1">
      <c r="A429" s="3" t="str">
        <f t="shared" si="36"/>
        <v>BAVM 59 </v>
      </c>
      <c r="B429" s="1" t="str">
        <f t="shared" si="37"/>
        <v>I</v>
      </c>
      <c r="C429" s="3">
        <f t="shared" si="38"/>
        <v>48101.445800000001</v>
      </c>
      <c r="D429" s="2" t="str">
        <f t="shared" si="39"/>
        <v>vis</v>
      </c>
      <c r="E429" s="21">
        <f>VLOOKUP(C429,'Active 1'!C$21:E$950,3,FALSE)</f>
        <v>13747.044955089277</v>
      </c>
      <c r="F429" s="1" t="s">
        <v>1698</v>
      </c>
      <c r="G429" s="2" t="str">
        <f t="shared" si="40"/>
        <v>48101.4458</v>
      </c>
      <c r="H429" s="3">
        <f t="shared" si="41"/>
        <v>13747</v>
      </c>
      <c r="I429" s="22" t="s">
        <v>502</v>
      </c>
      <c r="J429" s="23" t="s">
        <v>503</v>
      </c>
      <c r="K429" s="22">
        <v>13747</v>
      </c>
      <c r="L429" s="22" t="s">
        <v>504</v>
      </c>
      <c r="M429" s="23" t="s">
        <v>1900</v>
      </c>
      <c r="N429" s="23" t="s">
        <v>1398</v>
      </c>
      <c r="O429" s="24" t="s">
        <v>505</v>
      </c>
      <c r="P429" s="25" t="s">
        <v>506</v>
      </c>
    </row>
    <row r="430" spans="1:16" ht="13.5" thickBot="1">
      <c r="A430" s="3" t="str">
        <f t="shared" si="36"/>
        <v> BBS 96 </v>
      </c>
      <c r="B430" s="1" t="str">
        <f t="shared" si="37"/>
        <v>I</v>
      </c>
      <c r="C430" s="3">
        <f t="shared" si="38"/>
        <v>48106.493999999999</v>
      </c>
      <c r="D430" s="2" t="str">
        <f t="shared" si="39"/>
        <v>vis</v>
      </c>
      <c r="E430" s="21">
        <f>VLOOKUP(C430,'Active 1'!C$21:E$950,3,FALSE)</f>
        <v>13755.043484736372</v>
      </c>
      <c r="F430" s="1" t="s">
        <v>1698</v>
      </c>
      <c r="G430" s="2" t="str">
        <f t="shared" si="40"/>
        <v>48106.494</v>
      </c>
      <c r="H430" s="3">
        <f t="shared" si="41"/>
        <v>13755</v>
      </c>
      <c r="I430" s="22" t="s">
        <v>507</v>
      </c>
      <c r="J430" s="23" t="s">
        <v>508</v>
      </c>
      <c r="K430" s="22">
        <v>13755</v>
      </c>
      <c r="L430" s="22" t="s">
        <v>284</v>
      </c>
      <c r="M430" s="23" t="s">
        <v>1716</v>
      </c>
      <c r="N430" s="23"/>
      <c r="O430" s="24" t="s">
        <v>1990</v>
      </c>
      <c r="P430" s="24" t="s">
        <v>483</v>
      </c>
    </row>
    <row r="431" spans="1:16" ht="13.5" thickBot="1">
      <c r="A431" s="3" t="str">
        <f t="shared" si="36"/>
        <v> BRNO 31 </v>
      </c>
      <c r="B431" s="1" t="str">
        <f t="shared" si="37"/>
        <v>I</v>
      </c>
      <c r="C431" s="3">
        <f t="shared" si="38"/>
        <v>48120.366999999998</v>
      </c>
      <c r="D431" s="2" t="str">
        <f t="shared" si="39"/>
        <v>vis</v>
      </c>
      <c r="E431" s="21">
        <f>VLOOKUP(C431,'Active 1'!C$21:E$950,3,FALSE)</f>
        <v>13777.024309940249</v>
      </c>
      <c r="F431" s="1" t="s">
        <v>1698</v>
      </c>
      <c r="G431" s="2" t="str">
        <f t="shared" si="40"/>
        <v>48120.367</v>
      </c>
      <c r="H431" s="3">
        <f t="shared" si="41"/>
        <v>13777</v>
      </c>
      <c r="I431" s="22" t="s">
        <v>509</v>
      </c>
      <c r="J431" s="23" t="s">
        <v>510</v>
      </c>
      <c r="K431" s="22">
        <v>13777</v>
      </c>
      <c r="L431" s="22" t="s">
        <v>2107</v>
      </c>
      <c r="M431" s="23" t="s">
        <v>1716</v>
      </c>
      <c r="N431" s="23"/>
      <c r="O431" s="24" t="s">
        <v>512</v>
      </c>
      <c r="P431" s="24" t="s">
        <v>486</v>
      </c>
    </row>
    <row r="432" spans="1:16" ht="13.5" thickBot="1">
      <c r="A432" s="3" t="str">
        <f t="shared" si="36"/>
        <v> BRNO 31 </v>
      </c>
      <c r="B432" s="1" t="str">
        <f t="shared" si="37"/>
        <v>I</v>
      </c>
      <c r="C432" s="3">
        <f t="shared" si="38"/>
        <v>48120.370999999999</v>
      </c>
      <c r="D432" s="2" t="str">
        <f t="shared" si="39"/>
        <v>vis</v>
      </c>
      <c r="E432" s="21">
        <f>VLOOKUP(C432,'Active 1'!C$21:E$950,3,FALSE)</f>
        <v>13777.030647668269</v>
      </c>
      <c r="F432" s="1" t="s">
        <v>1698</v>
      </c>
      <c r="G432" s="2" t="str">
        <f t="shared" si="40"/>
        <v>48120.371</v>
      </c>
      <c r="H432" s="3">
        <f t="shared" si="41"/>
        <v>13777</v>
      </c>
      <c r="I432" s="22" t="s">
        <v>513</v>
      </c>
      <c r="J432" s="23" t="s">
        <v>514</v>
      </c>
      <c r="K432" s="22">
        <v>13777</v>
      </c>
      <c r="L432" s="22" t="s">
        <v>1956</v>
      </c>
      <c r="M432" s="23" t="s">
        <v>1716</v>
      </c>
      <c r="N432" s="23"/>
      <c r="O432" s="24" t="s">
        <v>515</v>
      </c>
      <c r="P432" s="24" t="s">
        <v>486</v>
      </c>
    </row>
    <row r="433" spans="1:16" ht="13.5" thickBot="1">
      <c r="A433" s="3" t="str">
        <f t="shared" si="36"/>
        <v>BAVM 59 </v>
      </c>
      <c r="B433" s="1" t="str">
        <f t="shared" si="37"/>
        <v>I</v>
      </c>
      <c r="C433" s="3">
        <f t="shared" si="38"/>
        <v>48120.394</v>
      </c>
      <c r="D433" s="2" t="str">
        <f t="shared" si="39"/>
        <v>vis</v>
      </c>
      <c r="E433" s="21">
        <f>VLOOKUP(C433,'Active 1'!C$21:E$950,3,FALSE)</f>
        <v>13777.067089604383</v>
      </c>
      <c r="F433" s="1" t="s">
        <v>1698</v>
      </c>
      <c r="G433" s="2" t="str">
        <f t="shared" si="40"/>
        <v>48120.394</v>
      </c>
      <c r="H433" s="3">
        <f t="shared" si="41"/>
        <v>13777</v>
      </c>
      <c r="I433" s="22" t="s">
        <v>516</v>
      </c>
      <c r="J433" s="23" t="s">
        <v>517</v>
      </c>
      <c r="K433" s="22">
        <v>13777</v>
      </c>
      <c r="L433" s="22" t="s">
        <v>518</v>
      </c>
      <c r="M433" s="23" t="s">
        <v>1716</v>
      </c>
      <c r="N433" s="23"/>
      <c r="O433" s="24" t="s">
        <v>519</v>
      </c>
      <c r="P433" s="25" t="s">
        <v>506</v>
      </c>
    </row>
    <row r="434" spans="1:16" ht="13.5" thickBot="1">
      <c r="A434" s="3" t="str">
        <f t="shared" si="36"/>
        <v> BRNO 31 </v>
      </c>
      <c r="B434" s="1" t="str">
        <f t="shared" si="37"/>
        <v>I</v>
      </c>
      <c r="C434" s="3">
        <f t="shared" si="38"/>
        <v>48123.542000000001</v>
      </c>
      <c r="D434" s="2" t="str">
        <f t="shared" si="39"/>
        <v>vis</v>
      </c>
      <c r="E434" s="21">
        <f>VLOOKUP(C434,'Active 1'!C$21:E$950,3,FALSE)</f>
        <v>13782.054881555789</v>
      </c>
      <c r="F434" s="1" t="s">
        <v>1698</v>
      </c>
      <c r="G434" s="2" t="str">
        <f t="shared" si="40"/>
        <v>48123.542</v>
      </c>
      <c r="H434" s="3">
        <f t="shared" si="41"/>
        <v>13782</v>
      </c>
      <c r="I434" s="22" t="s">
        <v>520</v>
      </c>
      <c r="J434" s="23" t="s">
        <v>521</v>
      </c>
      <c r="K434" s="22">
        <v>13782</v>
      </c>
      <c r="L434" s="22" t="s">
        <v>522</v>
      </c>
      <c r="M434" s="23" t="s">
        <v>1716</v>
      </c>
      <c r="N434" s="23"/>
      <c r="O434" s="24" t="s">
        <v>523</v>
      </c>
      <c r="P434" s="24" t="s">
        <v>486</v>
      </c>
    </row>
    <row r="435" spans="1:16" ht="13.5" thickBot="1">
      <c r="A435" s="3" t="str">
        <f t="shared" si="36"/>
        <v>IBVS 3609 </v>
      </c>
      <c r="B435" s="1" t="str">
        <f t="shared" si="37"/>
        <v>II</v>
      </c>
      <c r="C435" s="3">
        <f t="shared" si="38"/>
        <v>48124.482100000001</v>
      </c>
      <c r="D435" s="2" t="str">
        <f t="shared" si="39"/>
        <v>vis</v>
      </c>
      <c r="E435" s="21">
        <f>VLOOKUP(C435,'Active 1'!C$21:E$950,3,FALSE)</f>
        <v>13783.544406083587</v>
      </c>
      <c r="F435" s="1" t="s">
        <v>1698</v>
      </c>
      <c r="G435" s="2" t="str">
        <f t="shared" si="40"/>
        <v>48124.4821</v>
      </c>
      <c r="H435" s="3">
        <f t="shared" si="41"/>
        <v>13783.5</v>
      </c>
      <c r="I435" s="22" t="s">
        <v>524</v>
      </c>
      <c r="J435" s="23" t="s">
        <v>525</v>
      </c>
      <c r="K435" s="22">
        <v>13783.5</v>
      </c>
      <c r="L435" s="22" t="s">
        <v>526</v>
      </c>
      <c r="M435" s="23" t="s">
        <v>1900</v>
      </c>
      <c r="N435" s="23" t="s">
        <v>1901</v>
      </c>
      <c r="O435" s="24" t="s">
        <v>492</v>
      </c>
      <c r="P435" s="25" t="s">
        <v>493</v>
      </c>
    </row>
    <row r="436" spans="1:16" ht="13.5" thickBot="1">
      <c r="A436" s="3" t="str">
        <f t="shared" si="36"/>
        <v> BBS 96 </v>
      </c>
      <c r="B436" s="1" t="str">
        <f t="shared" si="37"/>
        <v>I</v>
      </c>
      <c r="C436" s="3">
        <f t="shared" si="38"/>
        <v>48132.368000000002</v>
      </c>
      <c r="D436" s="2" t="str">
        <f t="shared" si="39"/>
        <v>vis</v>
      </c>
      <c r="E436" s="21">
        <f>VLOOKUP(C436,'Active 1'!C$21:E$950,3,FALSE)</f>
        <v>13796.039078430973</v>
      </c>
      <c r="F436" s="1" t="s">
        <v>1698</v>
      </c>
      <c r="G436" s="2" t="str">
        <f t="shared" si="40"/>
        <v>48132.368</v>
      </c>
      <c r="H436" s="3">
        <f t="shared" si="41"/>
        <v>13796</v>
      </c>
      <c r="I436" s="22" t="s">
        <v>527</v>
      </c>
      <c r="J436" s="23" t="s">
        <v>528</v>
      </c>
      <c r="K436" s="22">
        <v>13796</v>
      </c>
      <c r="L436" s="22" t="s">
        <v>529</v>
      </c>
      <c r="M436" s="23" t="s">
        <v>1716</v>
      </c>
      <c r="N436" s="23"/>
      <c r="O436" s="24" t="s">
        <v>1990</v>
      </c>
      <c r="P436" s="24" t="s">
        <v>483</v>
      </c>
    </row>
    <row r="437" spans="1:16" ht="13.5" thickBot="1">
      <c r="A437" s="3" t="str">
        <f t="shared" si="36"/>
        <v> AOEB 1 </v>
      </c>
      <c r="B437" s="1" t="str">
        <f t="shared" si="37"/>
        <v>I</v>
      </c>
      <c r="C437" s="3">
        <f t="shared" si="38"/>
        <v>48133.635000000002</v>
      </c>
      <c r="D437" s="2" t="str">
        <f t="shared" si="39"/>
        <v>vis</v>
      </c>
      <c r="E437" s="21">
        <f>VLOOKUP(C437,'Active 1'!C$21:E$950,3,FALSE)</f>
        <v>13798.046553781171</v>
      </c>
      <c r="F437" s="1" t="s">
        <v>1698</v>
      </c>
      <c r="G437" s="2" t="str">
        <f t="shared" si="40"/>
        <v>48133.635</v>
      </c>
      <c r="H437" s="3">
        <f t="shared" si="41"/>
        <v>13798</v>
      </c>
      <c r="I437" s="22" t="s">
        <v>530</v>
      </c>
      <c r="J437" s="23" t="s">
        <v>531</v>
      </c>
      <c r="K437" s="22">
        <v>13798</v>
      </c>
      <c r="L437" s="22" t="s">
        <v>413</v>
      </c>
      <c r="M437" s="23" t="s">
        <v>1716</v>
      </c>
      <c r="N437" s="23"/>
      <c r="O437" s="24" t="s">
        <v>2013</v>
      </c>
      <c r="P437" s="24" t="s">
        <v>1975</v>
      </c>
    </row>
    <row r="438" spans="1:16" ht="13.5" thickBot="1">
      <c r="A438" s="3" t="str">
        <f t="shared" si="36"/>
        <v> BBS 96 </v>
      </c>
      <c r="B438" s="1" t="str">
        <f t="shared" si="37"/>
        <v>I</v>
      </c>
      <c r="C438" s="3">
        <f t="shared" si="38"/>
        <v>48144.36</v>
      </c>
      <c r="D438" s="2" t="str">
        <f t="shared" si="39"/>
        <v>vis</v>
      </c>
      <c r="E438" s="21">
        <f>VLOOKUP(C438,'Active 1'!C$21:E$950,3,FALSE)</f>
        <v>13815.039587033643</v>
      </c>
      <c r="F438" s="1" t="s">
        <v>1698</v>
      </c>
      <c r="G438" s="2" t="str">
        <f t="shared" si="40"/>
        <v>48144.360</v>
      </c>
      <c r="H438" s="3">
        <f t="shared" si="41"/>
        <v>13815</v>
      </c>
      <c r="I438" s="22" t="s">
        <v>532</v>
      </c>
      <c r="J438" s="23" t="s">
        <v>533</v>
      </c>
      <c r="K438" s="22">
        <v>13815</v>
      </c>
      <c r="L438" s="22" t="s">
        <v>529</v>
      </c>
      <c r="M438" s="23" t="s">
        <v>1716</v>
      </c>
      <c r="N438" s="23"/>
      <c r="O438" s="24" t="s">
        <v>1990</v>
      </c>
      <c r="P438" s="24" t="s">
        <v>483</v>
      </c>
    </row>
    <row r="439" spans="1:16" ht="13.5" thickBot="1">
      <c r="A439" s="3" t="str">
        <f t="shared" si="36"/>
        <v> BBS 96 </v>
      </c>
      <c r="B439" s="1" t="str">
        <f t="shared" si="37"/>
        <v>I</v>
      </c>
      <c r="C439" s="3">
        <f t="shared" si="38"/>
        <v>48175.284</v>
      </c>
      <c r="D439" s="2" t="str">
        <f t="shared" si="39"/>
        <v>vis</v>
      </c>
      <c r="E439" s="21">
        <f>VLOOKUP(C439,'Active 1'!C$21:E$950,3,FALSE)</f>
        <v>13864.036562352945</v>
      </c>
      <c r="F439" s="1" t="s">
        <v>1698</v>
      </c>
      <c r="G439" s="2" t="str">
        <f t="shared" si="40"/>
        <v>48175.284</v>
      </c>
      <c r="H439" s="3">
        <f t="shared" si="41"/>
        <v>13864</v>
      </c>
      <c r="I439" s="22" t="s">
        <v>534</v>
      </c>
      <c r="J439" s="23" t="s">
        <v>535</v>
      </c>
      <c r="K439" s="22">
        <v>13864</v>
      </c>
      <c r="L439" s="22" t="s">
        <v>221</v>
      </c>
      <c r="M439" s="23" t="s">
        <v>1716</v>
      </c>
      <c r="N439" s="23"/>
      <c r="O439" s="24" t="s">
        <v>1990</v>
      </c>
      <c r="P439" s="24" t="s">
        <v>483</v>
      </c>
    </row>
    <row r="440" spans="1:16" ht="13.5" thickBot="1">
      <c r="A440" s="3" t="str">
        <f t="shared" si="36"/>
        <v> BBS 97 </v>
      </c>
      <c r="B440" s="1" t="str">
        <f t="shared" si="37"/>
        <v>I</v>
      </c>
      <c r="C440" s="3">
        <f t="shared" si="38"/>
        <v>48202.423999999999</v>
      </c>
      <c r="D440" s="2" t="str">
        <f t="shared" si="39"/>
        <v>vis</v>
      </c>
      <c r="E440" s="21">
        <f>VLOOKUP(C440,'Active 1'!C$21:E$950,3,FALSE)</f>
        <v>13907.038046965732</v>
      </c>
      <c r="F440" s="1" t="s">
        <v>1698</v>
      </c>
      <c r="G440" s="2" t="str">
        <f t="shared" si="40"/>
        <v>48202.424</v>
      </c>
      <c r="H440" s="3">
        <f t="shared" si="41"/>
        <v>13907</v>
      </c>
      <c r="I440" s="22" t="s">
        <v>536</v>
      </c>
      <c r="J440" s="23" t="s">
        <v>537</v>
      </c>
      <c r="K440" s="22">
        <v>13907</v>
      </c>
      <c r="L440" s="22" t="s">
        <v>211</v>
      </c>
      <c r="M440" s="23" t="s">
        <v>1716</v>
      </c>
      <c r="N440" s="23"/>
      <c r="O440" s="24" t="s">
        <v>1990</v>
      </c>
      <c r="P440" s="24" t="s">
        <v>538</v>
      </c>
    </row>
    <row r="441" spans="1:16" ht="13.5" thickBot="1">
      <c r="A441" s="3" t="str">
        <f t="shared" si="36"/>
        <v> AOEB 1 </v>
      </c>
      <c r="B441" s="1" t="str">
        <f t="shared" si="37"/>
        <v>I</v>
      </c>
      <c r="C441" s="3">
        <f t="shared" si="38"/>
        <v>48210.629000000001</v>
      </c>
      <c r="D441" s="2" t="str">
        <f t="shared" si="39"/>
        <v>vis</v>
      </c>
      <c r="E441" s="21">
        <f>VLOOKUP(C441,'Active 1'!C$21:E$950,3,FALSE)</f>
        <v>13920.038311565881</v>
      </c>
      <c r="F441" s="1" t="s">
        <v>1698</v>
      </c>
      <c r="G441" s="2" t="str">
        <f t="shared" si="40"/>
        <v>48210.629</v>
      </c>
      <c r="H441" s="3">
        <f t="shared" si="41"/>
        <v>13920</v>
      </c>
      <c r="I441" s="22" t="s">
        <v>539</v>
      </c>
      <c r="J441" s="23" t="s">
        <v>540</v>
      </c>
      <c r="K441" s="22">
        <v>13920</v>
      </c>
      <c r="L441" s="22" t="s">
        <v>211</v>
      </c>
      <c r="M441" s="23" t="s">
        <v>1716</v>
      </c>
      <c r="N441" s="23"/>
      <c r="O441" s="24" t="s">
        <v>2013</v>
      </c>
      <c r="P441" s="24" t="s">
        <v>1975</v>
      </c>
    </row>
    <row r="442" spans="1:16" ht="13.5" thickBot="1">
      <c r="A442" s="3" t="str">
        <f t="shared" si="36"/>
        <v> BBS 98 </v>
      </c>
      <c r="B442" s="1" t="str">
        <f t="shared" si="37"/>
        <v>I</v>
      </c>
      <c r="C442" s="3">
        <f t="shared" si="38"/>
        <v>48433.428</v>
      </c>
      <c r="D442" s="2" t="str">
        <f t="shared" si="39"/>
        <v>vis</v>
      </c>
      <c r="E442" s="21">
        <f>VLOOKUP(C442,'Active 1'!C$21:E$950,3,FALSE)</f>
        <v>14273.048177823974</v>
      </c>
      <c r="F442" s="1" t="s">
        <v>1698</v>
      </c>
      <c r="G442" s="2" t="str">
        <f t="shared" si="40"/>
        <v>48433.428</v>
      </c>
      <c r="H442" s="3">
        <f t="shared" si="41"/>
        <v>14273</v>
      </c>
      <c r="I442" s="22" t="s">
        <v>541</v>
      </c>
      <c r="J442" s="23" t="s">
        <v>542</v>
      </c>
      <c r="K442" s="22">
        <v>14273</v>
      </c>
      <c r="L442" s="22" t="s">
        <v>399</v>
      </c>
      <c r="M442" s="23" t="s">
        <v>1716</v>
      </c>
      <c r="N442" s="23"/>
      <c r="O442" s="24" t="s">
        <v>1990</v>
      </c>
      <c r="P442" s="24" t="s">
        <v>543</v>
      </c>
    </row>
    <row r="443" spans="1:16" ht="13.5" thickBot="1">
      <c r="A443" s="3" t="str">
        <f t="shared" si="36"/>
        <v> BRNO 31 </v>
      </c>
      <c r="B443" s="1" t="str">
        <f t="shared" si="37"/>
        <v>I</v>
      </c>
      <c r="C443" s="3">
        <f t="shared" si="38"/>
        <v>48438.474000000002</v>
      </c>
      <c r="D443" s="2" t="str">
        <f t="shared" si="39"/>
        <v>vis</v>
      </c>
      <c r="E443" s="21">
        <f>VLOOKUP(C443,'Active 1'!C$21:E$950,3,FALSE)</f>
        <v>14281.043221720665</v>
      </c>
      <c r="F443" s="1" t="s">
        <v>1698</v>
      </c>
      <c r="G443" s="2" t="str">
        <f t="shared" si="40"/>
        <v>48438.474</v>
      </c>
      <c r="H443" s="3">
        <f t="shared" si="41"/>
        <v>14281</v>
      </c>
      <c r="I443" s="22" t="s">
        <v>544</v>
      </c>
      <c r="J443" s="23" t="s">
        <v>545</v>
      </c>
      <c r="K443" s="22">
        <v>14281</v>
      </c>
      <c r="L443" s="22" t="s">
        <v>284</v>
      </c>
      <c r="M443" s="23" t="s">
        <v>1716</v>
      </c>
      <c r="N443" s="23"/>
      <c r="O443" s="24" t="s">
        <v>464</v>
      </c>
      <c r="P443" s="24" t="s">
        <v>486</v>
      </c>
    </row>
    <row r="444" spans="1:16" ht="13.5" thickBot="1">
      <c r="A444" s="3" t="str">
        <f t="shared" si="36"/>
        <v>IBVS 3719 </v>
      </c>
      <c r="B444" s="1" t="str">
        <f t="shared" si="37"/>
        <v>I</v>
      </c>
      <c r="C444" s="3">
        <f t="shared" si="38"/>
        <v>48455.516300000003</v>
      </c>
      <c r="D444" s="2" t="str">
        <f t="shared" si="39"/>
        <v>vis</v>
      </c>
      <c r="E444" s="21">
        <f>VLOOKUP(C444,'Active 1'!C$21:E$950,3,FALSE)</f>
        <v>14308.045587277649</v>
      </c>
      <c r="F444" s="1" t="s">
        <v>1698</v>
      </c>
      <c r="G444" s="2" t="str">
        <f t="shared" si="40"/>
        <v>48455.5163</v>
      </c>
      <c r="H444" s="3">
        <f t="shared" si="41"/>
        <v>14308</v>
      </c>
      <c r="I444" s="22" t="s">
        <v>546</v>
      </c>
      <c r="J444" s="23" t="s">
        <v>547</v>
      </c>
      <c r="K444" s="22">
        <v>14308</v>
      </c>
      <c r="L444" s="22" t="s">
        <v>548</v>
      </c>
      <c r="M444" s="23" t="s">
        <v>1900</v>
      </c>
      <c r="N444" s="23" t="s">
        <v>549</v>
      </c>
      <c r="O444" s="24" t="s">
        <v>492</v>
      </c>
      <c r="P444" s="25" t="s">
        <v>550</v>
      </c>
    </row>
    <row r="445" spans="1:16" ht="13.5" thickBot="1">
      <c r="A445" s="3" t="str">
        <f t="shared" si="36"/>
        <v>IBVS 3719 </v>
      </c>
      <c r="B445" s="1" t="str">
        <f t="shared" si="37"/>
        <v>I</v>
      </c>
      <c r="C445" s="3">
        <f t="shared" si="38"/>
        <v>48455.516300000003</v>
      </c>
      <c r="D445" s="2" t="str">
        <f t="shared" si="39"/>
        <v>vis</v>
      </c>
      <c r="E445" s="21">
        <f>VLOOKUP(C445,'Active 1'!C$21:E$950,3,FALSE)</f>
        <v>14308.045587277649</v>
      </c>
      <c r="F445" s="1" t="s">
        <v>1698</v>
      </c>
      <c r="G445" s="2" t="str">
        <f t="shared" si="40"/>
        <v>48455.5163</v>
      </c>
      <c r="H445" s="3">
        <f t="shared" si="41"/>
        <v>14308</v>
      </c>
      <c r="I445" s="22" t="s">
        <v>546</v>
      </c>
      <c r="J445" s="23" t="s">
        <v>547</v>
      </c>
      <c r="K445" s="22">
        <v>14308</v>
      </c>
      <c r="L445" s="22" t="s">
        <v>548</v>
      </c>
      <c r="M445" s="23" t="s">
        <v>1900</v>
      </c>
      <c r="N445" s="23" t="s">
        <v>1398</v>
      </c>
      <c r="O445" s="24" t="s">
        <v>492</v>
      </c>
      <c r="P445" s="25" t="s">
        <v>550</v>
      </c>
    </row>
    <row r="446" spans="1:16" ht="13.5" thickBot="1">
      <c r="A446" s="3" t="str">
        <f t="shared" si="36"/>
        <v>IBVS 3719 </v>
      </c>
      <c r="B446" s="1" t="str">
        <f t="shared" si="37"/>
        <v>I</v>
      </c>
      <c r="C446" s="3">
        <f t="shared" si="38"/>
        <v>48457.409699999997</v>
      </c>
      <c r="D446" s="2" t="str">
        <f t="shared" si="39"/>
        <v>vis</v>
      </c>
      <c r="E446" s="21">
        <f>VLOOKUP(C446,'Active 1'!C$21:E$950,3,FALSE)</f>
        <v>14311.045550835703</v>
      </c>
      <c r="F446" s="1" t="s">
        <v>1698</v>
      </c>
      <c r="G446" s="2" t="str">
        <f t="shared" si="40"/>
        <v>48457.4097</v>
      </c>
      <c r="H446" s="3">
        <f t="shared" si="41"/>
        <v>14311</v>
      </c>
      <c r="I446" s="22" t="s">
        <v>551</v>
      </c>
      <c r="J446" s="23" t="s">
        <v>552</v>
      </c>
      <c r="K446" s="22">
        <v>14311</v>
      </c>
      <c r="L446" s="22" t="s">
        <v>553</v>
      </c>
      <c r="M446" s="23" t="s">
        <v>1900</v>
      </c>
      <c r="N446" s="23" t="s">
        <v>549</v>
      </c>
      <c r="O446" s="24" t="s">
        <v>492</v>
      </c>
      <c r="P446" s="25" t="s">
        <v>550</v>
      </c>
    </row>
    <row r="447" spans="1:16" ht="13.5" thickBot="1">
      <c r="A447" s="3" t="str">
        <f t="shared" si="36"/>
        <v>IBVS 3719 </v>
      </c>
      <c r="B447" s="1" t="str">
        <f t="shared" si="37"/>
        <v>I</v>
      </c>
      <c r="C447" s="3">
        <f t="shared" si="38"/>
        <v>48457.409899999999</v>
      </c>
      <c r="D447" s="2" t="str">
        <f t="shared" si="39"/>
        <v>vis</v>
      </c>
      <c r="E447" s="21">
        <f>VLOOKUP(C447,'Active 1'!C$21:E$950,3,FALSE)</f>
        <v>14311.045867722109</v>
      </c>
      <c r="F447" s="1" t="s">
        <v>1698</v>
      </c>
      <c r="G447" s="2" t="str">
        <f t="shared" si="40"/>
        <v>48457.4099</v>
      </c>
      <c r="H447" s="3">
        <f t="shared" si="41"/>
        <v>14311</v>
      </c>
      <c r="I447" s="22" t="s">
        <v>554</v>
      </c>
      <c r="J447" s="23" t="s">
        <v>555</v>
      </c>
      <c r="K447" s="22">
        <v>14311</v>
      </c>
      <c r="L447" s="22" t="s">
        <v>556</v>
      </c>
      <c r="M447" s="23" t="s">
        <v>1900</v>
      </c>
      <c r="N447" s="23" t="s">
        <v>1398</v>
      </c>
      <c r="O447" s="24" t="s">
        <v>492</v>
      </c>
      <c r="P447" s="25" t="s">
        <v>550</v>
      </c>
    </row>
    <row r="448" spans="1:16" ht="13.5" thickBot="1">
      <c r="A448" s="3" t="str">
        <f t="shared" si="36"/>
        <v>IBVS 3719 </v>
      </c>
      <c r="B448" s="1" t="str">
        <f t="shared" si="37"/>
        <v>II</v>
      </c>
      <c r="C448" s="3">
        <f t="shared" si="38"/>
        <v>48458.356</v>
      </c>
      <c r="D448" s="2" t="str">
        <f t="shared" si="39"/>
        <v>vis</v>
      </c>
      <c r="E448" s="21">
        <f>VLOOKUP(C448,'Active 1'!C$21:E$950,3,FALSE)</f>
        <v>14312.544898841939</v>
      </c>
      <c r="F448" s="1" t="s">
        <v>1698</v>
      </c>
      <c r="G448" s="2" t="str">
        <f t="shared" si="40"/>
        <v>48458.3560</v>
      </c>
      <c r="H448" s="3">
        <f t="shared" si="41"/>
        <v>14312.5</v>
      </c>
      <c r="I448" s="22" t="s">
        <v>557</v>
      </c>
      <c r="J448" s="23" t="s">
        <v>558</v>
      </c>
      <c r="K448" s="22">
        <v>14312.5</v>
      </c>
      <c r="L448" s="22" t="s">
        <v>559</v>
      </c>
      <c r="M448" s="23" t="s">
        <v>1900</v>
      </c>
      <c r="N448" s="23" t="s">
        <v>1398</v>
      </c>
      <c r="O448" s="24" t="s">
        <v>492</v>
      </c>
      <c r="P448" s="25" t="s">
        <v>550</v>
      </c>
    </row>
    <row r="449" spans="1:16" ht="13.5" thickBot="1">
      <c r="A449" s="3" t="str">
        <f t="shared" si="36"/>
        <v>IBVS 3719 </v>
      </c>
      <c r="B449" s="1" t="str">
        <f t="shared" si="37"/>
        <v>II</v>
      </c>
      <c r="C449" s="3">
        <f t="shared" si="38"/>
        <v>48458.356299999999</v>
      </c>
      <c r="D449" s="2" t="str">
        <f t="shared" si="39"/>
        <v>vis</v>
      </c>
      <c r="E449" s="21">
        <f>VLOOKUP(C449,'Active 1'!C$21:E$950,3,FALSE)</f>
        <v>14312.545374171539</v>
      </c>
      <c r="F449" s="1" t="s">
        <v>1698</v>
      </c>
      <c r="G449" s="2" t="str">
        <f t="shared" si="40"/>
        <v>48458.3563</v>
      </c>
      <c r="H449" s="3">
        <f t="shared" si="41"/>
        <v>14312.5</v>
      </c>
      <c r="I449" s="22" t="s">
        <v>560</v>
      </c>
      <c r="J449" s="23" t="s">
        <v>561</v>
      </c>
      <c r="K449" s="22">
        <v>14312.5</v>
      </c>
      <c r="L449" s="22" t="s">
        <v>562</v>
      </c>
      <c r="M449" s="23" t="s">
        <v>1900</v>
      </c>
      <c r="N449" s="23" t="s">
        <v>549</v>
      </c>
      <c r="O449" s="24" t="s">
        <v>492</v>
      </c>
      <c r="P449" s="25" t="s">
        <v>550</v>
      </c>
    </row>
    <row r="450" spans="1:16" ht="13.5" thickBot="1">
      <c r="A450" s="3" t="str">
        <f t="shared" si="36"/>
        <v>IBVS 3719 </v>
      </c>
      <c r="B450" s="1" t="str">
        <f t="shared" si="37"/>
        <v>II</v>
      </c>
      <c r="C450" s="3">
        <f t="shared" si="38"/>
        <v>48463.404799999997</v>
      </c>
      <c r="D450" s="2" t="str">
        <f t="shared" si="39"/>
        <v>vis</v>
      </c>
      <c r="E450" s="21">
        <f>VLOOKUP(C450,'Active 1'!C$21:E$950,3,FALSE)</f>
        <v>14320.544379148236</v>
      </c>
      <c r="F450" s="1" t="s">
        <v>1698</v>
      </c>
      <c r="G450" s="2" t="str">
        <f t="shared" si="40"/>
        <v>48463.4048</v>
      </c>
      <c r="H450" s="3">
        <f t="shared" si="41"/>
        <v>14320.5</v>
      </c>
      <c r="I450" s="22" t="s">
        <v>563</v>
      </c>
      <c r="J450" s="23" t="s">
        <v>564</v>
      </c>
      <c r="K450" s="22">
        <v>14320.5</v>
      </c>
      <c r="L450" s="22" t="s">
        <v>526</v>
      </c>
      <c r="M450" s="23" t="s">
        <v>1900</v>
      </c>
      <c r="N450" s="23" t="s">
        <v>549</v>
      </c>
      <c r="O450" s="24" t="s">
        <v>492</v>
      </c>
      <c r="P450" s="25" t="s">
        <v>550</v>
      </c>
    </row>
    <row r="451" spans="1:16" ht="13.5" thickBot="1">
      <c r="A451" s="3" t="str">
        <f t="shared" si="36"/>
        <v>IBVS 3719 </v>
      </c>
      <c r="B451" s="1" t="str">
        <f t="shared" si="37"/>
        <v>II</v>
      </c>
      <c r="C451" s="3">
        <f t="shared" si="38"/>
        <v>48463.404799999997</v>
      </c>
      <c r="D451" s="2" t="str">
        <f t="shared" si="39"/>
        <v>vis</v>
      </c>
      <c r="E451" s="21">
        <f>VLOOKUP(C451,'Active 1'!C$21:E$950,3,FALSE)</f>
        <v>14320.544379148236</v>
      </c>
      <c r="F451" s="1" t="s">
        <v>1698</v>
      </c>
      <c r="G451" s="2" t="str">
        <f t="shared" si="40"/>
        <v>48463.4048</v>
      </c>
      <c r="H451" s="3">
        <f t="shared" si="41"/>
        <v>14320.5</v>
      </c>
      <c r="I451" s="22" t="s">
        <v>563</v>
      </c>
      <c r="J451" s="23" t="s">
        <v>564</v>
      </c>
      <c r="K451" s="22">
        <v>14320.5</v>
      </c>
      <c r="L451" s="22" t="s">
        <v>526</v>
      </c>
      <c r="M451" s="23" t="s">
        <v>1900</v>
      </c>
      <c r="N451" s="23" t="s">
        <v>1398</v>
      </c>
      <c r="O451" s="24" t="s">
        <v>492</v>
      </c>
      <c r="P451" s="25" t="s">
        <v>550</v>
      </c>
    </row>
    <row r="452" spans="1:16" ht="13.5" thickBot="1">
      <c r="A452" s="3" t="str">
        <f t="shared" si="36"/>
        <v>IBVS 3719 </v>
      </c>
      <c r="B452" s="1" t="str">
        <f t="shared" si="37"/>
        <v>I</v>
      </c>
      <c r="C452" s="3">
        <f t="shared" si="38"/>
        <v>48464.352800000001</v>
      </c>
      <c r="D452" s="2" t="str">
        <f t="shared" si="39"/>
        <v>vis</v>
      </c>
      <c r="E452" s="21">
        <f>VLOOKUP(C452,'Active 1'!C$21:E$950,3,FALSE)</f>
        <v>14322.046420688881</v>
      </c>
      <c r="F452" s="1" t="s">
        <v>1698</v>
      </c>
      <c r="G452" s="2" t="str">
        <f t="shared" si="40"/>
        <v>48464.3528</v>
      </c>
      <c r="H452" s="3">
        <f t="shared" si="41"/>
        <v>14322</v>
      </c>
      <c r="I452" s="22" t="s">
        <v>568</v>
      </c>
      <c r="J452" s="23" t="s">
        <v>569</v>
      </c>
      <c r="K452" s="22">
        <v>14322</v>
      </c>
      <c r="L452" s="22" t="s">
        <v>570</v>
      </c>
      <c r="M452" s="23" t="s">
        <v>1900</v>
      </c>
      <c r="N452" s="23" t="s">
        <v>1398</v>
      </c>
      <c r="O452" s="24" t="s">
        <v>492</v>
      </c>
      <c r="P452" s="25" t="s">
        <v>550</v>
      </c>
    </row>
    <row r="453" spans="1:16" ht="13.5" thickBot="1">
      <c r="A453" s="3" t="str">
        <f t="shared" si="36"/>
        <v> BRNO 31 </v>
      </c>
      <c r="B453" s="1" t="str">
        <f t="shared" si="37"/>
        <v>I</v>
      </c>
      <c r="C453" s="3">
        <f t="shared" si="38"/>
        <v>48479.483999999997</v>
      </c>
      <c r="D453" s="2" t="str">
        <f t="shared" si="39"/>
        <v>vis</v>
      </c>
      <c r="E453" s="21">
        <f>VLOOKUP(C453,'Active 1'!C$21:E$950,3,FALSE)</f>
        <v>14346.020778241307</v>
      </c>
      <c r="F453" s="1" t="s">
        <v>1698</v>
      </c>
      <c r="G453" s="2" t="str">
        <f t="shared" si="40"/>
        <v>48479.484</v>
      </c>
      <c r="H453" s="3">
        <f t="shared" si="41"/>
        <v>14346</v>
      </c>
      <c r="I453" s="22" t="s">
        <v>571</v>
      </c>
      <c r="J453" s="23" t="s">
        <v>572</v>
      </c>
      <c r="K453" s="22">
        <v>14346</v>
      </c>
      <c r="L453" s="22" t="s">
        <v>1993</v>
      </c>
      <c r="M453" s="23" t="s">
        <v>1716</v>
      </c>
      <c r="N453" s="23"/>
      <c r="O453" s="24" t="s">
        <v>573</v>
      </c>
      <c r="P453" s="24" t="s">
        <v>486</v>
      </c>
    </row>
    <row r="454" spans="1:16" ht="13.5" thickBot="1">
      <c r="A454" s="3" t="str">
        <f t="shared" si="36"/>
        <v> BBS 98 </v>
      </c>
      <c r="B454" s="1" t="str">
        <f t="shared" si="37"/>
        <v>I</v>
      </c>
      <c r="C454" s="3">
        <f t="shared" si="38"/>
        <v>48481.396999999997</v>
      </c>
      <c r="D454" s="2" t="str">
        <f t="shared" si="39"/>
        <v>vis</v>
      </c>
      <c r="E454" s="21">
        <f>VLOOKUP(C454,'Active 1'!C$21:E$950,3,FALSE)</f>
        <v>14349.051796666668</v>
      </c>
      <c r="F454" s="1" t="s">
        <v>1698</v>
      </c>
      <c r="G454" s="2" t="str">
        <f t="shared" si="40"/>
        <v>48481.397</v>
      </c>
      <c r="H454" s="3">
        <f t="shared" si="41"/>
        <v>14349</v>
      </c>
      <c r="I454" s="22" t="s">
        <v>574</v>
      </c>
      <c r="J454" s="23" t="s">
        <v>575</v>
      </c>
      <c r="K454" s="22">
        <v>14349</v>
      </c>
      <c r="L454" s="22" t="s">
        <v>314</v>
      </c>
      <c r="M454" s="23" t="s">
        <v>1716</v>
      </c>
      <c r="N454" s="23"/>
      <c r="O454" s="24" t="s">
        <v>1990</v>
      </c>
      <c r="P454" s="24" t="s">
        <v>543</v>
      </c>
    </row>
    <row r="455" spans="1:16" ht="13.5" thickBot="1">
      <c r="A455" s="3" t="str">
        <f t="shared" si="36"/>
        <v> BBS 99 </v>
      </c>
      <c r="B455" s="1" t="str">
        <f t="shared" si="37"/>
        <v>I</v>
      </c>
      <c r="C455" s="3">
        <f t="shared" si="38"/>
        <v>48505.38</v>
      </c>
      <c r="D455" s="2" t="str">
        <f t="shared" si="39"/>
        <v>vis</v>
      </c>
      <c r="E455" s="21">
        <f>VLOOKUP(C455,'Active 1'!C$21:E$950,3,FALSE)</f>
        <v>14387.051229440011</v>
      </c>
      <c r="F455" s="1" t="s">
        <v>1698</v>
      </c>
      <c r="G455" s="2" t="str">
        <f t="shared" si="40"/>
        <v>48505.380</v>
      </c>
      <c r="H455" s="3">
        <f t="shared" si="41"/>
        <v>14387</v>
      </c>
      <c r="I455" s="22" t="s">
        <v>576</v>
      </c>
      <c r="J455" s="23" t="s">
        <v>577</v>
      </c>
      <c r="K455" s="22">
        <v>14387</v>
      </c>
      <c r="L455" s="22" t="s">
        <v>184</v>
      </c>
      <c r="M455" s="23" t="s">
        <v>1716</v>
      </c>
      <c r="N455" s="23"/>
      <c r="O455" s="24" t="s">
        <v>1990</v>
      </c>
      <c r="P455" s="24" t="s">
        <v>578</v>
      </c>
    </row>
    <row r="456" spans="1:16" ht="13.5" thickBot="1">
      <c r="A456" s="3" t="str">
        <f t="shared" si="36"/>
        <v> BRNO 31 </v>
      </c>
      <c r="B456" s="1" t="str">
        <f t="shared" si="37"/>
        <v>I</v>
      </c>
      <c r="C456" s="3">
        <f t="shared" si="38"/>
        <v>48510.41</v>
      </c>
      <c r="D456" s="2" t="str">
        <f t="shared" si="39"/>
        <v>vis</v>
      </c>
      <c r="E456" s="21">
        <f>VLOOKUP(C456,'Active 1'!C$21:E$950,3,FALSE)</f>
        <v>14395.02092242463</v>
      </c>
      <c r="F456" s="1" t="s">
        <v>1698</v>
      </c>
      <c r="G456" s="2" t="str">
        <f t="shared" si="40"/>
        <v>48510.410</v>
      </c>
      <c r="H456" s="3">
        <f t="shared" si="41"/>
        <v>14395</v>
      </c>
      <c r="I456" s="22" t="s">
        <v>579</v>
      </c>
      <c r="J456" s="23" t="s">
        <v>580</v>
      </c>
      <c r="K456" s="22">
        <v>14395</v>
      </c>
      <c r="L456" s="22" t="s">
        <v>1993</v>
      </c>
      <c r="M456" s="23" t="s">
        <v>1716</v>
      </c>
      <c r="N456" s="23"/>
      <c r="O456" s="24" t="s">
        <v>1918</v>
      </c>
      <c r="P456" s="24" t="s">
        <v>486</v>
      </c>
    </row>
    <row r="457" spans="1:16" ht="13.5" thickBot="1">
      <c r="A457" s="3" t="str">
        <f t="shared" si="36"/>
        <v> BBS 99 </v>
      </c>
      <c r="B457" s="1" t="str">
        <f t="shared" si="37"/>
        <v>I</v>
      </c>
      <c r="C457" s="3">
        <f t="shared" si="38"/>
        <v>48546.402999999998</v>
      </c>
      <c r="D457" s="2" t="str">
        <f t="shared" si="39"/>
        <v>vis</v>
      </c>
      <c r="E457" s="21">
        <f>VLOOKUP(C457,'Active 1'!C$21:E$950,3,FALSE)</f>
        <v>14452.049383576727</v>
      </c>
      <c r="F457" s="1" t="s">
        <v>1698</v>
      </c>
      <c r="G457" s="2" t="str">
        <f t="shared" si="40"/>
        <v>48546.403</v>
      </c>
      <c r="H457" s="3">
        <f t="shared" si="41"/>
        <v>14452</v>
      </c>
      <c r="I457" s="22" t="s">
        <v>581</v>
      </c>
      <c r="J457" s="23" t="s">
        <v>582</v>
      </c>
      <c r="K457" s="22">
        <v>14452</v>
      </c>
      <c r="L457" s="22" t="s">
        <v>473</v>
      </c>
      <c r="M457" s="23" t="s">
        <v>1716</v>
      </c>
      <c r="N457" s="23"/>
      <c r="O457" s="24" t="s">
        <v>1990</v>
      </c>
      <c r="P457" s="24" t="s">
        <v>578</v>
      </c>
    </row>
    <row r="458" spans="1:16" ht="13.5" thickBot="1">
      <c r="A458" s="3" t="str">
        <f t="shared" si="36"/>
        <v> BBS 100 </v>
      </c>
      <c r="B458" s="1" t="str">
        <f t="shared" si="37"/>
        <v>I</v>
      </c>
      <c r="C458" s="3">
        <f t="shared" si="38"/>
        <v>48620.248</v>
      </c>
      <c r="D458" s="2" t="str">
        <f t="shared" si="39"/>
        <v>vis</v>
      </c>
      <c r="E458" s="21">
        <f>VLOOKUP(C458,'Active 1'!C$21:E$950,3,FALSE)</f>
        <v>14569.051764978032</v>
      </c>
      <c r="F458" s="1" t="s">
        <v>1698</v>
      </c>
      <c r="G458" s="2" t="str">
        <f t="shared" si="40"/>
        <v>48620.248</v>
      </c>
      <c r="H458" s="3">
        <f t="shared" si="41"/>
        <v>14569</v>
      </c>
      <c r="I458" s="22" t="s">
        <v>583</v>
      </c>
      <c r="J458" s="23" t="s">
        <v>584</v>
      </c>
      <c r="K458" s="22">
        <v>14569</v>
      </c>
      <c r="L458" s="22" t="s">
        <v>314</v>
      </c>
      <c r="M458" s="23" t="s">
        <v>1716</v>
      </c>
      <c r="N458" s="23"/>
      <c r="O458" s="24" t="s">
        <v>1990</v>
      </c>
      <c r="P458" s="24" t="s">
        <v>585</v>
      </c>
    </row>
    <row r="459" spans="1:16" ht="13.5" thickBot="1">
      <c r="A459" s="3" t="str">
        <f t="shared" ref="A459:A522" si="42">P459</f>
        <v> BRNO 31 </v>
      </c>
      <c r="B459" s="1" t="str">
        <f t="shared" ref="B459:B522" si="43">IF(H459=INT(H459),"I","II")</f>
        <v>I</v>
      </c>
      <c r="C459" s="3">
        <f t="shared" ref="C459:C522" si="44">1*G459</f>
        <v>48625.302000000003</v>
      </c>
      <c r="D459" s="2" t="str">
        <f t="shared" ref="D459:D522" si="45">VLOOKUP(F459,I$1:J$5,2,FALSE)</f>
        <v>vis</v>
      </c>
      <c r="E459" s="21">
        <f>VLOOKUP(C459,'Active 1'!C$21:E$950,3,FALSE)</f>
        <v>14577.059484330764</v>
      </c>
      <c r="F459" s="1" t="s">
        <v>1698</v>
      </c>
      <c r="G459" s="2" t="str">
        <f t="shared" ref="G459:G522" si="46">MID(I459,3,LEN(I459)-3)</f>
        <v>48625.302</v>
      </c>
      <c r="H459" s="3">
        <f t="shared" ref="H459:H522" si="47">1*K459</f>
        <v>14577</v>
      </c>
      <c r="I459" s="22" t="s">
        <v>586</v>
      </c>
      <c r="J459" s="23" t="s">
        <v>587</v>
      </c>
      <c r="K459" s="22">
        <v>14577</v>
      </c>
      <c r="L459" s="22" t="s">
        <v>588</v>
      </c>
      <c r="M459" s="23" t="s">
        <v>1716</v>
      </c>
      <c r="N459" s="23"/>
      <c r="O459" s="24" t="s">
        <v>589</v>
      </c>
      <c r="P459" s="24" t="s">
        <v>486</v>
      </c>
    </row>
    <row r="460" spans="1:16" ht="13.5" thickBot="1">
      <c r="A460" s="3" t="str">
        <f t="shared" si="42"/>
        <v> BBS 101 </v>
      </c>
      <c r="B460" s="1" t="str">
        <f t="shared" si="43"/>
        <v>I</v>
      </c>
      <c r="C460" s="3">
        <f t="shared" si="44"/>
        <v>48789.387999999999</v>
      </c>
      <c r="D460" s="2" t="str">
        <f t="shared" si="45"/>
        <v>vis</v>
      </c>
      <c r="E460" s="21">
        <f>VLOOKUP(C460,'Active 1'!C$21:E$950,3,FALSE)</f>
        <v>14837.042594285585</v>
      </c>
      <c r="F460" s="1" t="s">
        <v>1698</v>
      </c>
      <c r="G460" s="2" t="str">
        <f t="shared" si="46"/>
        <v>48789.388</v>
      </c>
      <c r="H460" s="3">
        <f t="shared" si="47"/>
        <v>14837</v>
      </c>
      <c r="I460" s="22" t="s">
        <v>590</v>
      </c>
      <c r="J460" s="23" t="s">
        <v>591</v>
      </c>
      <c r="K460" s="22">
        <v>14837</v>
      </c>
      <c r="L460" s="22" t="s">
        <v>284</v>
      </c>
      <c r="M460" s="23" t="s">
        <v>1716</v>
      </c>
      <c r="N460" s="23"/>
      <c r="O460" s="24" t="s">
        <v>1990</v>
      </c>
      <c r="P460" s="24" t="s">
        <v>592</v>
      </c>
    </row>
    <row r="461" spans="1:16" ht="13.5" thickBot="1">
      <c r="A461" s="3" t="str">
        <f t="shared" si="42"/>
        <v> BBS 101 </v>
      </c>
      <c r="B461" s="1" t="str">
        <f t="shared" si="43"/>
        <v>I</v>
      </c>
      <c r="C461" s="3">
        <f t="shared" si="44"/>
        <v>48823.487000000001</v>
      </c>
      <c r="D461" s="2" t="str">
        <f t="shared" si="45"/>
        <v>vis</v>
      </c>
      <c r="E461" s="21">
        <f>VLOOKUP(C461,'Active 1'!C$21:E$950,3,FALSE)</f>
        <v>14891.070141220427</v>
      </c>
      <c r="F461" s="1" t="s">
        <v>1698</v>
      </c>
      <c r="G461" s="2" t="str">
        <f t="shared" si="46"/>
        <v>48823.487</v>
      </c>
      <c r="H461" s="3">
        <f t="shared" si="47"/>
        <v>14891</v>
      </c>
      <c r="I461" s="22" t="s">
        <v>593</v>
      </c>
      <c r="J461" s="23" t="s">
        <v>594</v>
      </c>
      <c r="K461" s="22">
        <v>14891</v>
      </c>
      <c r="L461" s="22" t="s">
        <v>595</v>
      </c>
      <c r="M461" s="23" t="s">
        <v>1716</v>
      </c>
      <c r="N461" s="23"/>
      <c r="O461" s="24" t="s">
        <v>1990</v>
      </c>
      <c r="P461" s="24" t="s">
        <v>592</v>
      </c>
    </row>
    <row r="462" spans="1:16" ht="13.5" thickBot="1">
      <c r="A462" s="3" t="str">
        <f t="shared" si="42"/>
        <v>IBVS 4051 </v>
      </c>
      <c r="B462" s="1" t="str">
        <f t="shared" si="43"/>
        <v>I</v>
      </c>
      <c r="C462" s="3">
        <f t="shared" si="44"/>
        <v>48825.366600000001</v>
      </c>
      <c r="D462" s="2" t="str">
        <f t="shared" si="45"/>
        <v>vis</v>
      </c>
      <c r="E462" s="21">
        <f>VLOOKUP(C462,'Active 1'!C$21:E$950,3,FALSE)</f>
        <v>14894.048239616823</v>
      </c>
      <c r="F462" s="1" t="s">
        <v>1698</v>
      </c>
      <c r="G462" s="2" t="str">
        <f t="shared" si="46"/>
        <v>48825.3666</v>
      </c>
      <c r="H462" s="3">
        <f t="shared" si="47"/>
        <v>14894</v>
      </c>
      <c r="I462" s="22" t="s">
        <v>596</v>
      </c>
      <c r="J462" s="23" t="s">
        <v>597</v>
      </c>
      <c r="K462" s="22">
        <v>14894</v>
      </c>
      <c r="L462" s="22" t="s">
        <v>598</v>
      </c>
      <c r="M462" s="23" t="s">
        <v>1900</v>
      </c>
      <c r="N462" s="23" t="s">
        <v>549</v>
      </c>
      <c r="O462" s="24" t="s">
        <v>355</v>
      </c>
      <c r="P462" s="25" t="s">
        <v>599</v>
      </c>
    </row>
    <row r="463" spans="1:16" ht="13.5" thickBot="1">
      <c r="A463" s="3" t="str">
        <f t="shared" si="42"/>
        <v>IBVS 4051 </v>
      </c>
      <c r="B463" s="1" t="str">
        <f t="shared" si="43"/>
        <v>I</v>
      </c>
      <c r="C463" s="3">
        <f t="shared" si="44"/>
        <v>48825.366900000001</v>
      </c>
      <c r="D463" s="2" t="str">
        <f t="shared" si="45"/>
        <v>vis</v>
      </c>
      <c r="E463" s="21">
        <f>VLOOKUP(C463,'Active 1'!C$21:E$950,3,FALSE)</f>
        <v>14894.048714946424</v>
      </c>
      <c r="F463" s="1" t="s">
        <v>1698</v>
      </c>
      <c r="G463" s="2" t="str">
        <f t="shared" si="46"/>
        <v>48825.3669</v>
      </c>
      <c r="H463" s="3">
        <f t="shared" si="47"/>
        <v>14894</v>
      </c>
      <c r="I463" s="22" t="s">
        <v>600</v>
      </c>
      <c r="J463" s="23" t="s">
        <v>601</v>
      </c>
      <c r="K463" s="22">
        <v>14894</v>
      </c>
      <c r="L463" s="22" t="s">
        <v>602</v>
      </c>
      <c r="M463" s="23" t="s">
        <v>1900</v>
      </c>
      <c r="N463" s="23" t="s">
        <v>1398</v>
      </c>
      <c r="O463" s="24" t="s">
        <v>355</v>
      </c>
      <c r="P463" s="25" t="s">
        <v>599</v>
      </c>
    </row>
    <row r="464" spans="1:16" ht="13.5" thickBot="1">
      <c r="A464" s="3" t="str">
        <f t="shared" si="42"/>
        <v>IBVS 4051 </v>
      </c>
      <c r="B464" s="1" t="str">
        <f t="shared" si="43"/>
        <v>I</v>
      </c>
      <c r="C464" s="3">
        <f t="shared" si="44"/>
        <v>48828.522299999997</v>
      </c>
      <c r="D464" s="2" t="str">
        <f t="shared" si="45"/>
        <v>vis</v>
      </c>
      <c r="E464" s="21">
        <f>VLOOKUP(C464,'Active 1'!C$21:E$950,3,FALSE)</f>
        <v>14899.048231694656</v>
      </c>
      <c r="F464" s="1" t="s">
        <v>1698</v>
      </c>
      <c r="G464" s="2" t="str">
        <f t="shared" si="46"/>
        <v>48828.5223</v>
      </c>
      <c r="H464" s="3">
        <f t="shared" si="47"/>
        <v>14899</v>
      </c>
      <c r="I464" s="22" t="s">
        <v>606</v>
      </c>
      <c r="J464" s="23" t="s">
        <v>607</v>
      </c>
      <c r="K464" s="22">
        <v>14899</v>
      </c>
      <c r="L464" s="22" t="s">
        <v>598</v>
      </c>
      <c r="M464" s="23" t="s">
        <v>1900</v>
      </c>
      <c r="N464" s="23" t="s">
        <v>1398</v>
      </c>
      <c r="O464" s="24" t="s">
        <v>355</v>
      </c>
      <c r="P464" s="25" t="s">
        <v>599</v>
      </c>
    </row>
    <row r="465" spans="1:16" ht="13.5" thickBot="1">
      <c r="A465" s="3" t="str">
        <f t="shared" si="42"/>
        <v> BBS 101 </v>
      </c>
      <c r="B465" s="1" t="str">
        <f t="shared" si="43"/>
        <v>I</v>
      </c>
      <c r="C465" s="3">
        <f t="shared" si="44"/>
        <v>48830.423000000003</v>
      </c>
      <c r="D465" s="2" t="str">
        <f t="shared" si="45"/>
        <v>vis</v>
      </c>
      <c r="E465" s="21">
        <f>VLOOKUP(C465,'Active 1'!C$21:E$950,3,FALSE)</f>
        <v>14902.059761606364</v>
      </c>
      <c r="F465" s="1" t="s">
        <v>1698</v>
      </c>
      <c r="G465" s="2" t="str">
        <f t="shared" si="46"/>
        <v>48830.423</v>
      </c>
      <c r="H465" s="3">
        <f t="shared" si="47"/>
        <v>14902</v>
      </c>
      <c r="I465" s="22" t="s">
        <v>608</v>
      </c>
      <c r="J465" s="23" t="s">
        <v>609</v>
      </c>
      <c r="K465" s="22">
        <v>14902</v>
      </c>
      <c r="L465" s="22" t="s">
        <v>588</v>
      </c>
      <c r="M465" s="23" t="s">
        <v>1716</v>
      </c>
      <c r="N465" s="23"/>
      <c r="O465" s="24" t="s">
        <v>1990</v>
      </c>
      <c r="P465" s="24" t="s">
        <v>592</v>
      </c>
    </row>
    <row r="466" spans="1:16" ht="13.5" thickBot="1">
      <c r="A466" s="3" t="str">
        <f t="shared" si="42"/>
        <v>IBVS 4051 </v>
      </c>
      <c r="B466" s="1" t="str">
        <f t="shared" si="43"/>
        <v>II</v>
      </c>
      <c r="C466" s="3">
        <f t="shared" si="44"/>
        <v>48831.3629</v>
      </c>
      <c r="D466" s="2" t="str">
        <f t="shared" si="45"/>
        <v>vis</v>
      </c>
      <c r="E466" s="21">
        <f>VLOOKUP(C466,'Active 1'!C$21:E$950,3,FALSE)</f>
        <v>14903.54896924776</v>
      </c>
      <c r="F466" s="1" t="s">
        <v>1698</v>
      </c>
      <c r="G466" s="2" t="str">
        <f t="shared" si="46"/>
        <v>48831.3629</v>
      </c>
      <c r="H466" s="3">
        <f t="shared" si="47"/>
        <v>14903.5</v>
      </c>
      <c r="I466" s="22" t="s">
        <v>610</v>
      </c>
      <c r="J466" s="23" t="s">
        <v>611</v>
      </c>
      <c r="K466" s="22">
        <v>14903.5</v>
      </c>
      <c r="L466" s="22" t="s">
        <v>612</v>
      </c>
      <c r="M466" s="23" t="s">
        <v>1900</v>
      </c>
      <c r="N466" s="23" t="s">
        <v>549</v>
      </c>
      <c r="O466" s="24" t="s">
        <v>355</v>
      </c>
      <c r="P466" s="25" t="s">
        <v>599</v>
      </c>
    </row>
    <row r="467" spans="1:16" ht="13.5" thickBot="1">
      <c r="A467" s="3" t="str">
        <f t="shared" si="42"/>
        <v>IBVS 4051 </v>
      </c>
      <c r="B467" s="1" t="str">
        <f t="shared" si="43"/>
        <v>II</v>
      </c>
      <c r="C467" s="3">
        <f t="shared" si="44"/>
        <v>48831.3632</v>
      </c>
      <c r="D467" s="2" t="str">
        <f t="shared" si="45"/>
        <v>vis</v>
      </c>
      <c r="E467" s="21">
        <f>VLOOKUP(C467,'Active 1'!C$21:E$950,3,FALSE)</f>
        <v>14903.54944457736</v>
      </c>
      <c r="F467" s="1" t="s">
        <v>1698</v>
      </c>
      <c r="G467" s="2" t="str">
        <f t="shared" si="46"/>
        <v>48831.3632</v>
      </c>
      <c r="H467" s="3">
        <f t="shared" si="47"/>
        <v>14903.5</v>
      </c>
      <c r="I467" s="22" t="s">
        <v>613</v>
      </c>
      <c r="J467" s="23" t="s">
        <v>614</v>
      </c>
      <c r="K467" s="22">
        <v>14903.5</v>
      </c>
      <c r="L467" s="22" t="s">
        <v>615</v>
      </c>
      <c r="M467" s="23" t="s">
        <v>1900</v>
      </c>
      <c r="N467" s="23" t="s">
        <v>1398</v>
      </c>
      <c r="O467" s="24" t="s">
        <v>355</v>
      </c>
      <c r="P467" s="25" t="s">
        <v>599</v>
      </c>
    </row>
    <row r="468" spans="1:16" ht="13.5" thickBot="1">
      <c r="A468" s="3" t="str">
        <f t="shared" si="42"/>
        <v> AOEB 1 </v>
      </c>
      <c r="B468" s="1" t="str">
        <f t="shared" si="43"/>
        <v>I</v>
      </c>
      <c r="C468" s="3">
        <f t="shared" si="44"/>
        <v>48831.68</v>
      </c>
      <c r="D468" s="2" t="str">
        <f t="shared" si="45"/>
        <v>vis</v>
      </c>
      <c r="E468" s="21">
        <f>VLOOKUP(C468,'Active 1'!C$21:E$950,3,FALSE)</f>
        <v>14904.051392636511</v>
      </c>
      <c r="F468" s="1" t="s">
        <v>1698</v>
      </c>
      <c r="G468" s="2" t="str">
        <f t="shared" si="46"/>
        <v>48831.680</v>
      </c>
      <c r="H468" s="3">
        <f t="shared" si="47"/>
        <v>14904</v>
      </c>
      <c r="I468" s="22" t="s">
        <v>616</v>
      </c>
      <c r="J468" s="23" t="s">
        <v>617</v>
      </c>
      <c r="K468" s="22">
        <v>14904</v>
      </c>
      <c r="L468" s="22" t="s">
        <v>184</v>
      </c>
      <c r="M468" s="23" t="s">
        <v>1716</v>
      </c>
      <c r="N468" s="23"/>
      <c r="O468" s="24" t="s">
        <v>2013</v>
      </c>
      <c r="P468" s="24" t="s">
        <v>1975</v>
      </c>
    </row>
    <row r="469" spans="1:16" ht="13.5" thickBot="1">
      <c r="A469" s="3" t="str">
        <f t="shared" si="42"/>
        <v> BRNO 31 </v>
      </c>
      <c r="B469" s="1" t="str">
        <f t="shared" si="43"/>
        <v>I</v>
      </c>
      <c r="C469" s="3">
        <f t="shared" si="44"/>
        <v>48833.557999999997</v>
      </c>
      <c r="D469" s="2" t="str">
        <f t="shared" si="45"/>
        <v>vis</v>
      </c>
      <c r="E469" s="21">
        <f>VLOOKUP(C469,'Active 1'!C$21:E$950,3,FALSE)</f>
        <v>14907.026955941696</v>
      </c>
      <c r="F469" s="1" t="s">
        <v>1698</v>
      </c>
      <c r="G469" s="2" t="str">
        <f t="shared" si="46"/>
        <v>48833.558</v>
      </c>
      <c r="H469" s="3">
        <f t="shared" si="47"/>
        <v>14907</v>
      </c>
      <c r="I469" s="22" t="s">
        <v>618</v>
      </c>
      <c r="J469" s="23" t="s">
        <v>619</v>
      </c>
      <c r="K469" s="22">
        <v>14907</v>
      </c>
      <c r="L469" s="22" t="s">
        <v>1946</v>
      </c>
      <c r="M469" s="23" t="s">
        <v>1716</v>
      </c>
      <c r="N469" s="23"/>
      <c r="O469" s="24" t="s">
        <v>91</v>
      </c>
      <c r="P469" s="24" t="s">
        <v>486</v>
      </c>
    </row>
    <row r="470" spans="1:16" ht="13.5" thickBot="1">
      <c r="A470" s="3" t="str">
        <f t="shared" si="42"/>
        <v>IBVS 4340 </v>
      </c>
      <c r="B470" s="1" t="str">
        <f t="shared" si="43"/>
        <v>I</v>
      </c>
      <c r="C470" s="3">
        <f t="shared" si="44"/>
        <v>48840.513500000001</v>
      </c>
      <c r="D470" s="2" t="str">
        <f t="shared" si="45"/>
        <v>vis</v>
      </c>
      <c r="E470" s="21">
        <f>VLOOKUP(C470,'Active 1'!C$21:E$950,3,FALSE)</f>
        <v>14918.047472751732</v>
      </c>
      <c r="F470" s="1" t="s">
        <v>1698</v>
      </c>
      <c r="G470" s="2" t="str">
        <f t="shared" si="46"/>
        <v>48840.5135</v>
      </c>
      <c r="H470" s="3">
        <f t="shared" si="47"/>
        <v>14918</v>
      </c>
      <c r="I470" s="22" t="s">
        <v>620</v>
      </c>
      <c r="J470" s="23" t="s">
        <v>621</v>
      </c>
      <c r="K470" s="22">
        <v>14918</v>
      </c>
      <c r="L470" s="22" t="s">
        <v>622</v>
      </c>
      <c r="M470" s="23" t="s">
        <v>1900</v>
      </c>
      <c r="N470" s="23" t="s">
        <v>549</v>
      </c>
      <c r="O470" s="24" t="s">
        <v>623</v>
      </c>
      <c r="P470" s="25" t="s">
        <v>624</v>
      </c>
    </row>
    <row r="471" spans="1:16" ht="13.5" thickBot="1">
      <c r="A471" s="3" t="str">
        <f t="shared" si="42"/>
        <v>IBVS 4340 </v>
      </c>
      <c r="B471" s="1" t="str">
        <f t="shared" si="43"/>
        <v>I</v>
      </c>
      <c r="C471" s="3">
        <f t="shared" si="44"/>
        <v>48840.513899999998</v>
      </c>
      <c r="D471" s="2" t="str">
        <f t="shared" si="45"/>
        <v>vis</v>
      </c>
      <c r="E471" s="21">
        <f>VLOOKUP(C471,'Active 1'!C$21:E$950,3,FALSE)</f>
        <v>14918.048106524529</v>
      </c>
      <c r="F471" s="1" t="s">
        <v>1698</v>
      </c>
      <c r="G471" s="2" t="str">
        <f t="shared" si="46"/>
        <v>48840.5139</v>
      </c>
      <c r="H471" s="3">
        <f t="shared" si="47"/>
        <v>14918</v>
      </c>
      <c r="I471" s="22" t="s">
        <v>625</v>
      </c>
      <c r="J471" s="23" t="s">
        <v>626</v>
      </c>
      <c r="K471" s="22">
        <v>14918</v>
      </c>
      <c r="L471" s="22" t="s">
        <v>598</v>
      </c>
      <c r="M471" s="23" t="s">
        <v>1900</v>
      </c>
      <c r="N471" s="23" t="s">
        <v>1398</v>
      </c>
      <c r="O471" s="24" t="s">
        <v>623</v>
      </c>
      <c r="P471" s="25" t="s">
        <v>624</v>
      </c>
    </row>
    <row r="472" spans="1:16" ht="13.5" thickBot="1">
      <c r="A472" s="3" t="str">
        <f t="shared" si="42"/>
        <v>IBVS 4340 </v>
      </c>
      <c r="B472" s="1" t="str">
        <f t="shared" si="43"/>
        <v>I</v>
      </c>
      <c r="C472" s="3">
        <f t="shared" si="44"/>
        <v>48840.515299999999</v>
      </c>
      <c r="D472" s="2" t="str">
        <f t="shared" si="45"/>
        <v>vis</v>
      </c>
      <c r="E472" s="21">
        <f>VLOOKUP(C472,'Active 1'!C$21:E$950,3,FALSE)</f>
        <v>14918.050324729338</v>
      </c>
      <c r="F472" s="1" t="s">
        <v>1698</v>
      </c>
      <c r="G472" s="2" t="str">
        <f t="shared" si="46"/>
        <v>48840.5153</v>
      </c>
      <c r="H472" s="3">
        <f t="shared" si="47"/>
        <v>14918</v>
      </c>
      <c r="I472" s="22" t="s">
        <v>627</v>
      </c>
      <c r="J472" s="23" t="s">
        <v>628</v>
      </c>
      <c r="K472" s="22">
        <v>14918</v>
      </c>
      <c r="L472" s="22" t="s">
        <v>629</v>
      </c>
      <c r="M472" s="23" t="s">
        <v>1900</v>
      </c>
      <c r="N472" s="23" t="s">
        <v>630</v>
      </c>
      <c r="O472" s="24" t="s">
        <v>623</v>
      </c>
      <c r="P472" s="25" t="s">
        <v>624</v>
      </c>
    </row>
    <row r="473" spans="1:16" ht="13.5" thickBot="1">
      <c r="A473" s="3" t="str">
        <f t="shared" si="42"/>
        <v> AOEB 1 </v>
      </c>
      <c r="B473" s="1" t="str">
        <f t="shared" si="43"/>
        <v>I</v>
      </c>
      <c r="C473" s="3">
        <f t="shared" si="44"/>
        <v>48855.667999999998</v>
      </c>
      <c r="D473" s="2" t="str">
        <f t="shared" si="45"/>
        <v>vis</v>
      </c>
      <c r="E473" s="21">
        <f>VLOOKUP(C473,'Active 1'!C$21:E$950,3,FALSE)</f>
        <v>14942.058747569874</v>
      </c>
      <c r="F473" s="1" t="s">
        <v>1698</v>
      </c>
      <c r="G473" s="2" t="str">
        <f t="shared" si="46"/>
        <v>48855.668</v>
      </c>
      <c r="H473" s="3">
        <f t="shared" si="47"/>
        <v>14942</v>
      </c>
      <c r="I473" s="22" t="s">
        <v>631</v>
      </c>
      <c r="J473" s="23" t="s">
        <v>632</v>
      </c>
      <c r="K473" s="22">
        <v>14942</v>
      </c>
      <c r="L473" s="22" t="s">
        <v>469</v>
      </c>
      <c r="M473" s="23" t="s">
        <v>1716</v>
      </c>
      <c r="N473" s="23"/>
      <c r="O473" s="24" t="s">
        <v>2013</v>
      </c>
      <c r="P473" s="24" t="s">
        <v>1975</v>
      </c>
    </row>
    <row r="474" spans="1:16" ht="13.5" thickBot="1">
      <c r="A474" s="3" t="str">
        <f t="shared" si="42"/>
        <v> BBS 102 </v>
      </c>
      <c r="B474" s="1" t="str">
        <f t="shared" si="43"/>
        <v>I</v>
      </c>
      <c r="C474" s="3">
        <f t="shared" si="44"/>
        <v>48871.438999999998</v>
      </c>
      <c r="D474" s="2" t="str">
        <f t="shared" si="45"/>
        <v>vis</v>
      </c>
      <c r="E474" s="21">
        <f>VLOOKUP(C474,'Active 1'!C$21:E$950,3,FALSE)</f>
        <v>14967.046824719038</v>
      </c>
      <c r="F474" s="1" t="s">
        <v>1698</v>
      </c>
      <c r="G474" s="2" t="str">
        <f t="shared" si="46"/>
        <v>48871.439</v>
      </c>
      <c r="H474" s="3">
        <f t="shared" si="47"/>
        <v>14967</v>
      </c>
      <c r="I474" s="22" t="s">
        <v>633</v>
      </c>
      <c r="J474" s="23" t="s">
        <v>634</v>
      </c>
      <c r="K474" s="22">
        <v>14967</v>
      </c>
      <c r="L474" s="22" t="s">
        <v>399</v>
      </c>
      <c r="M474" s="23" t="s">
        <v>1716</v>
      </c>
      <c r="N474" s="23"/>
      <c r="O474" s="24" t="s">
        <v>1990</v>
      </c>
      <c r="P474" s="24" t="s">
        <v>635</v>
      </c>
    </row>
    <row r="475" spans="1:16" ht="13.5" thickBot="1">
      <c r="A475" s="3" t="str">
        <f t="shared" si="42"/>
        <v>IBVS 4051 </v>
      </c>
      <c r="B475" s="1" t="str">
        <f t="shared" si="43"/>
        <v>I</v>
      </c>
      <c r="C475" s="3">
        <f t="shared" si="44"/>
        <v>48895.423600000002</v>
      </c>
      <c r="D475" s="2" t="str">
        <f t="shared" si="45"/>
        <v>vis</v>
      </c>
      <c r="E475" s="21">
        <f>VLOOKUP(C475,'Active 1'!C$21:E$950,3,FALSE)</f>
        <v>15005.048792583593</v>
      </c>
      <c r="F475" s="1" t="s">
        <v>1698</v>
      </c>
      <c r="G475" s="2" t="str">
        <f t="shared" si="46"/>
        <v>48895.4236</v>
      </c>
      <c r="H475" s="3">
        <f t="shared" si="47"/>
        <v>15005</v>
      </c>
      <c r="I475" s="22" t="s">
        <v>636</v>
      </c>
      <c r="J475" s="23" t="s">
        <v>637</v>
      </c>
      <c r="K475" s="22">
        <v>15005</v>
      </c>
      <c r="L475" s="22" t="s">
        <v>638</v>
      </c>
      <c r="M475" s="23" t="s">
        <v>1900</v>
      </c>
      <c r="N475" s="23" t="s">
        <v>549</v>
      </c>
      <c r="O475" s="24" t="s">
        <v>355</v>
      </c>
      <c r="P475" s="25" t="s">
        <v>599</v>
      </c>
    </row>
    <row r="476" spans="1:16" ht="13.5" thickBot="1">
      <c r="A476" s="3" t="str">
        <f t="shared" si="42"/>
        <v>IBVS 4051 </v>
      </c>
      <c r="B476" s="1" t="str">
        <f t="shared" si="43"/>
        <v>I</v>
      </c>
      <c r="C476" s="3">
        <f t="shared" si="44"/>
        <v>48895.423600000002</v>
      </c>
      <c r="D476" s="2" t="str">
        <f t="shared" si="45"/>
        <v>vis</v>
      </c>
      <c r="E476" s="21">
        <f>VLOOKUP(C476,'Active 1'!C$21:E$950,3,FALSE)</f>
        <v>15005.048792583593</v>
      </c>
      <c r="F476" s="1" t="s">
        <v>1698</v>
      </c>
      <c r="G476" s="2" t="str">
        <f t="shared" si="46"/>
        <v>48895.4236</v>
      </c>
      <c r="H476" s="3">
        <f t="shared" si="47"/>
        <v>15005</v>
      </c>
      <c r="I476" s="22" t="s">
        <v>636</v>
      </c>
      <c r="J476" s="23" t="s">
        <v>637</v>
      </c>
      <c r="K476" s="22">
        <v>15005</v>
      </c>
      <c r="L476" s="22" t="s">
        <v>638</v>
      </c>
      <c r="M476" s="23" t="s">
        <v>1900</v>
      </c>
      <c r="N476" s="23" t="s">
        <v>1398</v>
      </c>
      <c r="O476" s="24" t="s">
        <v>355</v>
      </c>
      <c r="P476" s="25" t="s">
        <v>599</v>
      </c>
    </row>
    <row r="477" spans="1:16" ht="13.5" thickBot="1">
      <c r="A477" s="3" t="str">
        <f t="shared" si="42"/>
        <v>IBVS 4051 </v>
      </c>
      <c r="B477" s="1" t="str">
        <f t="shared" si="43"/>
        <v>II</v>
      </c>
      <c r="C477" s="3">
        <f t="shared" si="44"/>
        <v>48896.370900000002</v>
      </c>
      <c r="D477" s="2" t="str">
        <f t="shared" si="45"/>
        <v>vis</v>
      </c>
      <c r="E477" s="21">
        <f>VLOOKUP(C477,'Active 1'!C$21:E$950,3,FALSE)</f>
        <v>15006.549725021829</v>
      </c>
      <c r="F477" s="1" t="s">
        <v>1698</v>
      </c>
      <c r="G477" s="2" t="str">
        <f t="shared" si="46"/>
        <v>48896.3709</v>
      </c>
      <c r="H477" s="3">
        <f t="shared" si="47"/>
        <v>15006.5</v>
      </c>
      <c r="I477" s="22" t="s">
        <v>639</v>
      </c>
      <c r="J477" s="23" t="s">
        <v>640</v>
      </c>
      <c r="K477" s="22">
        <v>15006.5</v>
      </c>
      <c r="L477" s="22" t="s">
        <v>641</v>
      </c>
      <c r="M477" s="23" t="s">
        <v>1900</v>
      </c>
      <c r="N477" s="23" t="s">
        <v>1398</v>
      </c>
      <c r="O477" s="24" t="s">
        <v>355</v>
      </c>
      <c r="P477" s="25" t="s">
        <v>599</v>
      </c>
    </row>
    <row r="478" spans="1:16" ht="13.5" thickBot="1">
      <c r="A478" s="3" t="str">
        <f t="shared" si="42"/>
        <v>IBVS 4051 </v>
      </c>
      <c r="B478" s="1" t="str">
        <f t="shared" si="43"/>
        <v>II</v>
      </c>
      <c r="C478" s="3">
        <f t="shared" si="44"/>
        <v>48896.371099999997</v>
      </c>
      <c r="D478" s="2" t="str">
        <f t="shared" si="45"/>
        <v>vis</v>
      </c>
      <c r="E478" s="21">
        <f>VLOOKUP(C478,'Active 1'!C$21:E$950,3,FALSE)</f>
        <v>15006.550041908222</v>
      </c>
      <c r="F478" s="1" t="s">
        <v>1698</v>
      </c>
      <c r="G478" s="2" t="str">
        <f t="shared" si="46"/>
        <v>48896.3711</v>
      </c>
      <c r="H478" s="3">
        <f t="shared" si="47"/>
        <v>15006.5</v>
      </c>
      <c r="I478" s="22" t="s">
        <v>642</v>
      </c>
      <c r="J478" s="23" t="s">
        <v>640</v>
      </c>
      <c r="K478" s="22">
        <v>15006.5</v>
      </c>
      <c r="L478" s="22" t="s">
        <v>643</v>
      </c>
      <c r="M478" s="23" t="s">
        <v>1900</v>
      </c>
      <c r="N478" s="23" t="s">
        <v>549</v>
      </c>
      <c r="O478" s="24" t="s">
        <v>355</v>
      </c>
      <c r="P478" s="25" t="s">
        <v>599</v>
      </c>
    </row>
    <row r="479" spans="1:16" ht="13.5" thickBot="1">
      <c r="A479" s="3" t="str">
        <f t="shared" si="42"/>
        <v> AOEB 5 </v>
      </c>
      <c r="B479" s="1" t="str">
        <f t="shared" si="43"/>
        <v>I</v>
      </c>
      <c r="C479" s="3">
        <f t="shared" si="44"/>
        <v>48922.574999999997</v>
      </c>
      <c r="D479" s="2" t="str">
        <f t="shared" si="45"/>
        <v>vis</v>
      </c>
      <c r="E479" s="21">
        <f>VLOOKUP(C479,'Active 1'!C$21:E$950,3,FALSE)</f>
        <v>15048.068339721231</v>
      </c>
      <c r="F479" s="1" t="s">
        <v>1698</v>
      </c>
      <c r="G479" s="2" t="str">
        <f t="shared" si="46"/>
        <v>48922.575</v>
      </c>
      <c r="H479" s="3">
        <f t="shared" si="47"/>
        <v>15048</v>
      </c>
      <c r="I479" s="22" t="s">
        <v>644</v>
      </c>
      <c r="J479" s="23" t="s">
        <v>645</v>
      </c>
      <c r="K479" s="22">
        <v>15048</v>
      </c>
      <c r="L479" s="22" t="s">
        <v>646</v>
      </c>
      <c r="M479" s="23" t="s">
        <v>1716</v>
      </c>
      <c r="N479" s="23"/>
      <c r="O479" s="24" t="s">
        <v>2013</v>
      </c>
      <c r="P479" s="24" t="s">
        <v>647</v>
      </c>
    </row>
    <row r="480" spans="1:16" ht="13.5" thickBot="1">
      <c r="A480" s="3" t="str">
        <f t="shared" si="42"/>
        <v> BBS 104 </v>
      </c>
      <c r="B480" s="1" t="str">
        <f t="shared" si="43"/>
        <v>I</v>
      </c>
      <c r="C480" s="3">
        <f t="shared" si="44"/>
        <v>49167.451999999997</v>
      </c>
      <c r="D480" s="2" t="str">
        <f t="shared" si="45"/>
        <v>vis</v>
      </c>
      <c r="E480" s="21">
        <f>VLOOKUP(C480,'Active 1'!C$21:E$950,3,FALSE)</f>
        <v>15436.059295783347</v>
      </c>
      <c r="F480" s="1" t="s">
        <v>1698</v>
      </c>
      <c r="G480" s="2" t="str">
        <f t="shared" si="46"/>
        <v>49167.452</v>
      </c>
      <c r="H480" s="3">
        <f t="shared" si="47"/>
        <v>15436</v>
      </c>
      <c r="I480" s="22" t="s">
        <v>648</v>
      </c>
      <c r="J480" s="23" t="s">
        <v>649</v>
      </c>
      <c r="K480" s="22">
        <v>15436</v>
      </c>
      <c r="L480" s="22" t="s">
        <v>469</v>
      </c>
      <c r="M480" s="23" t="s">
        <v>1716</v>
      </c>
      <c r="N480" s="23"/>
      <c r="O480" s="24" t="s">
        <v>1990</v>
      </c>
      <c r="P480" s="24" t="s">
        <v>650</v>
      </c>
    </row>
    <row r="481" spans="1:16" ht="13.5" thickBot="1">
      <c r="A481" s="3" t="str">
        <f t="shared" si="42"/>
        <v>IBVS 4051 </v>
      </c>
      <c r="B481" s="1" t="str">
        <f t="shared" si="43"/>
        <v>I</v>
      </c>
      <c r="C481" s="3">
        <f t="shared" si="44"/>
        <v>49184.487500000003</v>
      </c>
      <c r="D481" s="2" t="str">
        <f t="shared" si="45"/>
        <v>vis</v>
      </c>
      <c r="E481" s="21">
        <f>VLOOKUP(C481,'Active 1'!C$21:E$950,3,FALSE)</f>
        <v>15463.050887202706</v>
      </c>
      <c r="F481" s="1" t="s">
        <v>1698</v>
      </c>
      <c r="G481" s="2" t="str">
        <f t="shared" si="46"/>
        <v>49184.4875</v>
      </c>
      <c r="H481" s="3">
        <f t="shared" si="47"/>
        <v>15463</v>
      </c>
      <c r="I481" s="22" t="s">
        <v>654</v>
      </c>
      <c r="J481" s="23" t="s">
        <v>655</v>
      </c>
      <c r="K481" s="22">
        <v>15463</v>
      </c>
      <c r="L481" s="22" t="s">
        <v>656</v>
      </c>
      <c r="M481" s="23" t="s">
        <v>1900</v>
      </c>
      <c r="N481" s="23" t="s">
        <v>549</v>
      </c>
      <c r="O481" s="24" t="s">
        <v>355</v>
      </c>
      <c r="P481" s="25" t="s">
        <v>599</v>
      </c>
    </row>
    <row r="482" spans="1:16" ht="13.5" thickBot="1">
      <c r="A482" s="3" t="str">
        <f t="shared" si="42"/>
        <v>IBVS 4051 </v>
      </c>
      <c r="B482" s="1" t="str">
        <f t="shared" si="43"/>
        <v>II</v>
      </c>
      <c r="C482" s="3">
        <f t="shared" si="44"/>
        <v>49185.432399999998</v>
      </c>
      <c r="D482" s="2" t="str">
        <f t="shared" si="45"/>
        <v>vis</v>
      </c>
      <c r="E482" s="21">
        <f>VLOOKUP(C482,'Active 1'!C$21:E$950,3,FALSE)</f>
        <v>15464.548017004121</v>
      </c>
      <c r="F482" s="1" t="s">
        <v>1698</v>
      </c>
      <c r="G482" s="2" t="str">
        <f t="shared" si="46"/>
        <v>49185.4324</v>
      </c>
      <c r="H482" s="3">
        <f t="shared" si="47"/>
        <v>15464.5</v>
      </c>
      <c r="I482" s="22" t="s">
        <v>659</v>
      </c>
      <c r="J482" s="23" t="s">
        <v>658</v>
      </c>
      <c r="K482" s="22">
        <v>15464.5</v>
      </c>
      <c r="L482" s="22" t="s">
        <v>605</v>
      </c>
      <c r="M482" s="23" t="s">
        <v>1900</v>
      </c>
      <c r="N482" s="23" t="s">
        <v>1398</v>
      </c>
      <c r="O482" s="24" t="s">
        <v>355</v>
      </c>
      <c r="P482" s="25" t="s">
        <v>599</v>
      </c>
    </row>
    <row r="483" spans="1:16" ht="13.5" thickBot="1">
      <c r="A483" s="3" t="str">
        <f t="shared" si="42"/>
        <v>IBVS 4051 </v>
      </c>
      <c r="B483" s="1" t="str">
        <f t="shared" si="43"/>
        <v>I</v>
      </c>
      <c r="C483" s="3">
        <f t="shared" si="44"/>
        <v>49186.380799999999</v>
      </c>
      <c r="D483" s="2" t="str">
        <f t="shared" si="45"/>
        <v>vis</v>
      </c>
      <c r="E483" s="21">
        <f>VLOOKUP(C483,'Active 1'!C$21:E$950,3,FALSE)</f>
        <v>15466.050692317564</v>
      </c>
      <c r="F483" s="1" t="s">
        <v>1698</v>
      </c>
      <c r="G483" s="2" t="str">
        <f t="shared" si="46"/>
        <v>49186.3808</v>
      </c>
      <c r="H483" s="3">
        <f t="shared" si="47"/>
        <v>15466</v>
      </c>
      <c r="I483" s="22" t="s">
        <v>660</v>
      </c>
      <c r="J483" s="23" t="s">
        <v>661</v>
      </c>
      <c r="K483" s="22">
        <v>15466</v>
      </c>
      <c r="L483" s="22" t="s">
        <v>662</v>
      </c>
      <c r="M483" s="23" t="s">
        <v>1900</v>
      </c>
      <c r="N483" s="23" t="s">
        <v>1398</v>
      </c>
      <c r="O483" s="24" t="s">
        <v>355</v>
      </c>
      <c r="P483" s="25" t="s">
        <v>599</v>
      </c>
    </row>
    <row r="484" spans="1:16" ht="13.5" thickBot="1">
      <c r="A484" s="3" t="str">
        <f t="shared" si="42"/>
        <v>IBVS 4051 </v>
      </c>
      <c r="B484" s="1" t="str">
        <f t="shared" si="43"/>
        <v>I</v>
      </c>
      <c r="C484" s="3">
        <f t="shared" si="44"/>
        <v>49186.380799999999</v>
      </c>
      <c r="D484" s="2" t="str">
        <f t="shared" si="45"/>
        <v>vis</v>
      </c>
      <c r="E484" s="21">
        <f>VLOOKUP(C484,'Active 1'!C$21:E$950,3,FALSE)</f>
        <v>15466.050692317564</v>
      </c>
      <c r="F484" s="1" t="s">
        <v>1698</v>
      </c>
      <c r="G484" s="2" t="str">
        <f t="shared" si="46"/>
        <v>49186.3808</v>
      </c>
      <c r="H484" s="3">
        <f t="shared" si="47"/>
        <v>15466</v>
      </c>
      <c r="I484" s="22" t="s">
        <v>660</v>
      </c>
      <c r="J484" s="23" t="s">
        <v>661</v>
      </c>
      <c r="K484" s="22">
        <v>15466</v>
      </c>
      <c r="L484" s="22" t="s">
        <v>662</v>
      </c>
      <c r="M484" s="23" t="s">
        <v>1900</v>
      </c>
      <c r="N484" s="23" t="s">
        <v>549</v>
      </c>
      <c r="O484" s="24" t="s">
        <v>355</v>
      </c>
      <c r="P484" s="25" t="s">
        <v>599</v>
      </c>
    </row>
    <row r="485" spans="1:16" ht="13.5" thickBot="1">
      <c r="A485" s="3" t="str">
        <f t="shared" si="42"/>
        <v>IBVS 4051 </v>
      </c>
      <c r="B485" s="1" t="str">
        <f t="shared" si="43"/>
        <v>I</v>
      </c>
      <c r="C485" s="3">
        <f t="shared" si="44"/>
        <v>49189.536599999999</v>
      </c>
      <c r="D485" s="2" t="str">
        <f t="shared" si="45"/>
        <v>vis</v>
      </c>
      <c r="E485" s="21">
        <f>VLOOKUP(C485,'Active 1'!C$21:E$950,3,FALSE)</f>
        <v>15471.050842838604</v>
      </c>
      <c r="F485" s="1" t="s">
        <v>1698</v>
      </c>
      <c r="G485" s="2" t="str">
        <f t="shared" si="46"/>
        <v>49189.5366</v>
      </c>
      <c r="H485" s="3">
        <f t="shared" si="47"/>
        <v>15471</v>
      </c>
      <c r="I485" s="22" t="s">
        <v>663</v>
      </c>
      <c r="J485" s="23" t="s">
        <v>664</v>
      </c>
      <c r="K485" s="22">
        <v>15471</v>
      </c>
      <c r="L485" s="22" t="s">
        <v>656</v>
      </c>
      <c r="M485" s="23" t="s">
        <v>1900</v>
      </c>
      <c r="N485" s="23" t="s">
        <v>549</v>
      </c>
      <c r="O485" s="24" t="s">
        <v>355</v>
      </c>
      <c r="P485" s="25" t="s">
        <v>599</v>
      </c>
    </row>
    <row r="486" spans="1:16" ht="13.5" thickBot="1">
      <c r="A486" s="3" t="str">
        <f t="shared" si="42"/>
        <v>IBVS 4051 </v>
      </c>
      <c r="B486" s="1" t="str">
        <f t="shared" si="43"/>
        <v>I</v>
      </c>
      <c r="C486" s="3">
        <f t="shared" si="44"/>
        <v>49189.536599999999</v>
      </c>
      <c r="D486" s="2" t="str">
        <f t="shared" si="45"/>
        <v>vis</v>
      </c>
      <c r="E486" s="21">
        <f>VLOOKUP(C486,'Active 1'!C$21:E$950,3,FALSE)</f>
        <v>15471.050842838604</v>
      </c>
      <c r="F486" s="1" t="s">
        <v>1698</v>
      </c>
      <c r="G486" s="2" t="str">
        <f t="shared" si="46"/>
        <v>49189.5366</v>
      </c>
      <c r="H486" s="3">
        <f t="shared" si="47"/>
        <v>15471</v>
      </c>
      <c r="I486" s="22" t="s">
        <v>663</v>
      </c>
      <c r="J486" s="23" t="s">
        <v>664</v>
      </c>
      <c r="K486" s="22">
        <v>15471</v>
      </c>
      <c r="L486" s="22" t="s">
        <v>656</v>
      </c>
      <c r="M486" s="23" t="s">
        <v>1900</v>
      </c>
      <c r="N486" s="23" t="s">
        <v>1398</v>
      </c>
      <c r="O486" s="24" t="s">
        <v>355</v>
      </c>
      <c r="P486" s="25" t="s">
        <v>599</v>
      </c>
    </row>
    <row r="487" spans="1:16" ht="13.5" thickBot="1">
      <c r="A487" s="3" t="str">
        <f t="shared" si="42"/>
        <v>IBVS 4051 </v>
      </c>
      <c r="B487" s="1" t="str">
        <f t="shared" si="43"/>
        <v>I</v>
      </c>
      <c r="C487" s="3">
        <f t="shared" si="44"/>
        <v>49191.429900000003</v>
      </c>
      <c r="D487" s="2" t="str">
        <f t="shared" si="45"/>
        <v>vis</v>
      </c>
      <c r="E487" s="21">
        <f>VLOOKUP(C487,'Active 1'!C$21:E$950,3,FALSE)</f>
        <v>15474.050647953472</v>
      </c>
      <c r="F487" s="1" t="s">
        <v>1698</v>
      </c>
      <c r="G487" s="2" t="str">
        <f t="shared" si="46"/>
        <v>49191.4299</v>
      </c>
      <c r="H487" s="3">
        <f t="shared" si="47"/>
        <v>15474</v>
      </c>
      <c r="I487" s="22" t="s">
        <v>667</v>
      </c>
      <c r="J487" s="23" t="s">
        <v>668</v>
      </c>
      <c r="K487" s="22">
        <v>15474</v>
      </c>
      <c r="L487" s="22" t="s">
        <v>662</v>
      </c>
      <c r="M487" s="23" t="s">
        <v>1900</v>
      </c>
      <c r="N487" s="23" t="s">
        <v>1398</v>
      </c>
      <c r="O487" s="24" t="s">
        <v>355</v>
      </c>
      <c r="P487" s="25" t="s">
        <v>599</v>
      </c>
    </row>
    <row r="488" spans="1:16" ht="13.5" thickBot="1">
      <c r="A488" s="3" t="str">
        <f t="shared" si="42"/>
        <v> BBS 104 </v>
      </c>
      <c r="B488" s="1" t="str">
        <f t="shared" si="43"/>
        <v>I</v>
      </c>
      <c r="C488" s="3">
        <f t="shared" si="44"/>
        <v>49198.377999999997</v>
      </c>
      <c r="D488" s="2" t="str">
        <f t="shared" si="45"/>
        <v>vis</v>
      </c>
      <c r="E488" s="21">
        <f>VLOOKUP(C488,'Active 1'!C$21:E$950,3,FALSE)</f>
        <v>15485.059439966659</v>
      </c>
      <c r="F488" s="1" t="s">
        <v>1698</v>
      </c>
      <c r="G488" s="2" t="str">
        <f t="shared" si="46"/>
        <v>49198.378</v>
      </c>
      <c r="H488" s="3">
        <f t="shared" si="47"/>
        <v>15485</v>
      </c>
      <c r="I488" s="22" t="s">
        <v>669</v>
      </c>
      <c r="J488" s="23" t="s">
        <v>670</v>
      </c>
      <c r="K488" s="22">
        <v>15485</v>
      </c>
      <c r="L488" s="22" t="s">
        <v>588</v>
      </c>
      <c r="M488" s="23" t="s">
        <v>1716</v>
      </c>
      <c r="N488" s="23"/>
      <c r="O488" s="24" t="s">
        <v>1990</v>
      </c>
      <c r="P488" s="24" t="s">
        <v>650</v>
      </c>
    </row>
    <row r="489" spans="1:16" ht="13.5" thickBot="1">
      <c r="A489" s="3" t="str">
        <f t="shared" si="42"/>
        <v> BRNO 31 </v>
      </c>
      <c r="B489" s="1" t="str">
        <f t="shared" si="43"/>
        <v>I</v>
      </c>
      <c r="C489" s="3">
        <f t="shared" si="44"/>
        <v>49213.495999999999</v>
      </c>
      <c r="D489" s="2" t="str">
        <f t="shared" si="45"/>
        <v>vis</v>
      </c>
      <c r="E489" s="21">
        <f>VLOOKUP(C489,'Active 1'!C$21:E$950,3,FALSE)</f>
        <v>15509.01288301663</v>
      </c>
      <c r="F489" s="1" t="s">
        <v>1698</v>
      </c>
      <c r="G489" s="2" t="str">
        <f t="shared" si="46"/>
        <v>49213.496</v>
      </c>
      <c r="H489" s="3">
        <f t="shared" si="47"/>
        <v>15509</v>
      </c>
      <c r="I489" s="22" t="s">
        <v>671</v>
      </c>
      <c r="J489" s="23" t="s">
        <v>672</v>
      </c>
      <c r="K489" s="22">
        <v>15509</v>
      </c>
      <c r="L489" s="22" t="s">
        <v>1989</v>
      </c>
      <c r="M489" s="23" t="s">
        <v>1716</v>
      </c>
      <c r="N489" s="23"/>
      <c r="O489" s="24" t="s">
        <v>673</v>
      </c>
      <c r="P489" s="24" t="s">
        <v>486</v>
      </c>
    </row>
    <row r="490" spans="1:16" ht="13.5" thickBot="1">
      <c r="A490" s="3" t="str">
        <f t="shared" si="42"/>
        <v> BBS 105 </v>
      </c>
      <c r="B490" s="1" t="str">
        <f t="shared" si="43"/>
        <v>I</v>
      </c>
      <c r="C490" s="3">
        <f t="shared" si="44"/>
        <v>49220.47</v>
      </c>
      <c r="D490" s="2" t="str">
        <f t="shared" si="45"/>
        <v>vis</v>
      </c>
      <c r="E490" s="21">
        <f>VLOOKUP(C490,'Active 1'!C$21:E$950,3,FALSE)</f>
        <v>15520.062711818757</v>
      </c>
      <c r="F490" s="1" t="s">
        <v>1698</v>
      </c>
      <c r="G490" s="2" t="str">
        <f t="shared" si="46"/>
        <v>49220.470</v>
      </c>
      <c r="H490" s="3">
        <f t="shared" si="47"/>
        <v>15520</v>
      </c>
      <c r="I490" s="22" t="s">
        <v>674</v>
      </c>
      <c r="J490" s="23" t="s">
        <v>675</v>
      </c>
      <c r="K490" s="22">
        <v>15520</v>
      </c>
      <c r="L490" s="22" t="s">
        <v>676</v>
      </c>
      <c r="M490" s="23" t="s">
        <v>1716</v>
      </c>
      <c r="N490" s="23"/>
      <c r="O490" s="24" t="s">
        <v>1990</v>
      </c>
      <c r="P490" s="24" t="s">
        <v>677</v>
      </c>
    </row>
    <row r="491" spans="1:16" ht="13.5" thickBot="1">
      <c r="A491" s="3" t="str">
        <f t="shared" si="42"/>
        <v>IBVS 4051 </v>
      </c>
      <c r="B491" s="1" t="str">
        <f t="shared" si="43"/>
        <v>II</v>
      </c>
      <c r="C491" s="3">
        <f t="shared" si="44"/>
        <v>49224.563099999999</v>
      </c>
      <c r="D491" s="2" t="str">
        <f t="shared" si="45"/>
        <v>vis</v>
      </c>
      <c r="E491" s="21">
        <f>VLOOKUP(C491,'Active 1'!C$21:E$950,3,FALSE)</f>
        <v>15526.54795045798</v>
      </c>
      <c r="F491" s="1" t="s">
        <v>1698</v>
      </c>
      <c r="G491" s="2" t="str">
        <f t="shared" si="46"/>
        <v>49224.5631</v>
      </c>
      <c r="H491" s="3">
        <f t="shared" si="47"/>
        <v>15526.5</v>
      </c>
      <c r="I491" s="22" t="s">
        <v>678</v>
      </c>
      <c r="J491" s="23" t="s">
        <v>679</v>
      </c>
      <c r="K491" s="22">
        <v>15526.5</v>
      </c>
      <c r="L491" s="22" t="s">
        <v>605</v>
      </c>
      <c r="M491" s="23" t="s">
        <v>1900</v>
      </c>
      <c r="N491" s="23" t="s">
        <v>1398</v>
      </c>
      <c r="O491" s="24" t="s">
        <v>355</v>
      </c>
      <c r="P491" s="25" t="s">
        <v>599</v>
      </c>
    </row>
    <row r="492" spans="1:16" ht="13.5" thickBot="1">
      <c r="A492" s="3" t="str">
        <f t="shared" si="42"/>
        <v>IBVS 4051 </v>
      </c>
      <c r="B492" s="1" t="str">
        <f t="shared" si="43"/>
        <v>II</v>
      </c>
      <c r="C492" s="3">
        <f t="shared" si="44"/>
        <v>49224.563099999999</v>
      </c>
      <c r="D492" s="2" t="str">
        <f t="shared" si="45"/>
        <v>vis</v>
      </c>
      <c r="E492" s="21">
        <f>VLOOKUP(C492,'Active 1'!C$21:E$950,3,FALSE)</f>
        <v>15526.54795045798</v>
      </c>
      <c r="F492" s="1" t="s">
        <v>1698</v>
      </c>
      <c r="G492" s="2" t="str">
        <f t="shared" si="46"/>
        <v>49224.5631</v>
      </c>
      <c r="H492" s="3">
        <f t="shared" si="47"/>
        <v>15526.5</v>
      </c>
      <c r="I492" s="22" t="s">
        <v>678</v>
      </c>
      <c r="J492" s="23" t="s">
        <v>679</v>
      </c>
      <c r="K492" s="22">
        <v>15526.5</v>
      </c>
      <c r="L492" s="22" t="s">
        <v>605</v>
      </c>
      <c r="M492" s="23" t="s">
        <v>1900</v>
      </c>
      <c r="N492" s="23" t="s">
        <v>549</v>
      </c>
      <c r="O492" s="24" t="s">
        <v>355</v>
      </c>
      <c r="P492" s="25" t="s">
        <v>599</v>
      </c>
    </row>
    <row r="493" spans="1:16" ht="13.5" thickBot="1">
      <c r="A493" s="3" t="str">
        <f t="shared" si="42"/>
        <v>IBVS 4051 </v>
      </c>
      <c r="B493" s="1" t="str">
        <f t="shared" si="43"/>
        <v>I</v>
      </c>
      <c r="C493" s="3">
        <f t="shared" si="44"/>
        <v>49225.511500000001</v>
      </c>
      <c r="D493" s="2" t="str">
        <f t="shared" si="45"/>
        <v>vis</v>
      </c>
      <c r="E493" s="21">
        <f>VLOOKUP(C493,'Active 1'!C$21:E$950,3,FALSE)</f>
        <v>15528.050625771422</v>
      </c>
      <c r="F493" s="1" t="s">
        <v>1698</v>
      </c>
      <c r="G493" s="2" t="str">
        <f t="shared" si="46"/>
        <v>49225.5115</v>
      </c>
      <c r="H493" s="3">
        <f t="shared" si="47"/>
        <v>15528</v>
      </c>
      <c r="I493" s="22" t="s">
        <v>682</v>
      </c>
      <c r="J493" s="23" t="s">
        <v>681</v>
      </c>
      <c r="K493" s="22">
        <v>15528</v>
      </c>
      <c r="L493" s="22" t="s">
        <v>662</v>
      </c>
      <c r="M493" s="23" t="s">
        <v>1900</v>
      </c>
      <c r="N493" s="23" t="s">
        <v>1398</v>
      </c>
      <c r="O493" s="24" t="s">
        <v>355</v>
      </c>
      <c r="P493" s="25" t="s">
        <v>599</v>
      </c>
    </row>
    <row r="494" spans="1:16" ht="13.5" thickBot="1">
      <c r="A494" s="3" t="str">
        <f t="shared" si="42"/>
        <v> AOEB 5 </v>
      </c>
      <c r="B494" s="1" t="str">
        <f t="shared" si="43"/>
        <v>I</v>
      </c>
      <c r="C494" s="3">
        <f t="shared" si="44"/>
        <v>49235.612999999998</v>
      </c>
      <c r="D494" s="2" t="str">
        <f t="shared" si="45"/>
        <v>vis</v>
      </c>
      <c r="E494" s="21">
        <f>VLOOKUP(C494,'Active 1'!C$21:E$950,3,FALSE)</f>
        <v>15544.055765668842</v>
      </c>
      <c r="F494" s="1" t="s">
        <v>1698</v>
      </c>
      <c r="G494" s="2" t="str">
        <f t="shared" si="46"/>
        <v>49235.613</v>
      </c>
      <c r="H494" s="3">
        <f t="shared" si="47"/>
        <v>15544</v>
      </c>
      <c r="I494" s="22" t="s">
        <v>683</v>
      </c>
      <c r="J494" s="23" t="s">
        <v>684</v>
      </c>
      <c r="K494" s="22">
        <v>15544</v>
      </c>
      <c r="L494" s="22" t="s">
        <v>522</v>
      </c>
      <c r="M494" s="23" t="s">
        <v>1716</v>
      </c>
      <c r="N494" s="23"/>
      <c r="O494" s="24" t="s">
        <v>173</v>
      </c>
      <c r="P494" s="24" t="s">
        <v>647</v>
      </c>
    </row>
    <row r="495" spans="1:16" ht="13.5" thickBot="1">
      <c r="A495" s="3" t="str">
        <f t="shared" si="42"/>
        <v> AOEB 5 </v>
      </c>
      <c r="B495" s="1" t="str">
        <f t="shared" si="43"/>
        <v>I</v>
      </c>
      <c r="C495" s="3">
        <f t="shared" si="44"/>
        <v>49247.595000000001</v>
      </c>
      <c r="D495" s="2" t="str">
        <f t="shared" si="45"/>
        <v>vis</v>
      </c>
      <c r="E495" s="21">
        <f>VLOOKUP(C495,'Active 1'!C$21:E$950,3,FALSE)</f>
        <v>15563.04042995147</v>
      </c>
      <c r="F495" s="1" t="s">
        <v>1698</v>
      </c>
      <c r="G495" s="2" t="str">
        <f t="shared" si="46"/>
        <v>49247.595</v>
      </c>
      <c r="H495" s="3">
        <f t="shared" si="47"/>
        <v>15563</v>
      </c>
      <c r="I495" s="22" t="s">
        <v>685</v>
      </c>
      <c r="J495" s="23" t="s">
        <v>686</v>
      </c>
      <c r="K495" s="22">
        <v>15563</v>
      </c>
      <c r="L495" s="22" t="s">
        <v>305</v>
      </c>
      <c r="M495" s="23" t="s">
        <v>1716</v>
      </c>
      <c r="N495" s="23"/>
      <c r="O495" s="24" t="s">
        <v>173</v>
      </c>
      <c r="P495" s="24" t="s">
        <v>647</v>
      </c>
    </row>
    <row r="496" spans="1:16" ht="13.5" thickBot="1">
      <c r="A496" s="3" t="str">
        <f t="shared" si="42"/>
        <v> BBS 105 </v>
      </c>
      <c r="B496" s="1" t="str">
        <f t="shared" si="43"/>
        <v>I</v>
      </c>
      <c r="C496" s="3">
        <f t="shared" si="44"/>
        <v>49251.387999999999</v>
      </c>
      <c r="D496" s="2" t="str">
        <f t="shared" si="45"/>
        <v>vis</v>
      </c>
      <c r="E496" s="21">
        <f>VLOOKUP(C496,'Active 1'!C$21:E$950,3,FALSE)</f>
        <v>15569.050180546026</v>
      </c>
      <c r="F496" s="1" t="s">
        <v>1698</v>
      </c>
      <c r="G496" s="2" t="str">
        <f t="shared" si="46"/>
        <v>49251.388</v>
      </c>
      <c r="H496" s="3">
        <f t="shared" si="47"/>
        <v>15569</v>
      </c>
      <c r="I496" s="22" t="s">
        <v>687</v>
      </c>
      <c r="J496" s="23" t="s">
        <v>688</v>
      </c>
      <c r="K496" s="22">
        <v>15569</v>
      </c>
      <c r="L496" s="22" t="s">
        <v>184</v>
      </c>
      <c r="M496" s="23" t="s">
        <v>1716</v>
      </c>
      <c r="N496" s="23"/>
      <c r="O496" s="24" t="s">
        <v>1990</v>
      </c>
      <c r="P496" s="24" t="s">
        <v>677</v>
      </c>
    </row>
    <row r="497" spans="1:16" ht="13.5" thickBot="1">
      <c r="A497" s="3" t="str">
        <f t="shared" si="42"/>
        <v> AOEB 5 </v>
      </c>
      <c r="B497" s="1" t="str">
        <f t="shared" si="43"/>
        <v>I</v>
      </c>
      <c r="C497" s="3">
        <f t="shared" si="44"/>
        <v>49252.639999999999</v>
      </c>
      <c r="D497" s="2" t="str">
        <f t="shared" si="45"/>
        <v>vis</v>
      </c>
      <c r="E497" s="21">
        <f>VLOOKUP(C497,'Active 1'!C$21:E$950,3,FALSE)</f>
        <v>15571.033889416152</v>
      </c>
      <c r="F497" s="1" t="s">
        <v>1698</v>
      </c>
      <c r="G497" s="2" t="str">
        <f t="shared" si="46"/>
        <v>49252.640</v>
      </c>
      <c r="H497" s="3">
        <f t="shared" si="47"/>
        <v>15571</v>
      </c>
      <c r="I497" s="22" t="s">
        <v>689</v>
      </c>
      <c r="J497" s="23" t="s">
        <v>690</v>
      </c>
      <c r="K497" s="22">
        <v>15571</v>
      </c>
      <c r="L497" s="22" t="s">
        <v>2117</v>
      </c>
      <c r="M497" s="23" t="s">
        <v>1716</v>
      </c>
      <c r="N497" s="23"/>
      <c r="O497" s="24" t="s">
        <v>173</v>
      </c>
      <c r="P497" s="24" t="s">
        <v>647</v>
      </c>
    </row>
    <row r="498" spans="1:16" ht="13.5" thickBot="1">
      <c r="A498" s="3" t="str">
        <f t="shared" si="42"/>
        <v> BBS 107 </v>
      </c>
      <c r="B498" s="1" t="str">
        <f t="shared" si="43"/>
        <v>I</v>
      </c>
      <c r="C498" s="3">
        <f t="shared" si="44"/>
        <v>49535.4</v>
      </c>
      <c r="D498" s="2" t="str">
        <f t="shared" si="45"/>
        <v>vis</v>
      </c>
      <c r="E498" s="21">
        <f>VLOOKUP(C498,'Active 1'!C$21:E$950,3,FALSE)</f>
        <v>16019.047883119623</v>
      </c>
      <c r="F498" s="1" t="s">
        <v>1698</v>
      </c>
      <c r="G498" s="2" t="str">
        <f t="shared" si="46"/>
        <v>49535.400</v>
      </c>
      <c r="H498" s="3">
        <f t="shared" si="47"/>
        <v>16019</v>
      </c>
      <c r="I498" s="22" t="s">
        <v>691</v>
      </c>
      <c r="J498" s="23" t="s">
        <v>692</v>
      </c>
      <c r="K498" s="22">
        <v>16019</v>
      </c>
      <c r="L498" s="22" t="s">
        <v>399</v>
      </c>
      <c r="M498" s="23" t="s">
        <v>1716</v>
      </c>
      <c r="N498" s="23"/>
      <c r="O498" s="24" t="s">
        <v>1990</v>
      </c>
      <c r="P498" s="24" t="s">
        <v>693</v>
      </c>
    </row>
    <row r="499" spans="1:16" ht="13.5" thickBot="1">
      <c r="A499" s="3" t="str">
        <f t="shared" si="42"/>
        <v> BRNO 31 </v>
      </c>
      <c r="B499" s="1" t="str">
        <f t="shared" si="43"/>
        <v>I</v>
      </c>
      <c r="C499" s="3">
        <f t="shared" si="44"/>
        <v>49545.481</v>
      </c>
      <c r="D499" s="2" t="str">
        <f t="shared" si="45"/>
        <v>vis</v>
      </c>
      <c r="E499" s="21">
        <f>VLOOKUP(C499,'Active 1'!C$21:E$950,3,FALSE)</f>
        <v>16035.020542160944</v>
      </c>
      <c r="F499" s="1" t="s">
        <v>1698</v>
      </c>
      <c r="G499" s="2" t="str">
        <f t="shared" si="46"/>
        <v>49545.481</v>
      </c>
      <c r="H499" s="3">
        <f t="shared" si="47"/>
        <v>16035</v>
      </c>
      <c r="I499" s="22" t="s">
        <v>694</v>
      </c>
      <c r="J499" s="23" t="s">
        <v>695</v>
      </c>
      <c r="K499" s="22">
        <v>16035</v>
      </c>
      <c r="L499" s="22" t="s">
        <v>1993</v>
      </c>
      <c r="M499" s="23" t="s">
        <v>1716</v>
      </c>
      <c r="N499" s="23"/>
      <c r="O499" s="24" t="s">
        <v>696</v>
      </c>
      <c r="P499" s="24" t="s">
        <v>486</v>
      </c>
    </row>
    <row r="500" spans="1:16" ht="13.5" thickBot="1">
      <c r="A500" s="3" t="str">
        <f t="shared" si="42"/>
        <v> BBS 107 </v>
      </c>
      <c r="B500" s="1" t="str">
        <f t="shared" si="43"/>
        <v>I</v>
      </c>
      <c r="C500" s="3">
        <f t="shared" si="44"/>
        <v>49564.442000000003</v>
      </c>
      <c r="D500" s="2" t="str">
        <f t="shared" si="45"/>
        <v>vis</v>
      </c>
      <c r="E500" s="21">
        <f>VLOOKUP(C500,'Active 1'!C$21:E$950,3,FALSE)</f>
        <v>16065.062957405718</v>
      </c>
      <c r="F500" s="1" t="s">
        <v>1698</v>
      </c>
      <c r="G500" s="2" t="str">
        <f t="shared" si="46"/>
        <v>49564.442</v>
      </c>
      <c r="H500" s="3">
        <f t="shared" si="47"/>
        <v>16065</v>
      </c>
      <c r="I500" s="22" t="s">
        <v>697</v>
      </c>
      <c r="J500" s="23" t="s">
        <v>698</v>
      </c>
      <c r="K500" s="22">
        <v>16065</v>
      </c>
      <c r="L500" s="22" t="s">
        <v>676</v>
      </c>
      <c r="M500" s="23" t="s">
        <v>1716</v>
      </c>
      <c r="N500" s="23"/>
      <c r="O500" s="24" t="s">
        <v>1990</v>
      </c>
      <c r="P500" s="24" t="s">
        <v>693</v>
      </c>
    </row>
    <row r="501" spans="1:16" ht="13.5" thickBot="1">
      <c r="A501" s="3" t="str">
        <f t="shared" si="42"/>
        <v> BRNO 31 </v>
      </c>
      <c r="B501" s="1" t="str">
        <f t="shared" si="43"/>
        <v>I</v>
      </c>
      <c r="C501" s="3">
        <f t="shared" si="44"/>
        <v>49569.466999999997</v>
      </c>
      <c r="D501" s="2" t="str">
        <f t="shared" si="45"/>
        <v>vis</v>
      </c>
      <c r="E501" s="21">
        <f>VLOOKUP(C501,'Active 1'!C$21:E$950,3,FALSE)</f>
        <v>16073.024728230295</v>
      </c>
      <c r="F501" s="1" t="s">
        <v>1698</v>
      </c>
      <c r="G501" s="2" t="str">
        <f t="shared" si="46"/>
        <v>49569.467</v>
      </c>
      <c r="H501" s="3">
        <f t="shared" si="47"/>
        <v>16073</v>
      </c>
      <c r="I501" s="22" t="s">
        <v>699</v>
      </c>
      <c r="J501" s="23" t="s">
        <v>700</v>
      </c>
      <c r="K501" s="22">
        <v>16073</v>
      </c>
      <c r="L501" s="22" t="s">
        <v>2111</v>
      </c>
      <c r="M501" s="23" t="s">
        <v>1716</v>
      </c>
      <c r="N501" s="23"/>
      <c r="O501" s="24" t="s">
        <v>701</v>
      </c>
      <c r="P501" s="24" t="s">
        <v>486</v>
      </c>
    </row>
    <row r="502" spans="1:16" ht="13.5" thickBot="1">
      <c r="A502" s="3" t="str">
        <f t="shared" si="42"/>
        <v> BRNO 31 </v>
      </c>
      <c r="B502" s="1" t="str">
        <f t="shared" si="43"/>
        <v>I</v>
      </c>
      <c r="C502" s="3">
        <f t="shared" si="44"/>
        <v>49569.468000000001</v>
      </c>
      <c r="D502" s="2" t="str">
        <f t="shared" si="45"/>
        <v>vis</v>
      </c>
      <c r="E502" s="21">
        <f>VLOOKUP(C502,'Active 1'!C$21:E$950,3,FALSE)</f>
        <v>16073.026312662307</v>
      </c>
      <c r="F502" s="1" t="s">
        <v>1698</v>
      </c>
      <c r="G502" s="2" t="str">
        <f t="shared" si="46"/>
        <v>49569.468</v>
      </c>
      <c r="H502" s="3">
        <f t="shared" si="47"/>
        <v>16073</v>
      </c>
      <c r="I502" s="22" t="s">
        <v>702</v>
      </c>
      <c r="J502" s="23" t="s">
        <v>703</v>
      </c>
      <c r="K502" s="22">
        <v>16073</v>
      </c>
      <c r="L502" s="22" t="s">
        <v>1946</v>
      </c>
      <c r="M502" s="23" t="s">
        <v>1716</v>
      </c>
      <c r="N502" s="23"/>
      <c r="O502" s="24" t="s">
        <v>704</v>
      </c>
      <c r="P502" s="24" t="s">
        <v>486</v>
      </c>
    </row>
    <row r="503" spans="1:16" ht="13.5" thickBot="1">
      <c r="A503" s="3" t="str">
        <f t="shared" si="42"/>
        <v> BRNO 31 </v>
      </c>
      <c r="B503" s="1" t="str">
        <f t="shared" si="43"/>
        <v>I</v>
      </c>
      <c r="C503" s="3">
        <f t="shared" si="44"/>
        <v>49569.482000000004</v>
      </c>
      <c r="D503" s="2" t="str">
        <f t="shared" si="45"/>
        <v>vis</v>
      </c>
      <c r="E503" s="21">
        <f>VLOOKUP(C503,'Active 1'!C$21:E$950,3,FALSE)</f>
        <v>16073.04849471038</v>
      </c>
      <c r="F503" s="1" t="s">
        <v>1698</v>
      </c>
      <c r="G503" s="2" t="str">
        <f t="shared" si="46"/>
        <v>49569.482</v>
      </c>
      <c r="H503" s="3">
        <f t="shared" si="47"/>
        <v>16073</v>
      </c>
      <c r="I503" s="22" t="s">
        <v>705</v>
      </c>
      <c r="J503" s="23" t="s">
        <v>706</v>
      </c>
      <c r="K503" s="22">
        <v>16073</v>
      </c>
      <c r="L503" s="22" t="s">
        <v>473</v>
      </c>
      <c r="M503" s="23" t="s">
        <v>1716</v>
      </c>
      <c r="N503" s="23"/>
      <c r="O503" s="24" t="s">
        <v>707</v>
      </c>
      <c r="P503" s="24" t="s">
        <v>486</v>
      </c>
    </row>
    <row r="504" spans="1:16" ht="13.5" thickBot="1">
      <c r="A504" s="3" t="str">
        <f t="shared" si="42"/>
        <v> BRNO 31 </v>
      </c>
      <c r="B504" s="1" t="str">
        <f t="shared" si="43"/>
        <v>I</v>
      </c>
      <c r="C504" s="3">
        <f t="shared" si="44"/>
        <v>49569.483</v>
      </c>
      <c r="D504" s="2" t="str">
        <f t="shared" si="45"/>
        <v>vis</v>
      </c>
      <c r="E504" s="21">
        <f>VLOOKUP(C504,'Active 1'!C$21:E$950,3,FALSE)</f>
        <v>16073.05007914238</v>
      </c>
      <c r="F504" s="1" t="s">
        <v>1698</v>
      </c>
      <c r="G504" s="2" t="str">
        <f t="shared" si="46"/>
        <v>49569.483</v>
      </c>
      <c r="H504" s="3">
        <f t="shared" si="47"/>
        <v>16073</v>
      </c>
      <c r="I504" s="22" t="s">
        <v>708</v>
      </c>
      <c r="J504" s="23" t="s">
        <v>709</v>
      </c>
      <c r="K504" s="22">
        <v>16073</v>
      </c>
      <c r="L504" s="22" t="s">
        <v>184</v>
      </c>
      <c r="M504" s="23" t="s">
        <v>1716</v>
      </c>
      <c r="N504" s="23"/>
      <c r="O504" s="24" t="s">
        <v>710</v>
      </c>
      <c r="P504" s="24" t="s">
        <v>486</v>
      </c>
    </row>
    <row r="505" spans="1:16" ht="13.5" thickBot="1">
      <c r="A505" s="3" t="str">
        <f t="shared" si="42"/>
        <v>IBVS 5011 </v>
      </c>
      <c r="B505" s="1" t="str">
        <f t="shared" si="43"/>
        <v>I</v>
      </c>
      <c r="C505" s="3">
        <f t="shared" si="44"/>
        <v>49569.483699999997</v>
      </c>
      <c r="D505" s="2" t="str">
        <f t="shared" si="45"/>
        <v>vis</v>
      </c>
      <c r="E505" s="21">
        <f>VLOOKUP(C505,'Active 1'!C$21:E$950,3,FALSE)</f>
        <v>16073.051188244777</v>
      </c>
      <c r="F505" s="1" t="s">
        <v>1698</v>
      </c>
      <c r="G505" s="2" t="str">
        <f t="shared" si="46"/>
        <v>49569.4837</v>
      </c>
      <c r="H505" s="3">
        <f t="shared" si="47"/>
        <v>16073</v>
      </c>
      <c r="I505" s="22" t="s">
        <v>716</v>
      </c>
      <c r="J505" s="23" t="s">
        <v>712</v>
      </c>
      <c r="K505" s="22">
        <v>16073</v>
      </c>
      <c r="L505" s="22" t="s">
        <v>717</v>
      </c>
      <c r="M505" s="23" t="s">
        <v>1900</v>
      </c>
      <c r="N505" s="23" t="s">
        <v>1398</v>
      </c>
      <c r="O505" s="24" t="s">
        <v>714</v>
      </c>
      <c r="P505" s="25" t="s">
        <v>715</v>
      </c>
    </row>
    <row r="506" spans="1:16" ht="13.5" thickBot="1">
      <c r="A506" s="3" t="str">
        <f t="shared" si="42"/>
        <v>IBVS 5011 </v>
      </c>
      <c r="B506" s="1" t="str">
        <f t="shared" si="43"/>
        <v>II</v>
      </c>
      <c r="C506" s="3">
        <f t="shared" si="44"/>
        <v>49570.432399999998</v>
      </c>
      <c r="D506" s="2" t="str">
        <f t="shared" si="45"/>
        <v>vis</v>
      </c>
      <c r="E506" s="21">
        <f>VLOOKUP(C506,'Active 1'!C$21:E$950,3,FALSE)</f>
        <v>16074.554338887821</v>
      </c>
      <c r="F506" s="1" t="s">
        <v>1698</v>
      </c>
      <c r="G506" s="2" t="str">
        <f t="shared" si="46"/>
        <v>49570.4324</v>
      </c>
      <c r="H506" s="3">
        <f t="shared" si="47"/>
        <v>16074.5</v>
      </c>
      <c r="I506" s="22" t="s">
        <v>721</v>
      </c>
      <c r="J506" s="23" t="s">
        <v>719</v>
      </c>
      <c r="K506" s="22">
        <v>16074.5</v>
      </c>
      <c r="L506" s="22" t="s">
        <v>722</v>
      </c>
      <c r="M506" s="23" t="s">
        <v>1900</v>
      </c>
      <c r="N506" s="23" t="s">
        <v>549</v>
      </c>
      <c r="O506" s="24" t="s">
        <v>714</v>
      </c>
      <c r="P506" s="25" t="s">
        <v>715</v>
      </c>
    </row>
    <row r="507" spans="1:16" ht="13.5" thickBot="1">
      <c r="A507" s="3" t="str">
        <f t="shared" si="42"/>
        <v>BAVM 80 </v>
      </c>
      <c r="B507" s="1" t="str">
        <f t="shared" si="43"/>
        <v>I</v>
      </c>
      <c r="C507" s="3">
        <f t="shared" si="44"/>
        <v>49574.532200000001</v>
      </c>
      <c r="D507" s="2" t="str">
        <f t="shared" si="45"/>
        <v>vis</v>
      </c>
      <c r="E507" s="21">
        <f>VLOOKUP(C507,'Active 1'!C$21:E$950,3,FALSE)</f>
        <v>16081.050193221487</v>
      </c>
      <c r="F507" s="1" t="s">
        <v>1698</v>
      </c>
      <c r="G507" s="2" t="str">
        <f t="shared" si="46"/>
        <v>49574.5322</v>
      </c>
      <c r="H507" s="3">
        <f t="shared" si="47"/>
        <v>16081</v>
      </c>
      <c r="I507" s="22" t="s">
        <v>723</v>
      </c>
      <c r="J507" s="23" t="s">
        <v>724</v>
      </c>
      <c r="K507" s="22">
        <v>16081</v>
      </c>
      <c r="L507" s="22" t="s">
        <v>725</v>
      </c>
      <c r="M507" s="23" t="s">
        <v>1900</v>
      </c>
      <c r="N507" s="23" t="s">
        <v>1398</v>
      </c>
      <c r="O507" s="24" t="s">
        <v>505</v>
      </c>
      <c r="P507" s="25" t="s">
        <v>726</v>
      </c>
    </row>
    <row r="508" spans="1:16" ht="13.5" thickBot="1">
      <c r="A508" s="3" t="str">
        <f t="shared" si="42"/>
        <v>BAVM 80 </v>
      </c>
      <c r="B508" s="1" t="str">
        <f t="shared" si="43"/>
        <v>I</v>
      </c>
      <c r="C508" s="3">
        <f t="shared" si="44"/>
        <v>49574.534299999999</v>
      </c>
      <c r="D508" s="2" t="str">
        <f t="shared" si="45"/>
        <v>vis</v>
      </c>
      <c r="E508" s="21">
        <f>VLOOKUP(C508,'Active 1'!C$21:E$950,3,FALSE)</f>
        <v>16081.053520528692</v>
      </c>
      <c r="F508" s="1" t="s">
        <v>1698</v>
      </c>
      <c r="G508" s="2" t="str">
        <f t="shared" si="46"/>
        <v>49574.5343</v>
      </c>
      <c r="H508" s="3">
        <f t="shared" si="47"/>
        <v>16081</v>
      </c>
      <c r="I508" s="22" t="s">
        <v>727</v>
      </c>
      <c r="J508" s="23" t="s">
        <v>728</v>
      </c>
      <c r="K508" s="22">
        <v>16081</v>
      </c>
      <c r="L508" s="22" t="s">
        <v>729</v>
      </c>
      <c r="M508" s="23" t="s">
        <v>1900</v>
      </c>
      <c r="N508" s="23" t="s">
        <v>730</v>
      </c>
      <c r="O508" s="24" t="s">
        <v>505</v>
      </c>
      <c r="P508" s="25" t="s">
        <v>726</v>
      </c>
    </row>
    <row r="509" spans="1:16" ht="13.5" thickBot="1">
      <c r="A509" s="3" t="str">
        <f t="shared" si="42"/>
        <v> BRNO 31 </v>
      </c>
      <c r="B509" s="1" t="str">
        <f t="shared" si="43"/>
        <v>I</v>
      </c>
      <c r="C509" s="3">
        <f t="shared" si="44"/>
        <v>49576.436000000002</v>
      </c>
      <c r="D509" s="2" t="str">
        <f t="shared" si="45"/>
        <v>vis</v>
      </c>
      <c r="E509" s="21">
        <f>VLOOKUP(C509,'Active 1'!C$21:E$950,3,FALSE)</f>
        <v>16084.066634872401</v>
      </c>
      <c r="F509" s="1" t="s">
        <v>1698</v>
      </c>
      <c r="G509" s="2" t="str">
        <f t="shared" si="46"/>
        <v>49576.436</v>
      </c>
      <c r="H509" s="3">
        <f t="shared" si="47"/>
        <v>16084</v>
      </c>
      <c r="I509" s="22" t="s">
        <v>731</v>
      </c>
      <c r="J509" s="23" t="s">
        <v>732</v>
      </c>
      <c r="K509" s="22">
        <v>16084</v>
      </c>
      <c r="L509" s="22" t="s">
        <v>518</v>
      </c>
      <c r="M509" s="23" t="s">
        <v>1716</v>
      </c>
      <c r="N509" s="23"/>
      <c r="O509" s="24" t="s">
        <v>733</v>
      </c>
      <c r="P509" s="24" t="s">
        <v>486</v>
      </c>
    </row>
    <row r="510" spans="1:16" ht="13.5" thickBot="1">
      <c r="A510" s="3" t="str">
        <f t="shared" si="42"/>
        <v>IBVS 5011 </v>
      </c>
      <c r="B510" s="1" t="str">
        <f t="shared" si="43"/>
        <v>II</v>
      </c>
      <c r="C510" s="3">
        <f t="shared" si="44"/>
        <v>49577.374199999998</v>
      </c>
      <c r="D510" s="2" t="str">
        <f t="shared" si="45"/>
        <v>vis</v>
      </c>
      <c r="E510" s="21">
        <f>VLOOKUP(C510,'Active 1'!C$21:E$950,3,FALSE)</f>
        <v>16085.553148979387</v>
      </c>
      <c r="F510" s="1" t="s">
        <v>1698</v>
      </c>
      <c r="G510" s="2" t="str">
        <f t="shared" si="46"/>
        <v>49577.3742</v>
      </c>
      <c r="H510" s="3">
        <f t="shared" si="47"/>
        <v>16085.5</v>
      </c>
      <c r="I510" s="22" t="s">
        <v>737</v>
      </c>
      <c r="J510" s="23" t="s">
        <v>735</v>
      </c>
      <c r="K510" s="22">
        <v>16085.5</v>
      </c>
      <c r="L510" s="22" t="s">
        <v>738</v>
      </c>
      <c r="M510" s="23" t="s">
        <v>1900</v>
      </c>
      <c r="N510" s="23" t="s">
        <v>1398</v>
      </c>
      <c r="O510" s="24" t="s">
        <v>714</v>
      </c>
      <c r="P510" s="25" t="s">
        <v>715</v>
      </c>
    </row>
    <row r="511" spans="1:16" ht="13.5" thickBot="1">
      <c r="A511" s="3" t="str">
        <f t="shared" si="42"/>
        <v>IBVS 5011 </v>
      </c>
      <c r="B511" s="1" t="str">
        <f t="shared" si="43"/>
        <v>I</v>
      </c>
      <c r="C511" s="3">
        <f t="shared" si="44"/>
        <v>49578.3197</v>
      </c>
      <c r="D511" s="2" t="str">
        <f t="shared" si="45"/>
        <v>vis</v>
      </c>
      <c r="E511" s="21">
        <f>VLOOKUP(C511,'Active 1'!C$21:E$950,3,FALSE)</f>
        <v>16087.051229440014</v>
      </c>
      <c r="F511" s="1" t="s">
        <v>1698</v>
      </c>
      <c r="G511" s="2" t="str">
        <f t="shared" si="46"/>
        <v>49578.3197</v>
      </c>
      <c r="H511" s="3">
        <f t="shared" si="47"/>
        <v>16087</v>
      </c>
      <c r="I511" s="22" t="s">
        <v>739</v>
      </c>
      <c r="J511" s="23" t="s">
        <v>740</v>
      </c>
      <c r="K511" s="22">
        <v>16087</v>
      </c>
      <c r="L511" s="22" t="s">
        <v>717</v>
      </c>
      <c r="M511" s="23" t="s">
        <v>1900</v>
      </c>
      <c r="N511" s="23" t="s">
        <v>549</v>
      </c>
      <c r="O511" s="24" t="s">
        <v>714</v>
      </c>
      <c r="P511" s="25" t="s">
        <v>715</v>
      </c>
    </row>
    <row r="512" spans="1:16" ht="13.5" thickBot="1">
      <c r="A512" s="3" t="str">
        <f t="shared" si="42"/>
        <v>IBVS 5011 </v>
      </c>
      <c r="B512" s="1" t="str">
        <f t="shared" si="43"/>
        <v>I</v>
      </c>
      <c r="C512" s="3">
        <f t="shared" si="44"/>
        <v>49578.319900000002</v>
      </c>
      <c r="D512" s="2" t="str">
        <f t="shared" si="45"/>
        <v>vis</v>
      </c>
      <c r="E512" s="21">
        <f>VLOOKUP(C512,'Active 1'!C$21:E$950,3,FALSE)</f>
        <v>16087.051546326418</v>
      </c>
      <c r="F512" s="1" t="s">
        <v>1698</v>
      </c>
      <c r="G512" s="2" t="str">
        <f t="shared" si="46"/>
        <v>49578.3199</v>
      </c>
      <c r="H512" s="3">
        <f t="shared" si="47"/>
        <v>16087</v>
      </c>
      <c r="I512" s="22" t="s">
        <v>741</v>
      </c>
      <c r="J512" s="23" t="s">
        <v>740</v>
      </c>
      <c r="K512" s="22">
        <v>16087</v>
      </c>
      <c r="L512" s="22" t="s">
        <v>742</v>
      </c>
      <c r="M512" s="23" t="s">
        <v>1900</v>
      </c>
      <c r="N512" s="23" t="s">
        <v>1398</v>
      </c>
      <c r="O512" s="24" t="s">
        <v>714</v>
      </c>
      <c r="P512" s="25" t="s">
        <v>715</v>
      </c>
    </row>
    <row r="513" spans="1:16" ht="13.5" thickBot="1">
      <c r="A513" s="3" t="str">
        <f t="shared" si="42"/>
        <v>IBVS 5011 </v>
      </c>
      <c r="B513" s="1" t="str">
        <f t="shared" si="43"/>
        <v>I</v>
      </c>
      <c r="C513" s="3">
        <f t="shared" si="44"/>
        <v>49581.4758</v>
      </c>
      <c r="D513" s="2" t="str">
        <f t="shared" si="45"/>
        <v>vis</v>
      </c>
      <c r="E513" s="21">
        <f>VLOOKUP(C513,'Active 1'!C$21:E$950,3,FALSE)</f>
        <v>16092.051855290656</v>
      </c>
      <c r="F513" s="1" t="s">
        <v>1698</v>
      </c>
      <c r="G513" s="2" t="str">
        <f t="shared" si="46"/>
        <v>49581.4758</v>
      </c>
      <c r="H513" s="3">
        <f t="shared" si="47"/>
        <v>16092</v>
      </c>
      <c r="I513" s="22" t="s">
        <v>745</v>
      </c>
      <c r="J513" s="23" t="s">
        <v>746</v>
      </c>
      <c r="K513" s="22">
        <v>16092</v>
      </c>
      <c r="L513" s="22" t="s">
        <v>747</v>
      </c>
      <c r="M513" s="23" t="s">
        <v>1900</v>
      </c>
      <c r="N513" s="23" t="s">
        <v>549</v>
      </c>
      <c r="O513" s="24" t="s">
        <v>714</v>
      </c>
      <c r="P513" s="25" t="s">
        <v>715</v>
      </c>
    </row>
    <row r="514" spans="1:16" ht="13.5" thickBot="1">
      <c r="A514" s="3" t="str">
        <f t="shared" si="42"/>
        <v>IBVS 5011 </v>
      </c>
      <c r="B514" s="1" t="str">
        <f t="shared" si="43"/>
        <v>I</v>
      </c>
      <c r="C514" s="3">
        <f t="shared" si="44"/>
        <v>49581.4758</v>
      </c>
      <c r="D514" s="2" t="str">
        <f t="shared" si="45"/>
        <v>vis</v>
      </c>
      <c r="E514" s="21">
        <f>VLOOKUP(C514,'Active 1'!C$21:E$950,3,FALSE)</f>
        <v>16092.051855290656</v>
      </c>
      <c r="F514" s="1" t="s">
        <v>1698</v>
      </c>
      <c r="G514" s="2" t="str">
        <f t="shared" si="46"/>
        <v>49581.4758</v>
      </c>
      <c r="H514" s="3">
        <f t="shared" si="47"/>
        <v>16092</v>
      </c>
      <c r="I514" s="22" t="s">
        <v>745</v>
      </c>
      <c r="J514" s="23" t="s">
        <v>746</v>
      </c>
      <c r="K514" s="22">
        <v>16092</v>
      </c>
      <c r="L514" s="22" t="s">
        <v>747</v>
      </c>
      <c r="M514" s="23" t="s">
        <v>1900</v>
      </c>
      <c r="N514" s="23" t="s">
        <v>1398</v>
      </c>
      <c r="O514" s="24" t="s">
        <v>714</v>
      </c>
      <c r="P514" s="25" t="s">
        <v>715</v>
      </c>
    </row>
    <row r="515" spans="1:16" ht="13.5" thickBot="1">
      <c r="A515" s="3" t="str">
        <f t="shared" si="42"/>
        <v> BBS 107 </v>
      </c>
      <c r="B515" s="1" t="str">
        <f t="shared" si="43"/>
        <v>I</v>
      </c>
      <c r="C515" s="3">
        <f t="shared" si="44"/>
        <v>49600.413</v>
      </c>
      <c r="D515" s="2" t="str">
        <f t="shared" si="45"/>
        <v>vis</v>
      </c>
      <c r="E515" s="21">
        <f>VLOOKUP(C515,'Active 1'!C$21:E$950,3,FALSE)</f>
        <v>16122.056561053712</v>
      </c>
      <c r="F515" s="1" t="s">
        <v>1698</v>
      </c>
      <c r="G515" s="2" t="str">
        <f t="shared" si="46"/>
        <v>49600.413</v>
      </c>
      <c r="H515" s="3">
        <f t="shared" si="47"/>
        <v>16122</v>
      </c>
      <c r="I515" s="22" t="s">
        <v>748</v>
      </c>
      <c r="J515" s="23" t="s">
        <v>749</v>
      </c>
      <c r="K515" s="22">
        <v>16122</v>
      </c>
      <c r="L515" s="22" t="s">
        <v>750</v>
      </c>
      <c r="M515" s="23" t="s">
        <v>1716</v>
      </c>
      <c r="N515" s="23"/>
      <c r="O515" s="24" t="s">
        <v>1990</v>
      </c>
      <c r="P515" s="24" t="s">
        <v>693</v>
      </c>
    </row>
    <row r="516" spans="1:16" ht="13.5" thickBot="1">
      <c r="A516" s="3" t="str">
        <f t="shared" si="42"/>
        <v> BBS 108 </v>
      </c>
      <c r="B516" s="1" t="str">
        <f t="shared" si="43"/>
        <v>I</v>
      </c>
      <c r="C516" s="3">
        <f t="shared" si="44"/>
        <v>49631.339</v>
      </c>
      <c r="D516" s="2" t="str">
        <f t="shared" si="45"/>
        <v>vis</v>
      </c>
      <c r="E516" s="21">
        <f>VLOOKUP(C516,'Active 1'!C$21:E$950,3,FALSE)</f>
        <v>16171.056705237024</v>
      </c>
      <c r="F516" s="1" t="s">
        <v>1698</v>
      </c>
      <c r="G516" s="2" t="str">
        <f t="shared" si="46"/>
        <v>49631.339</v>
      </c>
      <c r="H516" s="3">
        <f t="shared" si="47"/>
        <v>16171</v>
      </c>
      <c r="I516" s="22" t="s">
        <v>751</v>
      </c>
      <c r="J516" s="23" t="s">
        <v>752</v>
      </c>
      <c r="K516" s="22">
        <v>16171</v>
      </c>
      <c r="L516" s="22" t="s">
        <v>750</v>
      </c>
      <c r="M516" s="23" t="s">
        <v>1716</v>
      </c>
      <c r="N516" s="23"/>
      <c r="O516" s="24" t="s">
        <v>1990</v>
      </c>
      <c r="P516" s="24" t="s">
        <v>753</v>
      </c>
    </row>
    <row r="517" spans="1:16" ht="13.5" thickBot="1">
      <c r="A517" s="3" t="str">
        <f t="shared" si="42"/>
        <v> BBS 109 </v>
      </c>
      <c r="B517" s="1" t="str">
        <f t="shared" si="43"/>
        <v>I</v>
      </c>
      <c r="C517" s="3">
        <f t="shared" si="44"/>
        <v>49896.419000000002</v>
      </c>
      <c r="D517" s="2" t="str">
        <f t="shared" si="45"/>
        <v>vis</v>
      </c>
      <c r="E517" s="21">
        <f>VLOOKUP(C517,'Active 1'!C$21:E$950,3,FALSE)</f>
        <v>16591.05794109399</v>
      </c>
      <c r="F517" s="1" t="s">
        <v>1698</v>
      </c>
      <c r="G517" s="2" t="str">
        <f t="shared" si="46"/>
        <v>49896.419</v>
      </c>
      <c r="H517" s="3">
        <f t="shared" si="47"/>
        <v>16591</v>
      </c>
      <c r="I517" s="22" t="s">
        <v>754</v>
      </c>
      <c r="J517" s="23" t="s">
        <v>755</v>
      </c>
      <c r="K517" s="22">
        <v>16591</v>
      </c>
      <c r="L517" s="22" t="s">
        <v>469</v>
      </c>
      <c r="M517" s="23" t="s">
        <v>1716</v>
      </c>
      <c r="N517" s="23"/>
      <c r="O517" s="24" t="s">
        <v>1990</v>
      </c>
      <c r="P517" s="24" t="s">
        <v>756</v>
      </c>
    </row>
    <row r="518" spans="1:16" ht="13.5" thickBot="1">
      <c r="A518" s="3" t="str">
        <f t="shared" si="42"/>
        <v> BBS 110 </v>
      </c>
      <c r="B518" s="1" t="str">
        <f t="shared" si="43"/>
        <v>I</v>
      </c>
      <c r="C518" s="3">
        <f t="shared" si="44"/>
        <v>49920.4</v>
      </c>
      <c r="D518" s="2" t="str">
        <f t="shared" si="45"/>
        <v>vis</v>
      </c>
      <c r="E518" s="21">
        <f>VLOOKUP(C518,'Active 1'!C$21:E$950,3,FALSE)</f>
        <v>16629.054205003322</v>
      </c>
      <c r="F518" s="1" t="s">
        <v>1698</v>
      </c>
      <c r="G518" s="2" t="str">
        <f t="shared" si="46"/>
        <v>49920.400</v>
      </c>
      <c r="H518" s="3">
        <f t="shared" si="47"/>
        <v>16629</v>
      </c>
      <c r="I518" s="22" t="s">
        <v>757</v>
      </c>
      <c r="J518" s="23" t="s">
        <v>758</v>
      </c>
      <c r="K518" s="22">
        <v>16629</v>
      </c>
      <c r="L518" s="22" t="s">
        <v>759</v>
      </c>
      <c r="M518" s="23" t="s">
        <v>1716</v>
      </c>
      <c r="N518" s="23"/>
      <c r="O518" s="24" t="s">
        <v>1990</v>
      </c>
      <c r="P518" s="24" t="s">
        <v>760</v>
      </c>
    </row>
    <row r="519" spans="1:16" ht="13.5" thickBot="1">
      <c r="A519" s="3" t="str">
        <f t="shared" si="42"/>
        <v> BRNO 32 </v>
      </c>
      <c r="B519" s="1" t="str">
        <f t="shared" si="43"/>
        <v>I</v>
      </c>
      <c r="C519" s="3">
        <f t="shared" si="44"/>
        <v>49923.539400000001</v>
      </c>
      <c r="D519" s="2" t="str">
        <f t="shared" si="45"/>
        <v>vis</v>
      </c>
      <c r="E519" s="21">
        <f>VLOOKUP(C519,'Active 1'!C$21:E$950,3,FALSE)</f>
        <v>16634.028370839482</v>
      </c>
      <c r="F519" s="1" t="s">
        <v>1698</v>
      </c>
      <c r="G519" s="2" t="str">
        <f t="shared" si="46"/>
        <v>49923.5394</v>
      </c>
      <c r="H519" s="3">
        <f t="shared" si="47"/>
        <v>16634</v>
      </c>
      <c r="I519" s="22" t="s">
        <v>761</v>
      </c>
      <c r="J519" s="23" t="s">
        <v>762</v>
      </c>
      <c r="K519" s="22">
        <v>16634</v>
      </c>
      <c r="L519" s="22" t="s">
        <v>763</v>
      </c>
      <c r="M519" s="23" t="s">
        <v>1716</v>
      </c>
      <c r="N519" s="23"/>
      <c r="O519" s="24" t="s">
        <v>764</v>
      </c>
      <c r="P519" s="24" t="s">
        <v>765</v>
      </c>
    </row>
    <row r="520" spans="1:16" ht="13.5" thickBot="1">
      <c r="A520" s="3" t="str">
        <f t="shared" si="42"/>
        <v> BRNO 32 </v>
      </c>
      <c r="B520" s="1" t="str">
        <f t="shared" si="43"/>
        <v>I</v>
      </c>
      <c r="C520" s="3">
        <f t="shared" si="44"/>
        <v>49925.449099999998</v>
      </c>
      <c r="D520" s="2" t="str">
        <f t="shared" si="45"/>
        <v>vis</v>
      </c>
      <c r="E520" s="21">
        <f>VLOOKUP(C520,'Active 1'!C$21:E$950,3,FALSE)</f>
        <v>16637.054160639222</v>
      </c>
      <c r="F520" s="1" t="s">
        <v>1698</v>
      </c>
      <c r="G520" s="2" t="str">
        <f t="shared" si="46"/>
        <v>49925.4491</v>
      </c>
      <c r="H520" s="3">
        <f t="shared" si="47"/>
        <v>16637</v>
      </c>
      <c r="I520" s="22" t="s">
        <v>766</v>
      </c>
      <c r="J520" s="23" t="s">
        <v>767</v>
      </c>
      <c r="K520" s="22">
        <v>16637</v>
      </c>
      <c r="L520" s="22" t="s">
        <v>720</v>
      </c>
      <c r="M520" s="23" t="s">
        <v>1716</v>
      </c>
      <c r="N520" s="23"/>
      <c r="O520" s="24" t="s">
        <v>91</v>
      </c>
      <c r="P520" s="24" t="s">
        <v>765</v>
      </c>
    </row>
    <row r="521" spans="1:16" ht="13.5" thickBot="1">
      <c r="A521" s="3" t="str">
        <f t="shared" si="42"/>
        <v> BRNO 32 </v>
      </c>
      <c r="B521" s="1" t="str">
        <f t="shared" si="43"/>
        <v>I</v>
      </c>
      <c r="C521" s="3">
        <f t="shared" si="44"/>
        <v>49930.481200000002</v>
      </c>
      <c r="D521" s="2" t="str">
        <f t="shared" si="45"/>
        <v>vis</v>
      </c>
      <c r="E521" s="21">
        <f>VLOOKUP(C521,'Active 1'!C$21:E$950,3,FALSE)</f>
        <v>16645.027180931047</v>
      </c>
      <c r="F521" s="1" t="s">
        <v>1698</v>
      </c>
      <c r="G521" s="2" t="str">
        <f t="shared" si="46"/>
        <v>49930.4812</v>
      </c>
      <c r="H521" s="3">
        <f t="shared" si="47"/>
        <v>16645</v>
      </c>
      <c r="I521" s="22" t="s">
        <v>768</v>
      </c>
      <c r="J521" s="23" t="s">
        <v>769</v>
      </c>
      <c r="K521" s="22">
        <v>16645</v>
      </c>
      <c r="L521" s="22" t="s">
        <v>770</v>
      </c>
      <c r="M521" s="23" t="s">
        <v>1716</v>
      </c>
      <c r="N521" s="23"/>
      <c r="O521" s="24" t="s">
        <v>771</v>
      </c>
      <c r="P521" s="24" t="s">
        <v>765</v>
      </c>
    </row>
    <row r="522" spans="1:16" ht="13.5" thickBot="1">
      <c r="A522" s="3" t="str">
        <f t="shared" si="42"/>
        <v> AOEB 5 </v>
      </c>
      <c r="B522" s="1" t="str">
        <f t="shared" si="43"/>
        <v>I</v>
      </c>
      <c r="C522" s="3">
        <f t="shared" si="44"/>
        <v>49976.58</v>
      </c>
      <c r="D522" s="2" t="str">
        <f t="shared" si="45"/>
        <v>vis</v>
      </c>
      <c r="E522" s="21">
        <f>VLOOKUP(C522,'Active 1'!C$21:E$950,3,FALSE)</f>
        <v>16718.067595038196</v>
      </c>
      <c r="F522" s="1" t="s">
        <v>1698</v>
      </c>
      <c r="G522" s="2" t="str">
        <f t="shared" si="46"/>
        <v>49976.580</v>
      </c>
      <c r="H522" s="3">
        <f t="shared" si="47"/>
        <v>16718</v>
      </c>
      <c r="I522" s="22" t="s">
        <v>772</v>
      </c>
      <c r="J522" s="23" t="s">
        <v>773</v>
      </c>
      <c r="K522" s="22">
        <v>16718</v>
      </c>
      <c r="L522" s="22" t="s">
        <v>646</v>
      </c>
      <c r="M522" s="23" t="s">
        <v>1716</v>
      </c>
      <c r="N522" s="23"/>
      <c r="O522" s="24" t="s">
        <v>774</v>
      </c>
      <c r="P522" s="24" t="s">
        <v>647</v>
      </c>
    </row>
    <row r="523" spans="1:16" ht="13.5" thickBot="1">
      <c r="A523" s="3" t="str">
        <f t="shared" ref="A523:A586" si="48">P523</f>
        <v>VSB 47 </v>
      </c>
      <c r="B523" s="1" t="str">
        <f t="shared" ref="B523:B586" si="49">IF(H523=INT(H523),"I","II")</f>
        <v>I</v>
      </c>
      <c r="C523" s="3">
        <f t="shared" ref="C523:C586" si="50">1*G523</f>
        <v>49979.095000000001</v>
      </c>
      <c r="D523" s="2" t="str">
        <f t="shared" ref="D523:D586" si="51">VLOOKUP(F523,I$1:J$5,2,FALSE)</f>
        <v>vis</v>
      </c>
      <c r="E523" s="21">
        <f>VLOOKUP(C523,'Active 1'!C$21:E$950,3,FALSE)</f>
        <v>16722.052441530501</v>
      </c>
      <c r="F523" s="1" t="s">
        <v>1698</v>
      </c>
      <c r="G523" s="2" t="str">
        <f t="shared" ref="G523:G586" si="52">MID(I523,3,LEN(I523)-3)</f>
        <v>49979.095</v>
      </c>
      <c r="H523" s="3">
        <f t="shared" ref="H523:H586" si="53">1*K523</f>
        <v>16722</v>
      </c>
      <c r="I523" s="22" t="s">
        <v>775</v>
      </c>
      <c r="J523" s="23" t="s">
        <v>776</v>
      </c>
      <c r="K523" s="22">
        <v>16722</v>
      </c>
      <c r="L523" s="22" t="s">
        <v>314</v>
      </c>
      <c r="M523" s="23" t="s">
        <v>1716</v>
      </c>
      <c r="N523" s="23"/>
      <c r="O523" s="24" t="s">
        <v>777</v>
      </c>
      <c r="P523" s="25" t="s">
        <v>778</v>
      </c>
    </row>
    <row r="524" spans="1:16" ht="13.5" thickBot="1">
      <c r="A524" s="3" t="str">
        <f t="shared" si="48"/>
        <v> AOEB 5 </v>
      </c>
      <c r="B524" s="1" t="str">
        <f t="shared" si="49"/>
        <v>I</v>
      </c>
      <c r="C524" s="3">
        <f t="shared" si="50"/>
        <v>49988.576000000001</v>
      </c>
      <c r="D524" s="2" t="str">
        <f t="shared" si="51"/>
        <v>vis</v>
      </c>
      <c r="E524" s="21">
        <f>VLOOKUP(C524,'Active 1'!C$21:E$950,3,FALSE)</f>
        <v>16737.074441368888</v>
      </c>
      <c r="F524" s="1" t="s">
        <v>1698</v>
      </c>
      <c r="G524" s="2" t="str">
        <f t="shared" si="52"/>
        <v>49988.576</v>
      </c>
      <c r="H524" s="3">
        <f t="shared" si="53"/>
        <v>16737</v>
      </c>
      <c r="I524" s="22" t="s">
        <v>779</v>
      </c>
      <c r="J524" s="23" t="s">
        <v>780</v>
      </c>
      <c r="K524" s="22">
        <v>16737</v>
      </c>
      <c r="L524" s="22" t="s">
        <v>781</v>
      </c>
      <c r="M524" s="23" t="s">
        <v>1716</v>
      </c>
      <c r="N524" s="23"/>
      <c r="O524" s="24" t="s">
        <v>2013</v>
      </c>
      <c r="P524" s="24" t="s">
        <v>647</v>
      </c>
    </row>
    <row r="525" spans="1:16" ht="13.5" thickBot="1">
      <c r="A525" s="3" t="str">
        <f t="shared" si="48"/>
        <v> AOEB 5 </v>
      </c>
      <c r="B525" s="1" t="str">
        <f t="shared" si="49"/>
        <v>I</v>
      </c>
      <c r="C525" s="3">
        <f t="shared" si="50"/>
        <v>49993.612999999998</v>
      </c>
      <c r="D525" s="2" t="str">
        <f t="shared" si="51"/>
        <v>vis</v>
      </c>
      <c r="E525" s="21">
        <f>VLOOKUP(C525,'Active 1'!C$21:E$950,3,FALSE)</f>
        <v>16745.055225377528</v>
      </c>
      <c r="F525" s="1" t="s">
        <v>1698</v>
      </c>
      <c r="G525" s="2" t="str">
        <f t="shared" si="52"/>
        <v>49993.613</v>
      </c>
      <c r="H525" s="3">
        <f t="shared" si="53"/>
        <v>16745</v>
      </c>
      <c r="I525" s="22" t="s">
        <v>782</v>
      </c>
      <c r="J525" s="23" t="s">
        <v>783</v>
      </c>
      <c r="K525" s="22">
        <v>16745</v>
      </c>
      <c r="L525" s="22" t="s">
        <v>522</v>
      </c>
      <c r="M525" s="23" t="s">
        <v>1716</v>
      </c>
      <c r="N525" s="23"/>
      <c r="O525" s="24" t="s">
        <v>774</v>
      </c>
      <c r="P525" s="24" t="s">
        <v>647</v>
      </c>
    </row>
    <row r="526" spans="1:16" ht="13.5" thickBot="1">
      <c r="A526" s="3" t="str">
        <f t="shared" si="48"/>
        <v> BBS 110 </v>
      </c>
      <c r="B526" s="1" t="str">
        <f t="shared" si="49"/>
        <v>I</v>
      </c>
      <c r="C526" s="3">
        <f t="shared" si="50"/>
        <v>49999.302000000003</v>
      </c>
      <c r="D526" s="2" t="str">
        <f t="shared" si="51"/>
        <v>vis</v>
      </c>
      <c r="E526" s="21">
        <f>VLOOKUP(C526,'Active 1'!C$21:E$950,3,FALSE)</f>
        <v>16754.06905905337</v>
      </c>
      <c r="F526" s="1" t="s">
        <v>1698</v>
      </c>
      <c r="G526" s="2" t="str">
        <f t="shared" si="52"/>
        <v>49999.302</v>
      </c>
      <c r="H526" s="3">
        <f t="shared" si="53"/>
        <v>16754</v>
      </c>
      <c r="I526" s="22" t="s">
        <v>784</v>
      </c>
      <c r="J526" s="23" t="s">
        <v>785</v>
      </c>
      <c r="K526" s="22">
        <v>16754</v>
      </c>
      <c r="L526" s="22" t="s">
        <v>595</v>
      </c>
      <c r="M526" s="23" t="s">
        <v>1716</v>
      </c>
      <c r="N526" s="23"/>
      <c r="O526" s="24" t="s">
        <v>1990</v>
      </c>
      <c r="P526" s="24" t="s">
        <v>760</v>
      </c>
    </row>
    <row r="527" spans="1:16" ht="13.5" thickBot="1">
      <c r="A527" s="3" t="str">
        <f t="shared" si="48"/>
        <v> AOEB 5 </v>
      </c>
      <c r="B527" s="1" t="str">
        <f t="shared" si="49"/>
        <v>I</v>
      </c>
      <c r="C527" s="3">
        <f t="shared" si="50"/>
        <v>50000.557999999997</v>
      </c>
      <c r="D527" s="2" t="str">
        <f t="shared" si="51"/>
        <v>vis</v>
      </c>
      <c r="E527" s="21">
        <f>VLOOKUP(C527,'Active 1'!C$21:E$950,3,FALSE)</f>
        <v>16756.059105651508</v>
      </c>
      <c r="F527" s="1" t="s">
        <v>1698</v>
      </c>
      <c r="G527" s="2" t="str">
        <f t="shared" si="52"/>
        <v>50000.558</v>
      </c>
      <c r="H527" s="3">
        <f t="shared" si="53"/>
        <v>16756</v>
      </c>
      <c r="I527" s="22" t="s">
        <v>786</v>
      </c>
      <c r="J527" s="23" t="s">
        <v>787</v>
      </c>
      <c r="K527" s="22">
        <v>16756</v>
      </c>
      <c r="L527" s="22" t="s">
        <v>469</v>
      </c>
      <c r="M527" s="23" t="s">
        <v>1716</v>
      </c>
      <c r="N527" s="23"/>
      <c r="O527" s="24" t="s">
        <v>774</v>
      </c>
      <c r="P527" s="24" t="s">
        <v>647</v>
      </c>
    </row>
    <row r="528" spans="1:16" ht="13.5" thickBot="1">
      <c r="A528" s="3" t="str">
        <f t="shared" si="48"/>
        <v> AOEB 5 </v>
      </c>
      <c r="B528" s="1" t="str">
        <f t="shared" si="49"/>
        <v>I</v>
      </c>
      <c r="C528" s="3">
        <f t="shared" si="50"/>
        <v>50000.567000000003</v>
      </c>
      <c r="D528" s="2" t="str">
        <f t="shared" si="51"/>
        <v>vis</v>
      </c>
      <c r="E528" s="21">
        <f>VLOOKUP(C528,'Active 1'!C$21:E$950,3,FALSE)</f>
        <v>16756.07336553956</v>
      </c>
      <c r="F528" s="1" t="s">
        <v>1698</v>
      </c>
      <c r="G528" s="2" t="str">
        <f t="shared" si="52"/>
        <v>50000.567</v>
      </c>
      <c r="H528" s="3">
        <f t="shared" si="53"/>
        <v>16756</v>
      </c>
      <c r="I528" s="22" t="s">
        <v>788</v>
      </c>
      <c r="J528" s="23" t="s">
        <v>789</v>
      </c>
      <c r="K528" s="22">
        <v>16756</v>
      </c>
      <c r="L528" s="22" t="s">
        <v>790</v>
      </c>
      <c r="M528" s="23" t="s">
        <v>1716</v>
      </c>
      <c r="N528" s="23"/>
      <c r="O528" s="24" t="s">
        <v>2013</v>
      </c>
      <c r="P528" s="24" t="s">
        <v>647</v>
      </c>
    </row>
    <row r="529" spans="1:16" ht="13.5" thickBot="1">
      <c r="A529" s="3" t="str">
        <f t="shared" si="48"/>
        <v> BBS 111 </v>
      </c>
      <c r="B529" s="1" t="str">
        <f t="shared" si="49"/>
        <v>I</v>
      </c>
      <c r="C529" s="3">
        <f t="shared" si="50"/>
        <v>50040.322</v>
      </c>
      <c r="D529" s="2" t="str">
        <f t="shared" si="51"/>
        <v>vis</v>
      </c>
      <c r="E529" s="21">
        <f>VLOOKUP(C529,'Active 1'!C$21:E$950,3,FALSE)</f>
        <v>16819.062459894067</v>
      </c>
      <c r="F529" s="1" t="s">
        <v>1698</v>
      </c>
      <c r="G529" s="2" t="str">
        <f t="shared" si="52"/>
        <v>50040.322</v>
      </c>
      <c r="H529" s="3">
        <f t="shared" si="53"/>
        <v>16819</v>
      </c>
      <c r="I529" s="22" t="s">
        <v>791</v>
      </c>
      <c r="J529" s="23" t="s">
        <v>792</v>
      </c>
      <c r="K529" s="22">
        <v>16819</v>
      </c>
      <c r="L529" s="22" t="s">
        <v>793</v>
      </c>
      <c r="M529" s="23" t="s">
        <v>1716</v>
      </c>
      <c r="N529" s="23"/>
      <c r="O529" s="24" t="s">
        <v>1990</v>
      </c>
      <c r="P529" s="24" t="s">
        <v>794</v>
      </c>
    </row>
    <row r="530" spans="1:16" ht="13.5" thickBot="1">
      <c r="A530" s="3" t="str">
        <f t="shared" si="48"/>
        <v> BBS 112 </v>
      </c>
      <c r="B530" s="1" t="str">
        <f t="shared" si="49"/>
        <v>I</v>
      </c>
      <c r="C530" s="3">
        <f t="shared" si="50"/>
        <v>50281.423000000003</v>
      </c>
      <c r="D530" s="2" t="str">
        <f t="shared" si="51"/>
        <v>vis</v>
      </c>
      <c r="E530" s="21">
        <f>VLOOKUP(C530,'Active 1'!C$21:E$950,3,FALSE)</f>
        <v>17201.070600705709</v>
      </c>
      <c r="F530" s="1" t="s">
        <v>1698</v>
      </c>
      <c r="G530" s="2" t="str">
        <f t="shared" si="52"/>
        <v>50281.423</v>
      </c>
      <c r="H530" s="3">
        <f t="shared" si="53"/>
        <v>17201</v>
      </c>
      <c r="I530" s="22" t="s">
        <v>795</v>
      </c>
      <c r="J530" s="23" t="s">
        <v>796</v>
      </c>
      <c r="K530" s="22">
        <v>17201</v>
      </c>
      <c r="L530" s="22" t="s">
        <v>797</v>
      </c>
      <c r="M530" s="23" t="s">
        <v>1716</v>
      </c>
      <c r="N530" s="23"/>
      <c r="O530" s="24" t="s">
        <v>1990</v>
      </c>
      <c r="P530" s="24" t="s">
        <v>798</v>
      </c>
    </row>
    <row r="531" spans="1:16" ht="13.5" thickBot="1">
      <c r="A531" s="3" t="str">
        <f t="shared" si="48"/>
        <v> BRNO 32 </v>
      </c>
      <c r="B531" s="1" t="str">
        <f t="shared" si="49"/>
        <v>I</v>
      </c>
      <c r="C531" s="3">
        <f t="shared" si="50"/>
        <v>50281.424500000001</v>
      </c>
      <c r="D531" s="2" t="str">
        <f t="shared" si="51"/>
        <v>vis</v>
      </c>
      <c r="E531" s="21">
        <f>VLOOKUP(C531,'Active 1'!C$21:E$950,3,FALSE)</f>
        <v>17201.072977353717</v>
      </c>
      <c r="F531" s="1" t="s">
        <v>1698</v>
      </c>
      <c r="G531" s="2" t="str">
        <f t="shared" si="52"/>
        <v>50281.4245</v>
      </c>
      <c r="H531" s="3">
        <f t="shared" si="53"/>
        <v>17201</v>
      </c>
      <c r="I531" s="22" t="s">
        <v>799</v>
      </c>
      <c r="J531" s="23" t="s">
        <v>800</v>
      </c>
      <c r="K531" s="22">
        <v>17201</v>
      </c>
      <c r="L531" s="22" t="s">
        <v>801</v>
      </c>
      <c r="M531" s="23" t="s">
        <v>1716</v>
      </c>
      <c r="N531" s="23"/>
      <c r="O531" s="24" t="s">
        <v>802</v>
      </c>
      <c r="P531" s="24" t="s">
        <v>765</v>
      </c>
    </row>
    <row r="532" spans="1:16" ht="13.5" thickBot="1">
      <c r="A532" s="3" t="str">
        <f t="shared" si="48"/>
        <v> BRNO 32 </v>
      </c>
      <c r="B532" s="1" t="str">
        <f t="shared" si="49"/>
        <v>I</v>
      </c>
      <c r="C532" s="3">
        <f t="shared" si="50"/>
        <v>50281.433499999999</v>
      </c>
      <c r="D532" s="2" t="str">
        <f t="shared" si="51"/>
        <v>vis</v>
      </c>
      <c r="E532" s="21">
        <f>VLOOKUP(C532,'Active 1'!C$21:E$950,3,FALSE)</f>
        <v>17201.087237241758</v>
      </c>
      <c r="F532" s="1" t="s">
        <v>1698</v>
      </c>
      <c r="G532" s="2" t="str">
        <f t="shared" si="52"/>
        <v>50281.4335</v>
      </c>
      <c r="H532" s="3">
        <f t="shared" si="53"/>
        <v>17201</v>
      </c>
      <c r="I532" s="22" t="s">
        <v>803</v>
      </c>
      <c r="J532" s="23" t="s">
        <v>804</v>
      </c>
      <c r="K532" s="22">
        <v>17201</v>
      </c>
      <c r="L532" s="22" t="s">
        <v>805</v>
      </c>
      <c r="M532" s="23" t="s">
        <v>1716</v>
      </c>
      <c r="N532" s="23"/>
      <c r="O532" s="24" t="s">
        <v>806</v>
      </c>
      <c r="P532" s="24" t="s">
        <v>765</v>
      </c>
    </row>
    <row r="533" spans="1:16" ht="13.5" thickBot="1">
      <c r="A533" s="3" t="str">
        <f t="shared" si="48"/>
        <v> BRNO 32 </v>
      </c>
      <c r="B533" s="1" t="str">
        <f t="shared" si="49"/>
        <v>I</v>
      </c>
      <c r="C533" s="3">
        <f t="shared" si="50"/>
        <v>50281.435599999997</v>
      </c>
      <c r="D533" s="2" t="str">
        <f t="shared" si="51"/>
        <v>vis</v>
      </c>
      <c r="E533" s="21">
        <f>VLOOKUP(C533,'Active 1'!C$21:E$950,3,FALSE)</f>
        <v>17201.090564548962</v>
      </c>
      <c r="F533" s="1" t="s">
        <v>1698</v>
      </c>
      <c r="G533" s="2" t="str">
        <f t="shared" si="52"/>
        <v>50281.4356</v>
      </c>
      <c r="H533" s="3">
        <f t="shared" si="53"/>
        <v>17201</v>
      </c>
      <c r="I533" s="22" t="s">
        <v>807</v>
      </c>
      <c r="J533" s="23" t="s">
        <v>808</v>
      </c>
      <c r="K533" s="22">
        <v>17201</v>
      </c>
      <c r="L533" s="22" t="s">
        <v>809</v>
      </c>
      <c r="M533" s="23" t="s">
        <v>1716</v>
      </c>
      <c r="N533" s="23"/>
      <c r="O533" s="24" t="s">
        <v>810</v>
      </c>
      <c r="P533" s="24" t="s">
        <v>765</v>
      </c>
    </row>
    <row r="534" spans="1:16" ht="13.5" thickBot="1">
      <c r="A534" s="3" t="str">
        <f t="shared" si="48"/>
        <v>BAVM 102 </v>
      </c>
      <c r="B534" s="1" t="str">
        <f t="shared" si="49"/>
        <v>II</v>
      </c>
      <c r="C534" s="3">
        <f t="shared" si="50"/>
        <v>50316.441599999998</v>
      </c>
      <c r="D534" s="2" t="str">
        <f t="shared" si="51"/>
        <v>vis</v>
      </c>
      <c r="E534" s="21">
        <f>VLOOKUP(C534,'Active 1'!C$21:E$950,3,FALSE)</f>
        <v>17256.55519131224</v>
      </c>
      <c r="F534" s="1" t="s">
        <v>1698</v>
      </c>
      <c r="G534" s="2" t="str">
        <f t="shared" si="52"/>
        <v>50316.4416</v>
      </c>
      <c r="H534" s="3">
        <f t="shared" si="53"/>
        <v>17256.5</v>
      </c>
      <c r="I534" s="22" t="s">
        <v>811</v>
      </c>
      <c r="J534" s="23" t="s">
        <v>812</v>
      </c>
      <c r="K534" s="22">
        <v>17256.5</v>
      </c>
      <c r="L534" s="22" t="s">
        <v>813</v>
      </c>
      <c r="M534" s="23" t="s">
        <v>1900</v>
      </c>
      <c r="N534" s="23" t="s">
        <v>730</v>
      </c>
      <c r="O534" s="24" t="s">
        <v>505</v>
      </c>
      <c r="P534" s="25" t="s">
        <v>814</v>
      </c>
    </row>
    <row r="535" spans="1:16" ht="13.5" thickBot="1">
      <c r="A535" s="3" t="str">
        <f t="shared" si="48"/>
        <v> BBS 113 </v>
      </c>
      <c r="B535" s="1" t="str">
        <f t="shared" si="49"/>
        <v>I</v>
      </c>
      <c r="C535" s="3">
        <f t="shared" si="50"/>
        <v>50334.430999999997</v>
      </c>
      <c r="D535" s="2" t="str">
        <f t="shared" si="51"/>
        <v>vis</v>
      </c>
      <c r="E535" s="21">
        <f>VLOOKUP(C535,'Active 1'!C$21:E$950,3,FALSE)</f>
        <v>17285.058172421057</v>
      </c>
      <c r="F535" s="1" t="s">
        <v>1698</v>
      </c>
      <c r="G535" s="2" t="str">
        <f t="shared" si="52"/>
        <v>50334.431</v>
      </c>
      <c r="H535" s="3">
        <f t="shared" si="53"/>
        <v>17285</v>
      </c>
      <c r="I535" s="22" t="s">
        <v>815</v>
      </c>
      <c r="J535" s="23" t="s">
        <v>816</v>
      </c>
      <c r="K535" s="22">
        <v>17285</v>
      </c>
      <c r="L535" s="22" t="s">
        <v>469</v>
      </c>
      <c r="M535" s="23" t="s">
        <v>1716</v>
      </c>
      <c r="N535" s="23"/>
      <c r="O535" s="24" t="s">
        <v>1990</v>
      </c>
      <c r="P535" s="24" t="s">
        <v>817</v>
      </c>
    </row>
    <row r="536" spans="1:16" ht="13.5" thickBot="1">
      <c r="A536" s="3" t="str">
        <f t="shared" si="48"/>
        <v> BBS 113 </v>
      </c>
      <c r="B536" s="1" t="str">
        <f t="shared" si="49"/>
        <v>I</v>
      </c>
      <c r="C536" s="3">
        <f t="shared" si="50"/>
        <v>50360.307000000001</v>
      </c>
      <c r="D536" s="2" t="str">
        <f t="shared" si="51"/>
        <v>vis</v>
      </c>
      <c r="E536" s="21">
        <f>VLOOKUP(C536,'Active 1'!C$21:E$950,3,FALSE)</f>
        <v>17326.056934979664</v>
      </c>
      <c r="F536" s="1" t="s">
        <v>1698</v>
      </c>
      <c r="G536" s="2" t="str">
        <f t="shared" si="52"/>
        <v>50360.307</v>
      </c>
      <c r="H536" s="3">
        <f t="shared" si="53"/>
        <v>17326</v>
      </c>
      <c r="I536" s="22" t="s">
        <v>818</v>
      </c>
      <c r="J536" s="23" t="s">
        <v>819</v>
      </c>
      <c r="K536" s="22">
        <v>17326</v>
      </c>
      <c r="L536" s="22" t="s">
        <v>750</v>
      </c>
      <c r="M536" s="23" t="s">
        <v>1716</v>
      </c>
      <c r="N536" s="23"/>
      <c r="O536" s="24" t="s">
        <v>1990</v>
      </c>
      <c r="P536" s="24" t="s">
        <v>817</v>
      </c>
    </row>
    <row r="537" spans="1:16" ht="13.5" thickBot="1">
      <c r="A537" s="3" t="str">
        <f t="shared" si="48"/>
        <v> AOEB 5 </v>
      </c>
      <c r="B537" s="1" t="str">
        <f t="shared" si="49"/>
        <v>I</v>
      </c>
      <c r="C537" s="3">
        <f t="shared" si="50"/>
        <v>50376.724999999999</v>
      </c>
      <c r="D537" s="2" t="str">
        <f t="shared" si="51"/>
        <v>vis</v>
      </c>
      <c r="E537" s="21">
        <f>VLOOKUP(C537,'Active 1'!C$21:E$950,3,FALSE)</f>
        <v>17352.070139635991</v>
      </c>
      <c r="F537" s="1" t="s">
        <v>1698</v>
      </c>
      <c r="G537" s="2" t="str">
        <f t="shared" si="52"/>
        <v>50376.725</v>
      </c>
      <c r="H537" s="3">
        <f t="shared" si="53"/>
        <v>17352</v>
      </c>
      <c r="I537" s="22" t="s">
        <v>820</v>
      </c>
      <c r="J537" s="23" t="s">
        <v>821</v>
      </c>
      <c r="K537" s="22">
        <v>17352</v>
      </c>
      <c r="L537" s="22" t="s">
        <v>595</v>
      </c>
      <c r="M537" s="23" t="s">
        <v>1716</v>
      </c>
      <c r="N537" s="23"/>
      <c r="O537" s="24" t="s">
        <v>2013</v>
      </c>
      <c r="P537" s="24" t="s">
        <v>647</v>
      </c>
    </row>
    <row r="538" spans="1:16" ht="13.5" thickBot="1">
      <c r="A538" s="3" t="str">
        <f t="shared" si="48"/>
        <v> AOEB 5 </v>
      </c>
      <c r="B538" s="1" t="str">
        <f t="shared" si="49"/>
        <v>I</v>
      </c>
      <c r="C538" s="3">
        <f t="shared" si="50"/>
        <v>50402.599000000002</v>
      </c>
      <c r="D538" s="2" t="str">
        <f t="shared" si="51"/>
        <v>vis</v>
      </c>
      <c r="E538" s="21">
        <f>VLOOKUP(C538,'Active 1'!C$21:E$950,3,FALSE)</f>
        <v>17393.06573333059</v>
      </c>
      <c r="F538" s="1" t="s">
        <v>1698</v>
      </c>
      <c r="G538" s="2" t="str">
        <f t="shared" si="52"/>
        <v>50402.599</v>
      </c>
      <c r="H538" s="3">
        <f t="shared" si="53"/>
        <v>17393</v>
      </c>
      <c r="I538" s="22" t="s">
        <v>822</v>
      </c>
      <c r="J538" s="23" t="s">
        <v>823</v>
      </c>
      <c r="K538" s="22">
        <v>17393</v>
      </c>
      <c r="L538" s="22" t="s">
        <v>824</v>
      </c>
      <c r="M538" s="23" t="s">
        <v>1716</v>
      </c>
      <c r="N538" s="23"/>
      <c r="O538" s="24" t="s">
        <v>774</v>
      </c>
      <c r="P538" s="24" t="s">
        <v>647</v>
      </c>
    </row>
    <row r="539" spans="1:16" ht="13.5" thickBot="1">
      <c r="A539" s="3" t="str">
        <f t="shared" si="48"/>
        <v> BBS 115 </v>
      </c>
      <c r="B539" s="1" t="str">
        <f t="shared" si="49"/>
        <v>I</v>
      </c>
      <c r="C539" s="3">
        <f t="shared" si="50"/>
        <v>50642.428</v>
      </c>
      <c r="D539" s="2" t="str">
        <f t="shared" si="51"/>
        <v>vis</v>
      </c>
      <c r="E539" s="21">
        <f>VLOOKUP(C539,'Active 1'!C$21:E$950,3,FALSE)</f>
        <v>17773.058476632006</v>
      </c>
      <c r="F539" s="1" t="s">
        <v>1698</v>
      </c>
      <c r="G539" s="2" t="str">
        <f t="shared" si="52"/>
        <v>50642.428</v>
      </c>
      <c r="H539" s="3">
        <f t="shared" si="53"/>
        <v>17773</v>
      </c>
      <c r="I539" s="22" t="s">
        <v>825</v>
      </c>
      <c r="J539" s="23" t="s">
        <v>826</v>
      </c>
      <c r="K539" s="22">
        <v>17773</v>
      </c>
      <c r="L539" s="22" t="s">
        <v>469</v>
      </c>
      <c r="M539" s="23" t="s">
        <v>1716</v>
      </c>
      <c r="N539" s="23"/>
      <c r="O539" s="24" t="s">
        <v>1990</v>
      </c>
      <c r="P539" s="24" t="s">
        <v>827</v>
      </c>
    </row>
    <row r="540" spans="1:16" ht="13.5" thickBot="1">
      <c r="A540" s="3" t="str">
        <f t="shared" si="48"/>
        <v> AOEB 5 </v>
      </c>
      <c r="B540" s="1" t="str">
        <f t="shared" si="49"/>
        <v>I</v>
      </c>
      <c r="C540" s="3">
        <f t="shared" si="50"/>
        <v>50655.682999999997</v>
      </c>
      <c r="D540" s="2" t="str">
        <f t="shared" si="51"/>
        <v>vis</v>
      </c>
      <c r="E540" s="21">
        <f>VLOOKUP(C540,'Active 1'!C$21:E$950,3,FALSE)</f>
        <v>17794.060122856852</v>
      </c>
      <c r="F540" s="1" t="s">
        <v>1698</v>
      </c>
      <c r="G540" s="2" t="str">
        <f t="shared" si="52"/>
        <v>50655.683</v>
      </c>
      <c r="H540" s="3">
        <f t="shared" si="53"/>
        <v>17794</v>
      </c>
      <c r="I540" s="22" t="s">
        <v>828</v>
      </c>
      <c r="J540" s="23" t="s">
        <v>829</v>
      </c>
      <c r="K540" s="22">
        <v>17794</v>
      </c>
      <c r="L540" s="22" t="s">
        <v>588</v>
      </c>
      <c r="M540" s="23" t="s">
        <v>1716</v>
      </c>
      <c r="N540" s="23"/>
      <c r="O540" s="24" t="s">
        <v>774</v>
      </c>
      <c r="P540" s="24" t="s">
        <v>647</v>
      </c>
    </row>
    <row r="541" spans="1:16" ht="13.5" thickBot="1">
      <c r="A541" s="3" t="str">
        <f t="shared" si="48"/>
        <v> BBS 116 </v>
      </c>
      <c r="B541" s="1" t="str">
        <f t="shared" si="49"/>
        <v>I</v>
      </c>
      <c r="C541" s="3">
        <f t="shared" si="50"/>
        <v>50671.464</v>
      </c>
      <c r="D541" s="2" t="str">
        <f t="shared" si="51"/>
        <v>vis</v>
      </c>
      <c r="E541" s="21">
        <f>VLOOKUP(C541,'Active 1'!C$21:E$950,3,FALSE)</f>
        <v>17819.064044326071</v>
      </c>
      <c r="F541" s="1" t="s">
        <v>1698</v>
      </c>
      <c r="G541" s="2" t="str">
        <f t="shared" si="52"/>
        <v>50671.464</v>
      </c>
      <c r="H541" s="3">
        <f t="shared" si="53"/>
        <v>17819</v>
      </c>
      <c r="I541" s="22" t="s">
        <v>830</v>
      </c>
      <c r="J541" s="23" t="s">
        <v>831</v>
      </c>
      <c r="K541" s="22">
        <v>17819</v>
      </c>
      <c r="L541" s="22" t="s">
        <v>676</v>
      </c>
      <c r="M541" s="23" t="s">
        <v>1716</v>
      </c>
      <c r="N541" s="23"/>
      <c r="O541" s="24" t="s">
        <v>326</v>
      </c>
      <c r="P541" s="24" t="s">
        <v>832</v>
      </c>
    </row>
    <row r="542" spans="1:16" ht="13.5" thickBot="1">
      <c r="A542" s="3" t="str">
        <f t="shared" si="48"/>
        <v> BBS 115 </v>
      </c>
      <c r="B542" s="1" t="str">
        <f t="shared" si="49"/>
        <v>I</v>
      </c>
      <c r="C542" s="3">
        <f t="shared" si="50"/>
        <v>50671.466999999997</v>
      </c>
      <c r="D542" s="2" t="str">
        <f t="shared" si="51"/>
        <v>vis</v>
      </c>
      <c r="E542" s="21">
        <f>VLOOKUP(C542,'Active 1'!C$21:E$950,3,FALSE)</f>
        <v>17819.06879762208</v>
      </c>
      <c r="F542" s="1" t="s">
        <v>1698</v>
      </c>
      <c r="G542" s="2" t="str">
        <f t="shared" si="52"/>
        <v>50671.467</v>
      </c>
      <c r="H542" s="3">
        <f t="shared" si="53"/>
        <v>17819</v>
      </c>
      <c r="I542" s="22" t="s">
        <v>833</v>
      </c>
      <c r="J542" s="23" t="s">
        <v>834</v>
      </c>
      <c r="K542" s="22">
        <v>17819</v>
      </c>
      <c r="L542" s="22" t="s">
        <v>646</v>
      </c>
      <c r="M542" s="23" t="s">
        <v>1716</v>
      </c>
      <c r="N542" s="23"/>
      <c r="O542" s="24" t="s">
        <v>1990</v>
      </c>
      <c r="P542" s="24" t="s">
        <v>827</v>
      </c>
    </row>
    <row r="543" spans="1:16" ht="13.5" thickBot="1">
      <c r="A543" s="3" t="str">
        <f t="shared" si="48"/>
        <v> BBS 116 </v>
      </c>
      <c r="B543" s="1" t="str">
        <f t="shared" si="49"/>
        <v>I</v>
      </c>
      <c r="C543" s="3">
        <f t="shared" si="50"/>
        <v>50702.387999999999</v>
      </c>
      <c r="D543" s="2" t="str">
        <f t="shared" si="51"/>
        <v>vis</v>
      </c>
      <c r="E543" s="21">
        <f>VLOOKUP(C543,'Active 1'!C$21:E$950,3,FALSE)</f>
        <v>17868.061019645371</v>
      </c>
      <c r="F543" s="1" t="s">
        <v>1698</v>
      </c>
      <c r="G543" s="2" t="str">
        <f t="shared" si="52"/>
        <v>50702.388</v>
      </c>
      <c r="H543" s="3">
        <f t="shared" si="53"/>
        <v>17868</v>
      </c>
      <c r="I543" s="22" t="s">
        <v>839</v>
      </c>
      <c r="J543" s="23" t="s">
        <v>840</v>
      </c>
      <c r="K543" s="22">
        <v>17868</v>
      </c>
      <c r="L543" s="22" t="s">
        <v>793</v>
      </c>
      <c r="M543" s="23" t="s">
        <v>1716</v>
      </c>
      <c r="N543" s="23"/>
      <c r="O543" s="24" t="s">
        <v>1990</v>
      </c>
      <c r="P543" s="24" t="s">
        <v>832</v>
      </c>
    </row>
    <row r="544" spans="1:16" ht="13.5" thickBot="1">
      <c r="A544" s="3" t="str">
        <f t="shared" si="48"/>
        <v> AOEB 5 </v>
      </c>
      <c r="B544" s="1" t="str">
        <f t="shared" si="49"/>
        <v>I</v>
      </c>
      <c r="C544" s="3">
        <f t="shared" si="50"/>
        <v>50705.546000000002</v>
      </c>
      <c r="D544" s="2" t="str">
        <f t="shared" si="51"/>
        <v>vis</v>
      </c>
      <c r="E544" s="21">
        <f>VLOOKUP(C544,'Active 1'!C$21:E$950,3,FALSE)</f>
        <v>17873.064655916827</v>
      </c>
      <c r="F544" s="1" t="s">
        <v>1698</v>
      </c>
      <c r="G544" s="2" t="str">
        <f t="shared" si="52"/>
        <v>50705.546</v>
      </c>
      <c r="H544" s="3">
        <f t="shared" si="53"/>
        <v>17873</v>
      </c>
      <c r="I544" s="22" t="s">
        <v>841</v>
      </c>
      <c r="J544" s="23" t="s">
        <v>842</v>
      </c>
      <c r="K544" s="22">
        <v>17873</v>
      </c>
      <c r="L544" s="22" t="s">
        <v>824</v>
      </c>
      <c r="M544" s="23" t="s">
        <v>1716</v>
      </c>
      <c r="N544" s="23"/>
      <c r="O544" s="24" t="s">
        <v>843</v>
      </c>
      <c r="P544" s="24" t="s">
        <v>647</v>
      </c>
    </row>
    <row r="545" spans="1:16" ht="13.5" thickBot="1">
      <c r="A545" s="3" t="str">
        <f t="shared" si="48"/>
        <v> BBS 116 </v>
      </c>
      <c r="B545" s="1" t="str">
        <f t="shared" si="49"/>
        <v>I</v>
      </c>
      <c r="C545" s="3">
        <f t="shared" si="50"/>
        <v>50731.425999999999</v>
      </c>
      <c r="D545" s="2" t="str">
        <f t="shared" si="51"/>
        <v>vis</v>
      </c>
      <c r="E545" s="21">
        <f>VLOOKUP(C545,'Active 1'!C$21:E$950,3,FALSE)</f>
        <v>17914.069756203447</v>
      </c>
      <c r="F545" s="1" t="s">
        <v>1698</v>
      </c>
      <c r="G545" s="2" t="str">
        <f t="shared" si="52"/>
        <v>50731.426</v>
      </c>
      <c r="H545" s="3">
        <f t="shared" si="53"/>
        <v>17914</v>
      </c>
      <c r="I545" s="22" t="s">
        <v>844</v>
      </c>
      <c r="J545" s="23" t="s">
        <v>845</v>
      </c>
      <c r="K545" s="22">
        <v>17914</v>
      </c>
      <c r="L545" s="22" t="s">
        <v>595</v>
      </c>
      <c r="M545" s="23" t="s">
        <v>1716</v>
      </c>
      <c r="N545" s="23"/>
      <c r="O545" s="24" t="s">
        <v>1990</v>
      </c>
      <c r="P545" s="24" t="s">
        <v>832</v>
      </c>
    </row>
    <row r="546" spans="1:16" ht="13.5" thickBot="1">
      <c r="A546" s="3" t="str">
        <f t="shared" si="48"/>
        <v> BBS 116 </v>
      </c>
      <c r="B546" s="1" t="str">
        <f t="shared" si="49"/>
        <v>I</v>
      </c>
      <c r="C546" s="3">
        <f t="shared" si="50"/>
        <v>50755.398999999998</v>
      </c>
      <c r="D546" s="2" t="str">
        <f t="shared" si="51"/>
        <v>vis</v>
      </c>
      <c r="E546" s="21">
        <f>VLOOKUP(C546,'Active 1'!C$21:E$950,3,FALSE)</f>
        <v>17952.053344656739</v>
      </c>
      <c r="F546" s="1" t="s">
        <v>1698</v>
      </c>
      <c r="G546" s="2" t="str">
        <f t="shared" si="52"/>
        <v>50755.399</v>
      </c>
      <c r="H546" s="3">
        <f t="shared" si="53"/>
        <v>17952</v>
      </c>
      <c r="I546" s="22" t="s">
        <v>846</v>
      </c>
      <c r="J546" s="23" t="s">
        <v>847</v>
      </c>
      <c r="K546" s="22">
        <v>17952</v>
      </c>
      <c r="L546" s="22" t="s">
        <v>759</v>
      </c>
      <c r="M546" s="23" t="s">
        <v>1716</v>
      </c>
      <c r="N546" s="23"/>
      <c r="O546" s="24" t="s">
        <v>1990</v>
      </c>
      <c r="P546" s="24" t="s">
        <v>832</v>
      </c>
    </row>
    <row r="547" spans="1:16" ht="13.5" thickBot="1">
      <c r="A547" s="3" t="str">
        <f t="shared" si="48"/>
        <v> AOEB 5 </v>
      </c>
      <c r="B547" s="1" t="str">
        <f t="shared" si="49"/>
        <v>I</v>
      </c>
      <c r="C547" s="3">
        <f t="shared" si="50"/>
        <v>50770.557000000001</v>
      </c>
      <c r="D547" s="2" t="str">
        <f t="shared" si="51"/>
        <v>vis</v>
      </c>
      <c r="E547" s="21">
        <f>VLOOKUP(C547,'Active 1'!C$21:E$950,3,FALSE)</f>
        <v>17976.070164986908</v>
      </c>
      <c r="F547" s="1" t="s">
        <v>1698</v>
      </c>
      <c r="G547" s="2" t="str">
        <f t="shared" si="52"/>
        <v>50770.557</v>
      </c>
      <c r="H547" s="3">
        <f t="shared" si="53"/>
        <v>17976</v>
      </c>
      <c r="I547" s="22" t="s">
        <v>848</v>
      </c>
      <c r="J547" s="23" t="s">
        <v>849</v>
      </c>
      <c r="K547" s="22">
        <v>17976</v>
      </c>
      <c r="L547" s="22" t="s">
        <v>595</v>
      </c>
      <c r="M547" s="23" t="s">
        <v>1716</v>
      </c>
      <c r="N547" s="23"/>
      <c r="O547" s="24" t="s">
        <v>2013</v>
      </c>
      <c r="P547" s="24" t="s">
        <v>647</v>
      </c>
    </row>
    <row r="548" spans="1:16" ht="13.5" thickBot="1">
      <c r="A548" s="3" t="str">
        <f t="shared" si="48"/>
        <v> AOEB 5 </v>
      </c>
      <c r="B548" s="1" t="str">
        <f t="shared" si="49"/>
        <v>I</v>
      </c>
      <c r="C548" s="3">
        <f t="shared" si="50"/>
        <v>50985.777000000002</v>
      </c>
      <c r="D548" s="2" t="str">
        <f t="shared" si="51"/>
        <v>vis</v>
      </c>
      <c r="E548" s="21">
        <f>VLOOKUP(C548,'Active 1'!C$21:E$950,3,FALSE)</f>
        <v>18317.071621079922</v>
      </c>
      <c r="F548" s="1" t="s">
        <v>1698</v>
      </c>
      <c r="G548" s="2" t="str">
        <f t="shared" si="52"/>
        <v>50985.777</v>
      </c>
      <c r="H548" s="3">
        <f t="shared" si="53"/>
        <v>18317</v>
      </c>
      <c r="I548" s="22" t="s">
        <v>850</v>
      </c>
      <c r="J548" s="23" t="s">
        <v>851</v>
      </c>
      <c r="K548" s="22">
        <v>18317</v>
      </c>
      <c r="L548" s="22" t="s">
        <v>797</v>
      </c>
      <c r="M548" s="23" t="s">
        <v>1716</v>
      </c>
      <c r="N548" s="23"/>
      <c r="O548" s="24" t="s">
        <v>852</v>
      </c>
      <c r="P548" s="24" t="s">
        <v>647</v>
      </c>
    </row>
    <row r="549" spans="1:16" ht="13.5" thickBot="1">
      <c r="A549" s="3" t="str">
        <f t="shared" si="48"/>
        <v> AOEB 5 </v>
      </c>
      <c r="B549" s="1" t="str">
        <f t="shared" si="49"/>
        <v>I</v>
      </c>
      <c r="C549" s="3">
        <f t="shared" si="50"/>
        <v>51004.71</v>
      </c>
      <c r="D549" s="2" t="str">
        <f t="shared" si="51"/>
        <v>vis</v>
      </c>
      <c r="E549" s="21">
        <f>VLOOKUP(C549,'Active 1'!C$21:E$950,3,FALSE)</f>
        <v>18347.06967222855</v>
      </c>
      <c r="F549" s="1" t="s">
        <v>1698</v>
      </c>
      <c r="G549" s="2" t="str">
        <f t="shared" si="52"/>
        <v>51004.710</v>
      </c>
      <c r="H549" s="3">
        <f t="shared" si="53"/>
        <v>18347</v>
      </c>
      <c r="I549" s="22" t="s">
        <v>853</v>
      </c>
      <c r="J549" s="23" t="s">
        <v>854</v>
      </c>
      <c r="K549" s="22">
        <v>18347</v>
      </c>
      <c r="L549" s="22" t="s">
        <v>595</v>
      </c>
      <c r="M549" s="23" t="s">
        <v>1716</v>
      </c>
      <c r="N549" s="23"/>
      <c r="O549" s="24" t="s">
        <v>855</v>
      </c>
      <c r="P549" s="24" t="s">
        <v>647</v>
      </c>
    </row>
    <row r="550" spans="1:16" ht="13.5" thickBot="1">
      <c r="A550" s="3" t="str">
        <f t="shared" si="48"/>
        <v> AOEB 5 </v>
      </c>
      <c r="B550" s="1" t="str">
        <f t="shared" si="49"/>
        <v>I</v>
      </c>
      <c r="C550" s="3">
        <f t="shared" si="50"/>
        <v>51023.644</v>
      </c>
      <c r="D550" s="2" t="str">
        <f t="shared" si="51"/>
        <v>vis</v>
      </c>
      <c r="E550" s="21">
        <f>VLOOKUP(C550,'Active 1'!C$21:E$950,3,FALSE)</f>
        <v>18377.06930780919</v>
      </c>
      <c r="F550" s="1" t="s">
        <v>1698</v>
      </c>
      <c r="G550" s="2" t="str">
        <f t="shared" si="52"/>
        <v>51023.644</v>
      </c>
      <c r="H550" s="3">
        <f t="shared" si="53"/>
        <v>18377</v>
      </c>
      <c r="I550" s="22" t="s">
        <v>856</v>
      </c>
      <c r="J550" s="23" t="s">
        <v>857</v>
      </c>
      <c r="K550" s="22">
        <v>18377</v>
      </c>
      <c r="L550" s="22" t="s">
        <v>595</v>
      </c>
      <c r="M550" s="23" t="s">
        <v>1716</v>
      </c>
      <c r="N550" s="23"/>
      <c r="O550" s="24" t="s">
        <v>858</v>
      </c>
      <c r="P550" s="24" t="s">
        <v>647</v>
      </c>
    </row>
    <row r="551" spans="1:16" ht="13.5" thickBot="1">
      <c r="A551" s="3" t="str">
        <f t="shared" si="48"/>
        <v> BRNO 32 </v>
      </c>
      <c r="B551" s="1" t="str">
        <f t="shared" si="49"/>
        <v>I</v>
      </c>
      <c r="C551" s="3">
        <f t="shared" si="50"/>
        <v>51044.466200000003</v>
      </c>
      <c r="D551" s="2" t="str">
        <f t="shared" si="51"/>
        <v>vis</v>
      </c>
      <c r="E551" s="21">
        <f>VLOOKUP(C551,'Active 1'!C$21:E$950,3,FALSE)</f>
        <v>18410.060667901471</v>
      </c>
      <c r="F551" s="1" t="s">
        <v>1698</v>
      </c>
      <c r="G551" s="2" t="str">
        <f t="shared" si="52"/>
        <v>51044.4662</v>
      </c>
      <c r="H551" s="3">
        <f t="shared" si="53"/>
        <v>18410</v>
      </c>
      <c r="I551" s="22" t="s">
        <v>859</v>
      </c>
      <c r="J551" s="23" t="s">
        <v>860</v>
      </c>
      <c r="K551" s="22">
        <v>18410</v>
      </c>
      <c r="L551" s="22" t="s">
        <v>861</v>
      </c>
      <c r="M551" s="23" t="s">
        <v>1716</v>
      </c>
      <c r="N551" s="23"/>
      <c r="O551" s="24" t="s">
        <v>862</v>
      </c>
      <c r="P551" s="24" t="s">
        <v>765</v>
      </c>
    </row>
    <row r="552" spans="1:16" ht="13.5" thickBot="1">
      <c r="A552" s="3" t="str">
        <f t="shared" si="48"/>
        <v> BRNO 32 </v>
      </c>
      <c r="B552" s="1" t="str">
        <f t="shared" si="49"/>
        <v>I</v>
      </c>
      <c r="C552" s="3">
        <f t="shared" si="50"/>
        <v>51044.467600000004</v>
      </c>
      <c r="D552" s="2" t="str">
        <f t="shared" si="51"/>
        <v>vis</v>
      </c>
      <c r="E552" s="21">
        <f>VLOOKUP(C552,'Active 1'!C$21:E$950,3,FALSE)</f>
        <v>18410.06288610628</v>
      </c>
      <c r="F552" s="1" t="s">
        <v>1698</v>
      </c>
      <c r="G552" s="2" t="str">
        <f t="shared" si="52"/>
        <v>51044.4676</v>
      </c>
      <c r="H552" s="3">
        <f t="shared" si="53"/>
        <v>18410</v>
      </c>
      <c r="I552" s="22" t="s">
        <v>863</v>
      </c>
      <c r="J552" s="23" t="s">
        <v>864</v>
      </c>
      <c r="K552" s="22">
        <v>18410</v>
      </c>
      <c r="L552" s="22" t="s">
        <v>865</v>
      </c>
      <c r="M552" s="23" t="s">
        <v>1716</v>
      </c>
      <c r="N552" s="23"/>
      <c r="O552" s="24" t="s">
        <v>866</v>
      </c>
      <c r="P552" s="24" t="s">
        <v>765</v>
      </c>
    </row>
    <row r="553" spans="1:16" ht="13.5" thickBot="1">
      <c r="A553" s="3" t="str">
        <f t="shared" si="48"/>
        <v> AOEB 5 </v>
      </c>
      <c r="B553" s="1" t="str">
        <f t="shared" si="49"/>
        <v>I</v>
      </c>
      <c r="C553" s="3">
        <f t="shared" si="50"/>
        <v>51095.595000000001</v>
      </c>
      <c r="D553" s="2" t="str">
        <f t="shared" si="51"/>
        <v>vis</v>
      </c>
      <c r="E553" s="21">
        <f>VLOOKUP(C553,'Active 1'!C$21:E$950,3,FALSE)</f>
        <v>18491.07077499323</v>
      </c>
      <c r="F553" s="1" t="s">
        <v>1698</v>
      </c>
      <c r="G553" s="2" t="str">
        <f t="shared" si="52"/>
        <v>51095.595</v>
      </c>
      <c r="H553" s="3">
        <f t="shared" si="53"/>
        <v>18491</v>
      </c>
      <c r="I553" s="22" t="s">
        <v>867</v>
      </c>
      <c r="J553" s="23" t="s">
        <v>868</v>
      </c>
      <c r="K553" s="22">
        <v>18491</v>
      </c>
      <c r="L553" s="22" t="s">
        <v>797</v>
      </c>
      <c r="M553" s="23" t="s">
        <v>1716</v>
      </c>
      <c r="N553" s="23"/>
      <c r="O553" s="24" t="s">
        <v>2013</v>
      </c>
      <c r="P553" s="24" t="s">
        <v>647</v>
      </c>
    </row>
    <row r="554" spans="1:16" ht="13.5" thickBot="1">
      <c r="A554" s="3" t="str">
        <f t="shared" si="48"/>
        <v> AOEB 5 </v>
      </c>
      <c r="B554" s="1" t="str">
        <f t="shared" si="49"/>
        <v>I</v>
      </c>
      <c r="C554" s="3">
        <f t="shared" si="50"/>
        <v>51100.644</v>
      </c>
      <c r="D554" s="2" t="str">
        <f t="shared" si="51"/>
        <v>vis</v>
      </c>
      <c r="E554" s="21">
        <f>VLOOKUP(C554,'Active 1'!C$21:E$950,3,FALSE)</f>
        <v>18499.07057218593</v>
      </c>
      <c r="F554" s="1" t="s">
        <v>1698</v>
      </c>
      <c r="G554" s="2" t="str">
        <f t="shared" si="52"/>
        <v>51100.644</v>
      </c>
      <c r="H554" s="3">
        <f t="shared" si="53"/>
        <v>18499</v>
      </c>
      <c r="I554" s="22" t="s">
        <v>869</v>
      </c>
      <c r="J554" s="23" t="s">
        <v>870</v>
      </c>
      <c r="K554" s="22">
        <v>18499</v>
      </c>
      <c r="L554" s="22" t="s">
        <v>797</v>
      </c>
      <c r="M554" s="23" t="s">
        <v>1716</v>
      </c>
      <c r="N554" s="23"/>
      <c r="O554" s="24" t="s">
        <v>855</v>
      </c>
      <c r="P554" s="24" t="s">
        <v>647</v>
      </c>
    </row>
    <row r="555" spans="1:16" ht="13.5" thickBot="1">
      <c r="A555" s="3" t="str">
        <f t="shared" si="48"/>
        <v> BRNO 32 </v>
      </c>
      <c r="B555" s="1" t="str">
        <f t="shared" si="49"/>
        <v>I</v>
      </c>
      <c r="C555" s="3">
        <f t="shared" si="50"/>
        <v>51364.453800000003</v>
      </c>
      <c r="D555" s="2" t="str">
        <f t="shared" si="51"/>
        <v>vis</v>
      </c>
      <c r="E555" s="21">
        <f>VLOOKUP(C555,'Active 1'!C$21:E$950,3,FALSE)</f>
        <v>18917.059262510284</v>
      </c>
      <c r="F555" s="1" t="s">
        <v>1698</v>
      </c>
      <c r="G555" s="2" t="str">
        <f t="shared" si="52"/>
        <v>51364.4538</v>
      </c>
      <c r="H555" s="3">
        <f t="shared" si="53"/>
        <v>18917</v>
      </c>
      <c r="I555" s="22" t="s">
        <v>871</v>
      </c>
      <c r="J555" s="23" t="s">
        <v>872</v>
      </c>
      <c r="K555" s="22">
        <v>18917</v>
      </c>
      <c r="L555" s="22" t="s">
        <v>873</v>
      </c>
      <c r="M555" s="23" t="s">
        <v>1716</v>
      </c>
      <c r="N555" s="23"/>
      <c r="O555" s="24" t="s">
        <v>874</v>
      </c>
      <c r="P555" s="24" t="s">
        <v>765</v>
      </c>
    </row>
    <row r="556" spans="1:16" ht="13.5" thickBot="1">
      <c r="A556" s="3" t="str">
        <f t="shared" si="48"/>
        <v> BRNO 32 </v>
      </c>
      <c r="B556" s="1" t="str">
        <f t="shared" si="49"/>
        <v>I</v>
      </c>
      <c r="C556" s="3">
        <f t="shared" si="50"/>
        <v>51364.4594</v>
      </c>
      <c r="D556" s="2" t="str">
        <f t="shared" si="51"/>
        <v>vis</v>
      </c>
      <c r="E556" s="21">
        <f>VLOOKUP(C556,'Active 1'!C$21:E$950,3,FALSE)</f>
        <v>18917.068135329508</v>
      </c>
      <c r="F556" s="1" t="s">
        <v>1698</v>
      </c>
      <c r="G556" s="2" t="str">
        <f t="shared" si="52"/>
        <v>51364.4594</v>
      </c>
      <c r="H556" s="3">
        <f t="shared" si="53"/>
        <v>18917</v>
      </c>
      <c r="I556" s="22" t="s">
        <v>875</v>
      </c>
      <c r="J556" s="23" t="s">
        <v>876</v>
      </c>
      <c r="K556" s="22">
        <v>18917</v>
      </c>
      <c r="L556" s="22" t="s">
        <v>877</v>
      </c>
      <c r="M556" s="23" t="s">
        <v>1716</v>
      </c>
      <c r="N556" s="23"/>
      <c r="O556" s="24" t="s">
        <v>878</v>
      </c>
      <c r="P556" s="24" t="s">
        <v>765</v>
      </c>
    </row>
    <row r="557" spans="1:16" ht="13.5" thickBot="1">
      <c r="A557" s="3" t="str">
        <f t="shared" si="48"/>
        <v> BRNO 32 </v>
      </c>
      <c r="B557" s="1" t="str">
        <f t="shared" si="49"/>
        <v>I</v>
      </c>
      <c r="C557" s="3">
        <f t="shared" si="50"/>
        <v>51364.461499999998</v>
      </c>
      <c r="D557" s="2" t="str">
        <f t="shared" si="51"/>
        <v>vis</v>
      </c>
      <c r="E557" s="21">
        <f>VLOOKUP(C557,'Active 1'!C$21:E$950,3,FALSE)</f>
        <v>18917.071462636715</v>
      </c>
      <c r="F557" s="1" t="s">
        <v>1698</v>
      </c>
      <c r="G557" s="2" t="str">
        <f t="shared" si="52"/>
        <v>51364.4615</v>
      </c>
      <c r="H557" s="3">
        <f t="shared" si="53"/>
        <v>18917</v>
      </c>
      <c r="I557" s="22" t="s">
        <v>879</v>
      </c>
      <c r="J557" s="23" t="s">
        <v>880</v>
      </c>
      <c r="K557" s="22">
        <v>18917</v>
      </c>
      <c r="L557" s="22" t="s">
        <v>881</v>
      </c>
      <c r="M557" s="23" t="s">
        <v>1716</v>
      </c>
      <c r="N557" s="23"/>
      <c r="O557" s="24" t="s">
        <v>882</v>
      </c>
      <c r="P557" s="24" t="s">
        <v>765</v>
      </c>
    </row>
    <row r="558" spans="1:16" ht="13.5" thickBot="1">
      <c r="A558" s="3" t="str">
        <f t="shared" si="48"/>
        <v> BRNO 32 </v>
      </c>
      <c r="B558" s="1" t="str">
        <f t="shared" si="49"/>
        <v>I</v>
      </c>
      <c r="C558" s="3">
        <f t="shared" si="50"/>
        <v>51381.506600000001</v>
      </c>
      <c r="D558" s="2" t="str">
        <f t="shared" si="51"/>
        <v>vis</v>
      </c>
      <c r="E558" s="21">
        <f>VLOOKUP(C558,'Active 1'!C$21:E$950,3,FALSE)</f>
        <v>18944.078264603315</v>
      </c>
      <c r="F558" s="1" t="s">
        <v>1698</v>
      </c>
      <c r="G558" s="2" t="str">
        <f t="shared" si="52"/>
        <v>51381.5066</v>
      </c>
      <c r="H558" s="3">
        <f t="shared" si="53"/>
        <v>18944</v>
      </c>
      <c r="I558" s="22" t="s">
        <v>886</v>
      </c>
      <c r="J558" s="23" t="s">
        <v>887</v>
      </c>
      <c r="K558" s="22">
        <v>18944</v>
      </c>
      <c r="L558" s="22" t="s">
        <v>888</v>
      </c>
      <c r="M558" s="23" t="s">
        <v>1716</v>
      </c>
      <c r="N558" s="23"/>
      <c r="O558" s="24" t="s">
        <v>2305</v>
      </c>
      <c r="P558" s="24" t="s">
        <v>765</v>
      </c>
    </row>
    <row r="559" spans="1:16" ht="13.5" thickBot="1">
      <c r="A559" s="3" t="str">
        <f t="shared" si="48"/>
        <v> BRNO 32 </v>
      </c>
      <c r="B559" s="1" t="str">
        <f t="shared" si="49"/>
        <v>I</v>
      </c>
      <c r="C559" s="3">
        <f t="shared" si="50"/>
        <v>51395.3868</v>
      </c>
      <c r="D559" s="2" t="str">
        <f t="shared" si="51"/>
        <v>vis</v>
      </c>
      <c r="E559" s="21">
        <f>VLOOKUP(C559,'Active 1'!C$21:E$950,3,FALSE)</f>
        <v>18966.070497717628</v>
      </c>
      <c r="F559" s="1" t="s">
        <v>1698</v>
      </c>
      <c r="G559" s="2" t="str">
        <f t="shared" si="52"/>
        <v>51395.3868</v>
      </c>
      <c r="H559" s="3">
        <f t="shared" si="53"/>
        <v>18966</v>
      </c>
      <c r="I559" s="22" t="s">
        <v>889</v>
      </c>
      <c r="J559" s="23" t="s">
        <v>890</v>
      </c>
      <c r="K559" s="22">
        <v>18966</v>
      </c>
      <c r="L559" s="22" t="s">
        <v>891</v>
      </c>
      <c r="M559" s="23" t="s">
        <v>1716</v>
      </c>
      <c r="N559" s="23"/>
      <c r="O559" s="24" t="s">
        <v>892</v>
      </c>
      <c r="P559" s="24" t="s">
        <v>765</v>
      </c>
    </row>
    <row r="560" spans="1:16" ht="13.5" thickBot="1">
      <c r="A560" s="3" t="str">
        <f t="shared" si="48"/>
        <v> BRNO 32 </v>
      </c>
      <c r="B560" s="1" t="str">
        <f t="shared" si="49"/>
        <v>I</v>
      </c>
      <c r="C560" s="3">
        <f t="shared" si="50"/>
        <v>51436.418799999999</v>
      </c>
      <c r="D560" s="2" t="str">
        <f t="shared" si="51"/>
        <v>vis</v>
      </c>
      <c r="E560" s="21">
        <f>VLOOKUP(C560,'Active 1'!C$21:E$950,3,FALSE)</f>
        <v>19031.082911742385</v>
      </c>
      <c r="F560" s="1" t="s">
        <v>1698</v>
      </c>
      <c r="G560" s="2" t="str">
        <f t="shared" si="52"/>
        <v>51436.4188</v>
      </c>
      <c r="H560" s="3">
        <f t="shared" si="53"/>
        <v>19031</v>
      </c>
      <c r="I560" s="22" t="s">
        <v>895</v>
      </c>
      <c r="J560" s="23" t="s">
        <v>896</v>
      </c>
      <c r="K560" s="22">
        <v>19031</v>
      </c>
      <c r="L560" s="22" t="s">
        <v>897</v>
      </c>
      <c r="M560" s="23" t="s">
        <v>1716</v>
      </c>
      <c r="N560" s="23"/>
      <c r="O560" s="24" t="s">
        <v>2305</v>
      </c>
      <c r="P560" s="24" t="s">
        <v>765</v>
      </c>
    </row>
    <row r="561" spans="1:16" ht="13.5" thickBot="1">
      <c r="A561" s="3" t="str">
        <f t="shared" si="48"/>
        <v>IBVS 4840 </v>
      </c>
      <c r="B561" s="1" t="str">
        <f t="shared" si="49"/>
        <v>I</v>
      </c>
      <c r="C561" s="3">
        <f t="shared" si="50"/>
        <v>51442.718699999998</v>
      </c>
      <c r="D561" s="2" t="str">
        <f t="shared" si="51"/>
        <v>vis</v>
      </c>
      <c r="E561" s="21">
        <f>VLOOKUP(C561,'Active 1'!C$21:E$950,3,FALSE)</f>
        <v>19041.064674930003</v>
      </c>
      <c r="F561" s="1" t="s">
        <v>1698</v>
      </c>
      <c r="G561" s="2" t="str">
        <f t="shared" si="52"/>
        <v>51442.7187</v>
      </c>
      <c r="H561" s="3">
        <f t="shared" si="53"/>
        <v>19041</v>
      </c>
      <c r="I561" s="22" t="s">
        <v>898</v>
      </c>
      <c r="J561" s="23" t="s">
        <v>899</v>
      </c>
      <c r="K561" s="22">
        <v>19041</v>
      </c>
      <c r="L561" s="22" t="s">
        <v>900</v>
      </c>
      <c r="M561" s="23" t="s">
        <v>1900</v>
      </c>
      <c r="N561" s="23" t="s">
        <v>1901</v>
      </c>
      <c r="O561" s="24" t="s">
        <v>901</v>
      </c>
      <c r="P561" s="25" t="s">
        <v>902</v>
      </c>
    </row>
    <row r="562" spans="1:16" ht="13.5" thickBot="1">
      <c r="A562" s="3" t="str">
        <f t="shared" si="48"/>
        <v>IBVS 4941 </v>
      </c>
      <c r="B562" s="1" t="str">
        <f t="shared" si="49"/>
        <v>I</v>
      </c>
      <c r="C562" s="3">
        <f t="shared" si="50"/>
        <v>51732.413200000003</v>
      </c>
      <c r="D562" s="2" t="str">
        <f t="shared" si="51"/>
        <v>vis</v>
      </c>
      <c r="E562" s="21">
        <f>VLOOKUP(C562,'Active 1'!C$21:E$950,3,FALSE)</f>
        <v>19500.065912371407</v>
      </c>
      <c r="F562" s="1" t="s">
        <v>1698</v>
      </c>
      <c r="G562" s="2" t="str">
        <f t="shared" si="52"/>
        <v>51732.4132</v>
      </c>
      <c r="H562" s="3">
        <f t="shared" si="53"/>
        <v>19500</v>
      </c>
      <c r="I562" s="22" t="s">
        <v>903</v>
      </c>
      <c r="J562" s="23" t="s">
        <v>904</v>
      </c>
      <c r="K562" s="22">
        <v>19500</v>
      </c>
      <c r="L562" s="22" t="s">
        <v>905</v>
      </c>
      <c r="M562" s="23" t="s">
        <v>1900</v>
      </c>
      <c r="N562" s="23" t="s">
        <v>1901</v>
      </c>
      <c r="O562" s="24" t="s">
        <v>906</v>
      </c>
      <c r="P562" s="25" t="s">
        <v>907</v>
      </c>
    </row>
    <row r="563" spans="1:16" ht="13.5" thickBot="1">
      <c r="A563" s="3" t="str">
        <f t="shared" si="48"/>
        <v>BAVM 152 </v>
      </c>
      <c r="B563" s="1" t="str">
        <f t="shared" si="49"/>
        <v>I</v>
      </c>
      <c r="C563" s="3">
        <f t="shared" si="50"/>
        <v>51773.438000000002</v>
      </c>
      <c r="D563" s="2" t="str">
        <f t="shared" si="51"/>
        <v>vis</v>
      </c>
      <c r="E563" s="21">
        <f>VLOOKUP(C563,'Active 1'!C$21:E$950,3,FALSE)</f>
        <v>19565.066918485729</v>
      </c>
      <c r="F563" s="1" t="s">
        <v>1698</v>
      </c>
      <c r="G563" s="2" t="str">
        <f t="shared" si="52"/>
        <v>51773.4380</v>
      </c>
      <c r="H563" s="3">
        <f t="shared" si="53"/>
        <v>19565</v>
      </c>
      <c r="I563" s="22" t="s">
        <v>908</v>
      </c>
      <c r="J563" s="23" t="s">
        <v>909</v>
      </c>
      <c r="K563" s="22">
        <v>19565</v>
      </c>
      <c r="L563" s="22" t="s">
        <v>910</v>
      </c>
      <c r="M563" s="23" t="s">
        <v>1900</v>
      </c>
      <c r="N563" s="23" t="s">
        <v>730</v>
      </c>
      <c r="O563" s="24" t="s">
        <v>505</v>
      </c>
      <c r="P563" s="25" t="s">
        <v>911</v>
      </c>
    </row>
    <row r="564" spans="1:16" ht="13.5" thickBot="1">
      <c r="A564" s="3" t="str">
        <f t="shared" si="48"/>
        <v> BBS 127 </v>
      </c>
      <c r="B564" s="1" t="str">
        <f t="shared" si="49"/>
        <v>I</v>
      </c>
      <c r="C564" s="3">
        <f t="shared" si="50"/>
        <v>52124.358999999997</v>
      </c>
      <c r="D564" s="2" t="str">
        <f t="shared" si="51"/>
        <v>vis</v>
      </c>
      <c r="E564" s="21">
        <f>VLOOKUP(C564,'Active 1'!C$21:E$950,3,FALSE)</f>
        <v>20121.077382074684</v>
      </c>
      <c r="F564" s="1" t="s">
        <v>1698</v>
      </c>
      <c r="G564" s="2" t="str">
        <f t="shared" si="52"/>
        <v>52124.3590</v>
      </c>
      <c r="H564" s="3">
        <f t="shared" si="53"/>
        <v>20121</v>
      </c>
      <c r="I564" s="22" t="s">
        <v>933</v>
      </c>
      <c r="J564" s="23" t="s">
        <v>934</v>
      </c>
      <c r="K564" s="22">
        <v>20121</v>
      </c>
      <c r="L564" s="22" t="s">
        <v>935</v>
      </c>
      <c r="M564" s="23" t="s">
        <v>1900</v>
      </c>
      <c r="N564" s="23" t="s">
        <v>1901</v>
      </c>
      <c r="O564" s="24" t="s">
        <v>936</v>
      </c>
      <c r="P564" s="24" t="s">
        <v>937</v>
      </c>
    </row>
    <row r="565" spans="1:16" ht="13.5" thickBot="1">
      <c r="A565" s="3" t="str">
        <f t="shared" si="48"/>
        <v>IBVS 5220/PRIV </v>
      </c>
      <c r="B565" s="1" t="str">
        <f t="shared" si="49"/>
        <v>I</v>
      </c>
      <c r="C565" s="3">
        <f t="shared" si="50"/>
        <v>52129.402600000001</v>
      </c>
      <c r="D565" s="2" t="str">
        <f t="shared" si="51"/>
        <v>vis</v>
      </c>
      <c r="E565" s="21">
        <f>VLOOKUP(C565,'Active 1'!C$21:E$950,3,FALSE)</f>
        <v>20129.068623334566</v>
      </c>
      <c r="F565" s="1" t="s">
        <v>1698</v>
      </c>
      <c r="G565" s="2" t="str">
        <f t="shared" si="52"/>
        <v>52129.4026</v>
      </c>
      <c r="H565" s="3">
        <f t="shared" si="53"/>
        <v>20129</v>
      </c>
      <c r="I565" s="22" t="s">
        <v>938</v>
      </c>
      <c r="J565" s="23" t="s">
        <v>939</v>
      </c>
      <c r="K565" s="22">
        <v>20129</v>
      </c>
      <c r="L565" s="22" t="s">
        <v>940</v>
      </c>
      <c r="M565" s="23" t="s">
        <v>1900</v>
      </c>
      <c r="N565" s="23" t="s">
        <v>1901</v>
      </c>
      <c r="O565" s="24" t="s">
        <v>941</v>
      </c>
      <c r="P565" s="25" t="s">
        <v>942</v>
      </c>
    </row>
    <row r="566" spans="1:16" ht="13.5" thickBot="1">
      <c r="A566" s="3" t="str">
        <f t="shared" si="48"/>
        <v>IBVS 5300 </v>
      </c>
      <c r="B566" s="1" t="str">
        <f t="shared" si="49"/>
        <v>I</v>
      </c>
      <c r="C566" s="3">
        <f t="shared" si="50"/>
        <v>52196.302900000002</v>
      </c>
      <c r="D566" s="2" t="str">
        <f t="shared" si="51"/>
        <v>vis</v>
      </c>
      <c r="E566" s="21">
        <f>VLOOKUP(C566,'Active 1'!C$21:E$950,3,FALSE)</f>
        <v>20235.067599791495</v>
      </c>
      <c r="F566" s="1" t="s">
        <v>1698</v>
      </c>
      <c r="G566" s="2" t="str">
        <f t="shared" si="52"/>
        <v>52196.3029</v>
      </c>
      <c r="H566" s="3">
        <f t="shared" si="53"/>
        <v>20235</v>
      </c>
      <c r="I566" s="22" t="s">
        <v>943</v>
      </c>
      <c r="J566" s="23" t="s">
        <v>944</v>
      </c>
      <c r="K566" s="22">
        <v>20235</v>
      </c>
      <c r="L566" s="22" t="s">
        <v>945</v>
      </c>
      <c r="M566" s="23" t="s">
        <v>1900</v>
      </c>
      <c r="N566" s="23" t="s">
        <v>1901</v>
      </c>
      <c r="O566" s="24" t="s">
        <v>946</v>
      </c>
      <c r="P566" s="25" t="s">
        <v>947</v>
      </c>
    </row>
    <row r="567" spans="1:16" ht="13.5" thickBot="1">
      <c r="A567" s="3" t="str">
        <f t="shared" si="48"/>
        <v>IBVS 5439 </v>
      </c>
      <c r="B567" s="1" t="str">
        <f t="shared" si="49"/>
        <v>I</v>
      </c>
      <c r="C567" s="3">
        <f t="shared" si="50"/>
        <v>52459.491600000001</v>
      </c>
      <c r="D567" s="2" t="str">
        <f t="shared" si="51"/>
        <v>vis</v>
      </c>
      <c r="E567" s="21">
        <f>VLOOKUP(C567,'Active 1'!C$21:E$950,3,FALSE)</f>
        <v>20652.0721993976</v>
      </c>
      <c r="F567" s="1" t="s">
        <v>1698</v>
      </c>
      <c r="G567" s="2" t="str">
        <f t="shared" si="52"/>
        <v>52459.4916</v>
      </c>
      <c r="H567" s="3">
        <f t="shared" si="53"/>
        <v>20652</v>
      </c>
      <c r="I567" s="22" t="s">
        <v>957</v>
      </c>
      <c r="J567" s="23" t="s">
        <v>958</v>
      </c>
      <c r="K567" s="22">
        <v>20652</v>
      </c>
      <c r="L567" s="22" t="s">
        <v>959</v>
      </c>
      <c r="M567" s="23" t="s">
        <v>1900</v>
      </c>
      <c r="N567" s="23" t="s">
        <v>1901</v>
      </c>
      <c r="O567" s="24" t="s">
        <v>960</v>
      </c>
      <c r="P567" s="25" t="s">
        <v>961</v>
      </c>
    </row>
    <row r="568" spans="1:16" ht="13.5" thickBot="1">
      <c r="A568" s="3" t="str">
        <f t="shared" si="48"/>
        <v>IBVS 5439 </v>
      </c>
      <c r="B568" s="1" t="str">
        <f t="shared" si="49"/>
        <v>I</v>
      </c>
      <c r="C568" s="3">
        <f t="shared" si="50"/>
        <v>52473.377200000003</v>
      </c>
      <c r="D568" s="2" t="str">
        <f t="shared" si="51"/>
        <v>vis</v>
      </c>
      <c r="E568" s="21">
        <f>VLOOKUP(C568,'Active 1'!C$21:E$950,3,FALSE)</f>
        <v>20674.072988444743</v>
      </c>
      <c r="F568" s="1" t="s">
        <v>1698</v>
      </c>
      <c r="G568" s="2" t="str">
        <f t="shared" si="52"/>
        <v>52473.3772</v>
      </c>
      <c r="H568" s="3">
        <f t="shared" si="53"/>
        <v>20674</v>
      </c>
      <c r="I568" s="22" t="s">
        <v>962</v>
      </c>
      <c r="J568" s="23" t="s">
        <v>963</v>
      </c>
      <c r="K568" s="22">
        <v>20674</v>
      </c>
      <c r="L568" s="22" t="s">
        <v>801</v>
      </c>
      <c r="M568" s="23" t="s">
        <v>1900</v>
      </c>
      <c r="N568" s="23" t="s">
        <v>1901</v>
      </c>
      <c r="O568" s="24" t="s">
        <v>960</v>
      </c>
      <c r="P568" s="25" t="s">
        <v>961</v>
      </c>
    </row>
    <row r="569" spans="1:16" ht="13.5" thickBot="1">
      <c r="A569" s="3" t="str">
        <f t="shared" si="48"/>
        <v>IBVS 5341 </v>
      </c>
      <c r="B569" s="1" t="str">
        <f t="shared" si="49"/>
        <v>I</v>
      </c>
      <c r="C569" s="3">
        <f t="shared" si="50"/>
        <v>52490.419000000002</v>
      </c>
      <c r="D569" s="2" t="str">
        <f t="shared" si="51"/>
        <v>vis</v>
      </c>
      <c r="E569" s="21">
        <f>VLOOKUP(C569,'Active 1'!C$21:E$950,3,FALSE)</f>
        <v>20701.074561785721</v>
      </c>
      <c r="F569" s="1" t="s">
        <v>1698</v>
      </c>
      <c r="G569" s="2" t="str">
        <f t="shared" si="52"/>
        <v>52490.4190</v>
      </c>
      <c r="H569" s="3">
        <f t="shared" si="53"/>
        <v>20701</v>
      </c>
      <c r="I569" s="22" t="s">
        <v>964</v>
      </c>
      <c r="J569" s="23" t="s">
        <v>965</v>
      </c>
      <c r="K569" s="22">
        <v>20701</v>
      </c>
      <c r="L569" s="22" t="s">
        <v>966</v>
      </c>
      <c r="M569" s="23" t="s">
        <v>1900</v>
      </c>
      <c r="N569" s="23" t="s">
        <v>1901</v>
      </c>
      <c r="O569" s="24" t="s">
        <v>967</v>
      </c>
      <c r="P569" s="25" t="s">
        <v>968</v>
      </c>
    </row>
    <row r="570" spans="1:16" ht="13.5" thickBot="1">
      <c r="A570" s="3" t="str">
        <f t="shared" si="48"/>
        <v>IBVS 5439 </v>
      </c>
      <c r="B570" s="1" t="str">
        <f t="shared" si="49"/>
        <v>I</v>
      </c>
      <c r="C570" s="3">
        <f t="shared" si="50"/>
        <v>52495.467100000002</v>
      </c>
      <c r="D570" s="2" t="str">
        <f t="shared" si="51"/>
        <v>vis</v>
      </c>
      <c r="E570" s="21">
        <f>VLOOKUP(C570,'Active 1'!C$21:E$950,3,FALSE)</f>
        <v>20709.07293298962</v>
      </c>
      <c r="F570" s="1" t="s">
        <v>1698</v>
      </c>
      <c r="G570" s="2" t="str">
        <f t="shared" si="52"/>
        <v>52495.4671</v>
      </c>
      <c r="H570" s="3">
        <f t="shared" si="53"/>
        <v>20709</v>
      </c>
      <c r="I570" s="22" t="s">
        <v>969</v>
      </c>
      <c r="J570" s="23" t="s">
        <v>970</v>
      </c>
      <c r="K570" s="22">
        <v>20709</v>
      </c>
      <c r="L570" s="22" t="s">
        <v>971</v>
      </c>
      <c r="M570" s="23" t="s">
        <v>1900</v>
      </c>
      <c r="N570" s="23" t="s">
        <v>1901</v>
      </c>
      <c r="O570" s="24" t="s">
        <v>960</v>
      </c>
      <c r="P570" s="25" t="s">
        <v>961</v>
      </c>
    </row>
    <row r="571" spans="1:16" ht="13.5" thickBot="1">
      <c r="A571" s="3" t="str">
        <f t="shared" si="48"/>
        <v>IBVS 5439 </v>
      </c>
      <c r="B571" s="1" t="str">
        <f t="shared" si="49"/>
        <v>II</v>
      </c>
      <c r="C571" s="3">
        <f t="shared" si="50"/>
        <v>52496.411399999997</v>
      </c>
      <c r="D571" s="2" t="str">
        <f t="shared" si="51"/>
        <v>vis</v>
      </c>
      <c r="E571" s="21">
        <f>VLOOKUP(C571,'Active 1'!C$21:E$950,3,FALSE)</f>
        <v>20710.569112131834</v>
      </c>
      <c r="F571" s="1" t="s">
        <v>1698</v>
      </c>
      <c r="G571" s="2" t="str">
        <f t="shared" si="52"/>
        <v>52496.4114</v>
      </c>
      <c r="H571" s="3">
        <f t="shared" si="53"/>
        <v>20710.5</v>
      </c>
      <c r="I571" s="22" t="s">
        <v>972</v>
      </c>
      <c r="J571" s="23" t="s">
        <v>973</v>
      </c>
      <c r="K571" s="22">
        <v>20710.5</v>
      </c>
      <c r="L571" s="22" t="s">
        <v>974</v>
      </c>
      <c r="M571" s="23" t="s">
        <v>1900</v>
      </c>
      <c r="N571" s="23" t="s">
        <v>1901</v>
      </c>
      <c r="O571" s="24" t="s">
        <v>960</v>
      </c>
      <c r="P571" s="25" t="s">
        <v>961</v>
      </c>
    </row>
    <row r="572" spans="1:16" ht="13.5" thickBot="1">
      <c r="A572" s="3" t="str">
        <f t="shared" si="48"/>
        <v>IBVS 5407 </v>
      </c>
      <c r="B572" s="1" t="str">
        <f t="shared" si="49"/>
        <v>I</v>
      </c>
      <c r="C572" s="3">
        <f t="shared" si="50"/>
        <v>52497.3603</v>
      </c>
      <c r="D572" s="2" t="str">
        <f t="shared" si="51"/>
        <v>vis</v>
      </c>
      <c r="E572" s="21">
        <f>VLOOKUP(C572,'Active 1'!C$21:E$950,3,FALSE)</f>
        <v>20712.072579661282</v>
      </c>
      <c r="F572" s="1" t="s">
        <v>1698</v>
      </c>
      <c r="G572" s="2" t="str">
        <f t="shared" si="52"/>
        <v>52497.3603</v>
      </c>
      <c r="H572" s="3">
        <f t="shared" si="53"/>
        <v>20712</v>
      </c>
      <c r="I572" s="22" t="s">
        <v>975</v>
      </c>
      <c r="J572" s="23" t="s">
        <v>976</v>
      </c>
      <c r="K572" s="22">
        <v>20712</v>
      </c>
      <c r="L572" s="22" t="s">
        <v>977</v>
      </c>
      <c r="M572" s="23" t="s">
        <v>1900</v>
      </c>
      <c r="N572" s="23" t="s">
        <v>1901</v>
      </c>
      <c r="O572" s="24" t="s">
        <v>978</v>
      </c>
      <c r="P572" s="25" t="s">
        <v>979</v>
      </c>
    </row>
    <row r="573" spans="1:16" ht="13.5" thickBot="1">
      <c r="A573" s="3" t="str">
        <f t="shared" si="48"/>
        <v>IBVS 5594 </v>
      </c>
      <c r="B573" s="1" t="str">
        <f t="shared" si="49"/>
        <v>I</v>
      </c>
      <c r="C573" s="3">
        <f t="shared" si="50"/>
        <v>52497.360699999997</v>
      </c>
      <c r="D573" s="2" t="str">
        <f t="shared" si="51"/>
        <v>vis</v>
      </c>
      <c r="E573" s="21">
        <f>VLOOKUP(C573,'Active 1'!C$21:E$950,3,FALSE)</f>
        <v>20712.07321343408</v>
      </c>
      <c r="F573" s="1" t="s">
        <v>1698</v>
      </c>
      <c r="G573" s="2" t="str">
        <f t="shared" si="52"/>
        <v>52497.3607</v>
      </c>
      <c r="H573" s="3">
        <f t="shared" si="53"/>
        <v>20712</v>
      </c>
      <c r="I573" s="22" t="s">
        <v>980</v>
      </c>
      <c r="J573" s="23" t="s">
        <v>981</v>
      </c>
      <c r="K573" s="22">
        <v>20712</v>
      </c>
      <c r="L573" s="22" t="s">
        <v>982</v>
      </c>
      <c r="M573" s="23" t="s">
        <v>1900</v>
      </c>
      <c r="N573" s="23" t="s">
        <v>1901</v>
      </c>
      <c r="O573" s="24" t="s">
        <v>983</v>
      </c>
      <c r="P573" s="25" t="s">
        <v>984</v>
      </c>
    </row>
    <row r="574" spans="1:16" ht="13.5" thickBot="1">
      <c r="A574" s="3" t="str">
        <f t="shared" si="48"/>
        <v>IBVS 5407 </v>
      </c>
      <c r="B574" s="1" t="str">
        <f t="shared" si="49"/>
        <v>II</v>
      </c>
      <c r="C574" s="3">
        <f t="shared" si="50"/>
        <v>52498.3099</v>
      </c>
      <c r="D574" s="2" t="str">
        <f t="shared" si="51"/>
        <v>vis</v>
      </c>
      <c r="E574" s="21">
        <f>VLOOKUP(C574,'Active 1'!C$21:E$950,3,FALSE)</f>
        <v>20713.577156293126</v>
      </c>
      <c r="F574" s="1" t="s">
        <v>1698</v>
      </c>
      <c r="G574" s="2" t="str">
        <f t="shared" si="52"/>
        <v>52498.3099</v>
      </c>
      <c r="H574" s="3">
        <f t="shared" si="53"/>
        <v>20713.5</v>
      </c>
      <c r="I574" s="22" t="s">
        <v>985</v>
      </c>
      <c r="J574" s="23" t="s">
        <v>986</v>
      </c>
      <c r="K574" s="22">
        <v>20713.5</v>
      </c>
      <c r="L574" s="22" t="s">
        <v>987</v>
      </c>
      <c r="M574" s="23" t="s">
        <v>1900</v>
      </c>
      <c r="N574" s="23" t="s">
        <v>1901</v>
      </c>
      <c r="O574" s="24" t="s">
        <v>978</v>
      </c>
      <c r="P574" s="25" t="s">
        <v>979</v>
      </c>
    </row>
    <row r="575" spans="1:16" ht="13.5" thickBot="1">
      <c r="A575" s="3" t="str">
        <f t="shared" si="48"/>
        <v>IBVS 5439 </v>
      </c>
      <c r="B575" s="1" t="str">
        <f t="shared" si="49"/>
        <v>II</v>
      </c>
      <c r="C575" s="3">
        <f t="shared" si="50"/>
        <v>52501.465700000001</v>
      </c>
      <c r="D575" s="2" t="str">
        <f t="shared" si="51"/>
        <v>vis</v>
      </c>
      <c r="E575" s="21">
        <f>VLOOKUP(C575,'Active 1'!C$21:E$950,3,FALSE)</f>
        <v>20718.577306814168</v>
      </c>
      <c r="F575" s="1" t="s">
        <v>1698</v>
      </c>
      <c r="G575" s="2" t="str">
        <f t="shared" si="52"/>
        <v>52501.4657</v>
      </c>
      <c r="H575" s="3">
        <f t="shared" si="53"/>
        <v>20718.5</v>
      </c>
      <c r="I575" s="22" t="s">
        <v>988</v>
      </c>
      <c r="J575" s="23" t="s">
        <v>989</v>
      </c>
      <c r="K575" s="22">
        <v>20718.5</v>
      </c>
      <c r="L575" s="22" t="s">
        <v>935</v>
      </c>
      <c r="M575" s="23" t="s">
        <v>1900</v>
      </c>
      <c r="N575" s="23" t="s">
        <v>1901</v>
      </c>
      <c r="O575" s="24" t="s">
        <v>960</v>
      </c>
      <c r="P575" s="25" t="s">
        <v>961</v>
      </c>
    </row>
    <row r="576" spans="1:16" ht="13.5" thickBot="1">
      <c r="A576" s="3" t="str">
        <f t="shared" si="48"/>
        <v>IBVS 5439 </v>
      </c>
      <c r="B576" s="1" t="str">
        <f t="shared" si="49"/>
        <v>II</v>
      </c>
      <c r="C576" s="3">
        <f t="shared" si="50"/>
        <v>52515.347900000001</v>
      </c>
      <c r="D576" s="2" t="str">
        <f t="shared" si="51"/>
        <v>vis</v>
      </c>
      <c r="E576" s="21">
        <f>VLOOKUP(C576,'Active 1'!C$21:E$950,3,FALSE)</f>
        <v>20740.57270879249</v>
      </c>
      <c r="F576" s="1" t="s">
        <v>1698</v>
      </c>
      <c r="G576" s="2" t="str">
        <f t="shared" si="52"/>
        <v>52515.3479</v>
      </c>
      <c r="H576" s="3">
        <f t="shared" si="53"/>
        <v>20740.5</v>
      </c>
      <c r="I576" s="22" t="s">
        <v>997</v>
      </c>
      <c r="J576" s="23" t="s">
        <v>998</v>
      </c>
      <c r="K576" s="22">
        <v>20740.5</v>
      </c>
      <c r="L576" s="22" t="s">
        <v>999</v>
      </c>
      <c r="M576" s="23" t="s">
        <v>1900</v>
      </c>
      <c r="N576" s="23" t="s">
        <v>1901</v>
      </c>
      <c r="O576" s="24" t="s">
        <v>960</v>
      </c>
      <c r="P576" s="25" t="s">
        <v>961</v>
      </c>
    </row>
    <row r="577" spans="1:16" ht="13.5" thickBot="1">
      <c r="A577" s="3" t="str">
        <f t="shared" si="48"/>
        <v>OEJV 0074 </v>
      </c>
      <c r="B577" s="1" t="str">
        <f t="shared" si="49"/>
        <v>I</v>
      </c>
      <c r="C577" s="3">
        <f t="shared" si="50"/>
        <v>52526.398809999999</v>
      </c>
      <c r="D577" s="2" t="str">
        <f t="shared" si="51"/>
        <v>vis</v>
      </c>
      <c r="E577" s="21">
        <f>VLOOKUP(C577,'Active 1'!C$21:E$950,3,FALSE)</f>
        <v>20758.082124279677</v>
      </c>
      <c r="F577" s="1" t="s">
        <v>1698</v>
      </c>
      <c r="G577" s="2" t="str">
        <f t="shared" si="52"/>
        <v>52526.39881</v>
      </c>
      <c r="H577" s="3">
        <f t="shared" si="53"/>
        <v>20758</v>
      </c>
      <c r="I577" s="22" t="s">
        <v>1003</v>
      </c>
      <c r="J577" s="23" t="s">
        <v>1004</v>
      </c>
      <c r="K577" s="22">
        <v>20758</v>
      </c>
      <c r="L577" s="22" t="s">
        <v>1005</v>
      </c>
      <c r="M577" s="23" t="s">
        <v>954</v>
      </c>
      <c r="N577" s="23" t="s">
        <v>1006</v>
      </c>
      <c r="O577" s="24" t="s">
        <v>1007</v>
      </c>
      <c r="P577" s="25" t="s">
        <v>924</v>
      </c>
    </row>
    <row r="578" spans="1:16" ht="13.5" thickBot="1">
      <c r="A578" s="3" t="str">
        <f t="shared" si="48"/>
        <v>OEJV 0074 </v>
      </c>
      <c r="B578" s="1" t="str">
        <f t="shared" si="49"/>
        <v>I</v>
      </c>
      <c r="C578" s="3">
        <f t="shared" si="50"/>
        <v>52798.415500000003</v>
      </c>
      <c r="D578" s="2" t="str">
        <f t="shared" si="51"/>
        <v>vis</v>
      </c>
      <c r="E578" s="21">
        <f>VLOOKUP(C578,'Active 1'!C$21:E$950,3,FALSE)</f>
        <v>21189.074073780666</v>
      </c>
      <c r="F578" s="1" t="s">
        <v>1698</v>
      </c>
      <c r="G578" s="2" t="str">
        <f t="shared" si="52"/>
        <v>52798.41550</v>
      </c>
      <c r="H578" s="3">
        <f t="shared" si="53"/>
        <v>21189</v>
      </c>
      <c r="I578" s="22" t="s">
        <v>1022</v>
      </c>
      <c r="J578" s="23" t="s">
        <v>1023</v>
      </c>
      <c r="K578" s="22">
        <v>21189</v>
      </c>
      <c r="L578" s="22" t="s">
        <v>1024</v>
      </c>
      <c r="M578" s="23" t="s">
        <v>954</v>
      </c>
      <c r="N578" s="23" t="s">
        <v>1690</v>
      </c>
      <c r="O578" s="24" t="s">
        <v>1007</v>
      </c>
      <c r="P578" s="25" t="s">
        <v>924</v>
      </c>
    </row>
    <row r="579" spans="1:16" ht="13.5" thickBot="1">
      <c r="A579" s="3" t="str">
        <f t="shared" si="48"/>
        <v>IBVS 5676 </v>
      </c>
      <c r="B579" s="1" t="str">
        <f t="shared" si="49"/>
        <v>I</v>
      </c>
      <c r="C579" s="3">
        <f t="shared" si="50"/>
        <v>52810.407599999999</v>
      </c>
      <c r="D579" s="2" t="str">
        <f t="shared" si="51"/>
        <v>vis</v>
      </c>
      <c r="E579" s="21">
        <f>VLOOKUP(C579,'Active 1'!C$21:E$950,3,FALSE)</f>
        <v>21208.074740826534</v>
      </c>
      <c r="F579" s="1" t="s">
        <v>1698</v>
      </c>
      <c r="G579" s="2" t="str">
        <f t="shared" si="52"/>
        <v>52810.4076</v>
      </c>
      <c r="H579" s="3">
        <f t="shared" si="53"/>
        <v>21208</v>
      </c>
      <c r="I579" s="22" t="s">
        <v>1025</v>
      </c>
      <c r="J579" s="23" t="s">
        <v>1026</v>
      </c>
      <c r="K579" s="22">
        <v>21208</v>
      </c>
      <c r="L579" s="22" t="s">
        <v>992</v>
      </c>
      <c r="M579" s="23" t="s">
        <v>1900</v>
      </c>
      <c r="N579" s="23" t="s">
        <v>1901</v>
      </c>
      <c r="O579" s="24" t="s">
        <v>1027</v>
      </c>
      <c r="P579" s="25" t="s">
        <v>1028</v>
      </c>
    </row>
    <row r="580" spans="1:16" ht="13.5" thickBot="1">
      <c r="A580" s="3" t="str">
        <f t="shared" si="48"/>
        <v>IBVS 5668 </v>
      </c>
      <c r="B580" s="1" t="str">
        <f t="shared" si="49"/>
        <v>I</v>
      </c>
      <c r="C580" s="3">
        <f t="shared" si="50"/>
        <v>52863.424099999997</v>
      </c>
      <c r="D580" s="2" t="str">
        <f t="shared" si="51"/>
        <v>vis</v>
      </c>
      <c r="E580" s="21">
        <f>VLOOKUP(C580,'Active 1'!C$21:E$950,3,FALSE)</f>
        <v>21292.075780213927</v>
      </c>
      <c r="F580" s="1" t="s">
        <v>1698</v>
      </c>
      <c r="G580" s="2" t="str">
        <f t="shared" si="52"/>
        <v>52863.4241</v>
      </c>
      <c r="H580" s="3">
        <f t="shared" si="53"/>
        <v>21292</v>
      </c>
      <c r="I580" s="22" t="s">
        <v>1032</v>
      </c>
      <c r="J580" s="23" t="s">
        <v>1033</v>
      </c>
      <c r="K580" s="22">
        <v>21292</v>
      </c>
      <c r="L580" s="22" t="s">
        <v>1034</v>
      </c>
      <c r="M580" s="23" t="s">
        <v>1900</v>
      </c>
      <c r="N580" s="23" t="s">
        <v>1901</v>
      </c>
      <c r="O580" s="24" t="s">
        <v>967</v>
      </c>
      <c r="P580" s="25" t="s">
        <v>1035</v>
      </c>
    </row>
    <row r="581" spans="1:16" ht="13.5" thickBot="1">
      <c r="A581" s="3" t="str">
        <f t="shared" si="48"/>
        <v>IBVS 5668 </v>
      </c>
      <c r="B581" s="1" t="str">
        <f t="shared" si="49"/>
        <v>II</v>
      </c>
      <c r="C581" s="3">
        <f t="shared" si="50"/>
        <v>52864.371599999999</v>
      </c>
      <c r="D581" s="2" t="str">
        <f t="shared" si="51"/>
        <v>vis</v>
      </c>
      <c r="E581" s="21">
        <f>VLOOKUP(C581,'Active 1'!C$21:E$950,3,FALSE)</f>
        <v>21293.577029538563</v>
      </c>
      <c r="F581" s="1" t="s">
        <v>1698</v>
      </c>
      <c r="G581" s="2" t="str">
        <f t="shared" si="52"/>
        <v>52864.3716</v>
      </c>
      <c r="H581" s="3">
        <f t="shared" si="53"/>
        <v>21293.5</v>
      </c>
      <c r="I581" s="22" t="s">
        <v>1036</v>
      </c>
      <c r="J581" s="23" t="s">
        <v>1037</v>
      </c>
      <c r="K581" s="22">
        <v>21293.5</v>
      </c>
      <c r="L581" s="22" t="s">
        <v>1038</v>
      </c>
      <c r="M581" s="23" t="s">
        <v>1900</v>
      </c>
      <c r="N581" s="23" t="s">
        <v>1901</v>
      </c>
      <c r="O581" s="24" t="s">
        <v>967</v>
      </c>
      <c r="P581" s="25" t="s">
        <v>1035</v>
      </c>
    </row>
    <row r="582" spans="1:16" ht="13.5" thickBot="1">
      <c r="A582" s="3" t="str">
        <f t="shared" si="48"/>
        <v>IBVS 5668 </v>
      </c>
      <c r="B582" s="1" t="str">
        <f t="shared" si="49"/>
        <v>II</v>
      </c>
      <c r="C582" s="3">
        <f t="shared" si="50"/>
        <v>52898.451399999998</v>
      </c>
      <c r="D582" s="2" t="str">
        <f t="shared" si="51"/>
        <v>vis</v>
      </c>
      <c r="E582" s="21">
        <f>VLOOKUP(C582,'Active 1'!C$21:E$950,3,FALSE)</f>
        <v>21347.574155378908</v>
      </c>
      <c r="F582" s="1" t="s">
        <v>1698</v>
      </c>
      <c r="G582" s="2" t="str">
        <f t="shared" si="52"/>
        <v>52898.4514</v>
      </c>
      <c r="H582" s="3">
        <f t="shared" si="53"/>
        <v>21347.5</v>
      </c>
      <c r="I582" s="22" t="s">
        <v>1042</v>
      </c>
      <c r="J582" s="23" t="s">
        <v>1043</v>
      </c>
      <c r="K582" s="22">
        <v>21347.5</v>
      </c>
      <c r="L582" s="22" t="s">
        <v>1010</v>
      </c>
      <c r="M582" s="23" t="s">
        <v>1900</v>
      </c>
      <c r="N582" s="23" t="s">
        <v>1901</v>
      </c>
      <c r="O582" s="24" t="s">
        <v>967</v>
      </c>
      <c r="P582" s="25" t="s">
        <v>1035</v>
      </c>
    </row>
    <row r="583" spans="1:16" ht="13.5" thickBot="1">
      <c r="A583" s="3" t="str">
        <f t="shared" si="48"/>
        <v>BAVM 172 </v>
      </c>
      <c r="B583" s="1" t="str">
        <f t="shared" si="49"/>
        <v>I</v>
      </c>
      <c r="C583" s="3">
        <f t="shared" si="50"/>
        <v>52930.3272</v>
      </c>
      <c r="D583" s="2" t="str">
        <f t="shared" si="51"/>
        <v>vis</v>
      </c>
      <c r="E583" s="21">
        <f>VLOOKUP(C583,'Active 1'!C$21:E$950,3,FALSE)</f>
        <v>21398.07919308047</v>
      </c>
      <c r="F583" s="1" t="s">
        <v>1698</v>
      </c>
      <c r="G583" s="2" t="str">
        <f t="shared" si="52"/>
        <v>52930.3272</v>
      </c>
      <c r="H583" s="3">
        <f t="shared" si="53"/>
        <v>21398</v>
      </c>
      <c r="I583" s="22" t="s">
        <v>1044</v>
      </c>
      <c r="J583" s="23" t="s">
        <v>1045</v>
      </c>
      <c r="K583" s="22">
        <v>21398</v>
      </c>
      <c r="L583" s="22" t="s">
        <v>1046</v>
      </c>
      <c r="M583" s="23" t="s">
        <v>1900</v>
      </c>
      <c r="N583" s="23" t="s">
        <v>1006</v>
      </c>
      <c r="O583" s="24" t="s">
        <v>1047</v>
      </c>
      <c r="P583" s="25" t="s">
        <v>1048</v>
      </c>
    </row>
    <row r="584" spans="1:16" ht="13.5" thickBot="1">
      <c r="A584" s="3" t="str">
        <f t="shared" si="48"/>
        <v>IBVS 5592 </v>
      </c>
      <c r="B584" s="1" t="str">
        <f t="shared" si="49"/>
        <v>I</v>
      </c>
      <c r="C584" s="3">
        <f t="shared" si="50"/>
        <v>52963.145400000001</v>
      </c>
      <c r="D584" s="2" t="str">
        <f t="shared" si="51"/>
        <v>vis</v>
      </c>
      <c r="E584" s="21">
        <f>VLOOKUP(C584,'Active 1'!C$21:E$950,3,FALSE)</f>
        <v>21450.077399503443</v>
      </c>
      <c r="F584" s="1" t="s">
        <v>1698</v>
      </c>
      <c r="G584" s="2" t="str">
        <f t="shared" si="52"/>
        <v>52963.1454</v>
      </c>
      <c r="H584" s="3">
        <f t="shared" si="53"/>
        <v>21450</v>
      </c>
      <c r="I584" s="22" t="s">
        <v>1055</v>
      </c>
      <c r="J584" s="23" t="s">
        <v>1056</v>
      </c>
      <c r="K584" s="22">
        <v>21450</v>
      </c>
      <c r="L584" s="22" t="s">
        <v>935</v>
      </c>
      <c r="M584" s="23" t="s">
        <v>1900</v>
      </c>
      <c r="N584" s="23" t="s">
        <v>1901</v>
      </c>
      <c r="O584" s="24" t="s">
        <v>1057</v>
      </c>
      <c r="P584" s="25" t="s">
        <v>1058</v>
      </c>
    </row>
    <row r="585" spans="1:16" ht="13.5" thickBot="1">
      <c r="A585" s="3" t="str">
        <f t="shared" si="48"/>
        <v>OEJV 0074 </v>
      </c>
      <c r="B585" s="1" t="str">
        <f t="shared" si="49"/>
        <v>I</v>
      </c>
      <c r="C585" s="3">
        <f t="shared" si="50"/>
        <v>53183.4159</v>
      </c>
      <c r="D585" s="2" t="str">
        <f t="shared" si="51"/>
        <v>vis</v>
      </c>
      <c r="E585" s="21">
        <f>VLOOKUP(C585,'Active 1'!C$21:E$950,3,FALSE)</f>
        <v>21799.081029437162</v>
      </c>
      <c r="F585" s="1" t="s">
        <v>1698</v>
      </c>
      <c r="G585" s="2" t="str">
        <f t="shared" si="52"/>
        <v>53183.41590</v>
      </c>
      <c r="H585" s="3">
        <f t="shared" si="53"/>
        <v>21799</v>
      </c>
      <c r="I585" s="22" t="s">
        <v>1062</v>
      </c>
      <c r="J585" s="23" t="s">
        <v>1063</v>
      </c>
      <c r="K585" s="22">
        <v>21799</v>
      </c>
      <c r="L585" s="22" t="s">
        <v>1064</v>
      </c>
      <c r="M585" s="23" t="s">
        <v>954</v>
      </c>
      <c r="N585" s="23" t="s">
        <v>1690</v>
      </c>
      <c r="O585" s="24" t="s">
        <v>1007</v>
      </c>
      <c r="P585" s="25" t="s">
        <v>924</v>
      </c>
    </row>
    <row r="586" spans="1:16" ht="13.5" thickBot="1">
      <c r="A586" s="3" t="str">
        <f t="shared" si="48"/>
        <v>BAVM 173 </v>
      </c>
      <c r="B586" s="1" t="str">
        <f t="shared" si="49"/>
        <v>I</v>
      </c>
      <c r="C586" s="3">
        <f t="shared" si="50"/>
        <v>53267.357199999999</v>
      </c>
      <c r="D586" s="2" t="str">
        <f t="shared" si="51"/>
        <v>vis</v>
      </c>
      <c r="E586" s="21">
        <f>VLOOKUP(C586,'Active 1'!C$21:E$950,3,FALSE)</f>
        <v>21932.080311689464</v>
      </c>
      <c r="F586" s="1" t="s">
        <v>1698</v>
      </c>
      <c r="G586" s="2" t="str">
        <f t="shared" si="52"/>
        <v>53267.3572</v>
      </c>
      <c r="H586" s="3">
        <f t="shared" si="53"/>
        <v>21932</v>
      </c>
      <c r="I586" s="22" t="s">
        <v>1081</v>
      </c>
      <c r="J586" s="23" t="s">
        <v>1082</v>
      </c>
      <c r="K586" s="22">
        <v>21932</v>
      </c>
      <c r="L586" s="22" t="s">
        <v>996</v>
      </c>
      <c r="M586" s="23" t="s">
        <v>1900</v>
      </c>
      <c r="N586" s="23" t="s">
        <v>1006</v>
      </c>
      <c r="O586" s="24" t="s">
        <v>1083</v>
      </c>
      <c r="P586" s="25" t="s">
        <v>1084</v>
      </c>
    </row>
    <row r="587" spans="1:16" ht="13.5" thickBot="1">
      <c r="A587" s="3" t="str">
        <f t="shared" ref="A587:A650" si="54">P587</f>
        <v>IBVS 5636 </v>
      </c>
      <c r="B587" s="1" t="str">
        <f t="shared" ref="B587:B650" si="55">IF(H587=INT(H587),"I","II")</f>
        <v>I</v>
      </c>
      <c r="C587" s="3">
        <f t="shared" ref="C587:C650" si="56">1*G587</f>
        <v>53529.914799999999</v>
      </c>
      <c r="D587" s="2" t="str">
        <f t="shared" ref="D587:D650" si="57">VLOOKUP(F587,I$1:J$5,2,FALSE)</f>
        <v>vis</v>
      </c>
      <c r="E587" s="21">
        <f>VLOOKUP(C587,'Active 1'!C$21:E$950,3,FALSE)</f>
        <v>22348.084976257283</v>
      </c>
      <c r="F587" s="1" t="s">
        <v>1698</v>
      </c>
      <c r="G587" s="2" t="str">
        <f t="shared" ref="G587:G650" si="58">MID(I587,3,LEN(I587)-3)</f>
        <v>53529.9148</v>
      </c>
      <c r="H587" s="3">
        <f t="shared" ref="H587:H650" si="59">1*K587</f>
        <v>22348</v>
      </c>
      <c r="I587" s="22" t="s">
        <v>1098</v>
      </c>
      <c r="J587" s="23" t="s">
        <v>1099</v>
      </c>
      <c r="K587" s="22">
        <v>22348</v>
      </c>
      <c r="L587" s="22" t="s">
        <v>1100</v>
      </c>
      <c r="M587" s="23" t="s">
        <v>1900</v>
      </c>
      <c r="N587" s="23" t="s">
        <v>1101</v>
      </c>
      <c r="O587" s="24" t="s">
        <v>1102</v>
      </c>
      <c r="P587" s="25" t="s">
        <v>1103</v>
      </c>
    </row>
    <row r="588" spans="1:16" ht="13.5" thickBot="1">
      <c r="A588" s="3" t="str">
        <f t="shared" si="54"/>
        <v>IBVS 5636 </v>
      </c>
      <c r="B588" s="1" t="str">
        <f t="shared" si="55"/>
        <v>I</v>
      </c>
      <c r="C588" s="3">
        <f t="shared" si="56"/>
        <v>53548.848899999997</v>
      </c>
      <c r="D588" s="2" t="str">
        <f t="shared" si="57"/>
        <v>vis</v>
      </c>
      <c r="E588" s="21">
        <f>VLOOKUP(C588,'Active 1'!C$21:E$950,3,FALSE)</f>
        <v>22378.084770281122</v>
      </c>
      <c r="F588" s="1" t="s">
        <v>1698</v>
      </c>
      <c r="G588" s="2" t="str">
        <f t="shared" si="58"/>
        <v>53548.8489</v>
      </c>
      <c r="H588" s="3">
        <f t="shared" si="59"/>
        <v>22378</v>
      </c>
      <c r="I588" s="22" t="s">
        <v>1104</v>
      </c>
      <c r="J588" s="23" t="s">
        <v>1105</v>
      </c>
      <c r="K588" s="22">
        <v>22378</v>
      </c>
      <c r="L588" s="22" t="s">
        <v>1106</v>
      </c>
      <c r="M588" s="23" t="s">
        <v>1900</v>
      </c>
      <c r="N588" s="23" t="s">
        <v>1101</v>
      </c>
      <c r="O588" s="24" t="s">
        <v>1102</v>
      </c>
      <c r="P588" s="25" t="s">
        <v>1103</v>
      </c>
    </row>
    <row r="589" spans="1:16" ht="13.5" thickBot="1">
      <c r="A589" s="3" t="str">
        <f t="shared" si="54"/>
        <v>IBVS 5636 </v>
      </c>
      <c r="B589" s="1" t="str">
        <f t="shared" si="55"/>
        <v>I</v>
      </c>
      <c r="C589" s="3">
        <f t="shared" si="56"/>
        <v>53555.792099999999</v>
      </c>
      <c r="D589" s="2" t="str">
        <f t="shared" si="57"/>
        <v>vis</v>
      </c>
      <c r="E589" s="21">
        <f>VLOOKUP(C589,'Active 1'!C$21:E$950,3,FALSE)</f>
        <v>22389.085798577496</v>
      </c>
      <c r="F589" s="1" t="s">
        <v>1698</v>
      </c>
      <c r="G589" s="2" t="str">
        <f t="shared" si="58"/>
        <v>53555.7921</v>
      </c>
      <c r="H589" s="3">
        <f t="shared" si="59"/>
        <v>22389</v>
      </c>
      <c r="I589" s="22" t="s">
        <v>1107</v>
      </c>
      <c r="J589" s="23" t="s">
        <v>1108</v>
      </c>
      <c r="K589" s="22">
        <v>22389</v>
      </c>
      <c r="L589" s="22" t="s">
        <v>1109</v>
      </c>
      <c r="M589" s="23" t="s">
        <v>1900</v>
      </c>
      <c r="N589" s="23" t="s">
        <v>1101</v>
      </c>
      <c r="O589" s="24" t="s">
        <v>1102</v>
      </c>
      <c r="P589" s="25" t="s">
        <v>1103</v>
      </c>
    </row>
    <row r="590" spans="1:16" ht="13.5" thickBot="1">
      <c r="A590" s="3" t="str">
        <f t="shared" si="54"/>
        <v>IBVS 5754 </v>
      </c>
      <c r="B590" s="1" t="str">
        <f t="shared" si="55"/>
        <v>I</v>
      </c>
      <c r="C590" s="3">
        <f t="shared" si="56"/>
        <v>53568.415399999998</v>
      </c>
      <c r="D590" s="2" t="str">
        <f t="shared" si="57"/>
        <v>vis</v>
      </c>
      <c r="E590" s="21">
        <f>VLOOKUP(C590,'Active 1'!C$21:E$950,3,FALSE)</f>
        <v>22409.086559104857</v>
      </c>
      <c r="F590" s="1" t="s">
        <v>1698</v>
      </c>
      <c r="G590" s="2" t="str">
        <f t="shared" si="58"/>
        <v>53568.4154</v>
      </c>
      <c r="H590" s="3">
        <f t="shared" si="59"/>
        <v>22409</v>
      </c>
      <c r="I590" s="22" t="s">
        <v>1115</v>
      </c>
      <c r="J590" s="23" t="s">
        <v>1116</v>
      </c>
      <c r="K590" s="22">
        <v>22409</v>
      </c>
      <c r="L590" s="22" t="s">
        <v>1117</v>
      </c>
      <c r="M590" s="23" t="s">
        <v>1900</v>
      </c>
      <c r="N590" s="23" t="s">
        <v>1901</v>
      </c>
      <c r="O590" s="24" t="s">
        <v>1118</v>
      </c>
      <c r="P590" s="25" t="s">
        <v>1119</v>
      </c>
    </row>
    <row r="591" spans="1:16" ht="13.5" thickBot="1">
      <c r="A591" s="3" t="str">
        <f t="shared" si="54"/>
        <v>OEJV 0074 </v>
      </c>
      <c r="B591" s="1" t="str">
        <f t="shared" si="55"/>
        <v>I</v>
      </c>
      <c r="C591" s="3">
        <f t="shared" si="56"/>
        <v>53611.330829999999</v>
      </c>
      <c r="D591" s="2" t="str">
        <f t="shared" si="57"/>
        <v>vis</v>
      </c>
      <c r="E591" s="21">
        <f>VLOOKUP(C591,'Active 1'!C$21:E$950,3,FALSE)</f>
        <v>22477.083139900591</v>
      </c>
      <c r="F591" s="1" t="s">
        <v>1698</v>
      </c>
      <c r="G591" s="2" t="str">
        <f t="shared" si="58"/>
        <v>53611.33083</v>
      </c>
      <c r="H591" s="3">
        <f t="shared" si="59"/>
        <v>22477</v>
      </c>
      <c r="I591" s="22" t="s">
        <v>1125</v>
      </c>
      <c r="J591" s="23" t="s">
        <v>1126</v>
      </c>
      <c r="K591" s="22">
        <v>22477</v>
      </c>
      <c r="L591" s="22" t="s">
        <v>1127</v>
      </c>
      <c r="M591" s="23" t="s">
        <v>954</v>
      </c>
      <c r="N591" s="23" t="s">
        <v>1690</v>
      </c>
      <c r="O591" s="24" t="s">
        <v>1007</v>
      </c>
      <c r="P591" s="25" t="s">
        <v>924</v>
      </c>
    </row>
    <row r="592" spans="1:16" ht="13.5" thickBot="1">
      <c r="A592" s="3" t="str">
        <f t="shared" si="54"/>
        <v>IBVS 5754 </v>
      </c>
      <c r="B592" s="1" t="str">
        <f t="shared" si="55"/>
        <v>I</v>
      </c>
      <c r="C592" s="3">
        <f t="shared" si="56"/>
        <v>53977.3963</v>
      </c>
      <c r="D592" s="2" t="str">
        <f t="shared" si="57"/>
        <v>vis</v>
      </c>
      <c r="E592" s="21">
        <f>VLOOKUP(C592,'Active 1'!C$21:E$950,3,FALSE)</f>
        <v>23057.088986454692</v>
      </c>
      <c r="F592" s="1" t="s">
        <v>1698</v>
      </c>
      <c r="G592" s="2" t="str">
        <f t="shared" si="58"/>
        <v>53977.3963</v>
      </c>
      <c r="H592" s="3">
        <f t="shared" si="59"/>
        <v>23057</v>
      </c>
      <c r="I592" s="22" t="s">
        <v>1135</v>
      </c>
      <c r="J592" s="23" t="s">
        <v>1136</v>
      </c>
      <c r="K592" s="22">
        <v>23057</v>
      </c>
      <c r="L592" s="22" t="s">
        <v>1137</v>
      </c>
      <c r="M592" s="23" t="s">
        <v>1900</v>
      </c>
      <c r="N592" s="23" t="s">
        <v>1901</v>
      </c>
      <c r="O592" s="24" t="s">
        <v>1118</v>
      </c>
      <c r="P592" s="25" t="s">
        <v>1119</v>
      </c>
    </row>
    <row r="593" spans="1:16" ht="13.5" thickBot="1">
      <c r="A593" s="3" t="str">
        <f t="shared" si="54"/>
        <v>IBVS 5898 </v>
      </c>
      <c r="B593" s="1" t="str">
        <f t="shared" si="55"/>
        <v>II</v>
      </c>
      <c r="C593" s="3">
        <f t="shared" si="56"/>
        <v>54260.466399999998</v>
      </c>
      <c r="D593" s="2" t="str">
        <f t="shared" si="57"/>
        <v>vis</v>
      </c>
      <c r="E593" s="21">
        <f>VLOOKUP(C593,'Active 1'!C$21:E$950,3,FALSE)</f>
        <v>23505.594312522873</v>
      </c>
      <c r="F593" s="1" t="s">
        <v>1698</v>
      </c>
      <c r="G593" s="2" t="str">
        <f t="shared" si="58"/>
        <v>54260.4664</v>
      </c>
      <c r="H593" s="3">
        <f t="shared" si="59"/>
        <v>23505.5</v>
      </c>
      <c r="I593" s="22" t="s">
        <v>1145</v>
      </c>
      <c r="J593" s="23" t="s">
        <v>1146</v>
      </c>
      <c r="K593" s="22">
        <v>23505.5</v>
      </c>
      <c r="L593" s="22" t="s">
        <v>1147</v>
      </c>
      <c r="M593" s="23" t="s">
        <v>954</v>
      </c>
      <c r="N593" s="23" t="s">
        <v>1006</v>
      </c>
      <c r="O593" s="24" t="s">
        <v>1148</v>
      </c>
      <c r="P593" s="25" t="s">
        <v>1149</v>
      </c>
    </row>
    <row r="594" spans="1:16" ht="26.25" thickBot="1">
      <c r="A594" s="3" t="str">
        <f t="shared" si="54"/>
        <v>JAAVSO 36(2);171 </v>
      </c>
      <c r="B594" s="1" t="str">
        <f t="shared" si="55"/>
        <v>I</v>
      </c>
      <c r="C594" s="3">
        <f t="shared" si="56"/>
        <v>54394.582600000002</v>
      </c>
      <c r="D594" s="2" t="str">
        <f t="shared" si="57"/>
        <v>vis</v>
      </c>
      <c r="E594" s="21">
        <f>VLOOKUP(C594,'Active 1'!C$21:E$950,3,FALSE)</f>
        <v>23718.092312177472</v>
      </c>
      <c r="F594" s="1" t="s">
        <v>1698</v>
      </c>
      <c r="G594" s="2" t="str">
        <f t="shared" si="58"/>
        <v>54394.5826</v>
      </c>
      <c r="H594" s="3">
        <f t="shared" si="59"/>
        <v>23718</v>
      </c>
      <c r="I594" s="22" t="s">
        <v>1159</v>
      </c>
      <c r="J594" s="23" t="s">
        <v>1160</v>
      </c>
      <c r="K594" s="22" t="s">
        <v>1161</v>
      </c>
      <c r="L594" s="22" t="s">
        <v>1162</v>
      </c>
      <c r="M594" s="23" t="s">
        <v>954</v>
      </c>
      <c r="N594" s="23" t="s">
        <v>955</v>
      </c>
      <c r="O594" s="24" t="s">
        <v>1072</v>
      </c>
      <c r="P594" s="25" t="s">
        <v>1163</v>
      </c>
    </row>
    <row r="595" spans="1:16" ht="26.25" thickBot="1">
      <c r="A595" s="3" t="str">
        <f t="shared" si="54"/>
        <v>JAAVSO 36(2);186 </v>
      </c>
      <c r="B595" s="1" t="str">
        <f t="shared" si="55"/>
        <v>I</v>
      </c>
      <c r="C595" s="3">
        <f t="shared" si="56"/>
        <v>54621.796699999999</v>
      </c>
      <c r="D595" s="2" t="str">
        <f t="shared" si="57"/>
        <v>vis</v>
      </c>
      <c r="E595" s="21">
        <f>VLOOKUP(C595,'Active 1'!C$21:E$950,3,FALSE)</f>
        <v>24078.097604180366</v>
      </c>
      <c r="F595" s="1" t="s">
        <v>1698</v>
      </c>
      <c r="G595" s="2" t="str">
        <f t="shared" si="58"/>
        <v>54621.7967</v>
      </c>
      <c r="H595" s="3">
        <f t="shared" si="59"/>
        <v>24078</v>
      </c>
      <c r="I595" s="22" t="s">
        <v>1164</v>
      </c>
      <c r="J595" s="23" t="s">
        <v>1165</v>
      </c>
      <c r="K595" s="22" t="s">
        <v>1166</v>
      </c>
      <c r="L595" s="22" t="s">
        <v>1167</v>
      </c>
      <c r="M595" s="23" t="s">
        <v>954</v>
      </c>
      <c r="N595" s="23" t="s">
        <v>1006</v>
      </c>
      <c r="O595" s="24" t="s">
        <v>1144</v>
      </c>
      <c r="P595" s="25" t="s">
        <v>1168</v>
      </c>
    </row>
    <row r="596" spans="1:16" ht="26.25" thickBot="1">
      <c r="A596" s="3" t="str">
        <f t="shared" si="54"/>
        <v>JAAVSO 36(2);186 </v>
      </c>
      <c r="B596" s="1" t="str">
        <f t="shared" si="55"/>
        <v>I</v>
      </c>
      <c r="C596" s="3">
        <f t="shared" si="56"/>
        <v>54638.837299999999</v>
      </c>
      <c r="D596" s="2" t="str">
        <f t="shared" si="57"/>
        <v>vis</v>
      </c>
      <c r="E596" s="21">
        <f>VLOOKUP(C596,'Active 1'!C$21:E$950,3,FALSE)</f>
        <v>24105.097276202941</v>
      </c>
      <c r="F596" s="1" t="s">
        <v>1698</v>
      </c>
      <c r="G596" s="2" t="str">
        <f t="shared" si="58"/>
        <v>54638.8373</v>
      </c>
      <c r="H596" s="3">
        <f t="shared" si="59"/>
        <v>24105</v>
      </c>
      <c r="I596" s="22" t="s">
        <v>1169</v>
      </c>
      <c r="J596" s="23" t="s">
        <v>1170</v>
      </c>
      <c r="K596" s="22" t="s">
        <v>1171</v>
      </c>
      <c r="L596" s="22" t="s">
        <v>1172</v>
      </c>
      <c r="M596" s="23" t="s">
        <v>954</v>
      </c>
      <c r="N596" s="23" t="s">
        <v>1006</v>
      </c>
      <c r="O596" s="24" t="s">
        <v>1173</v>
      </c>
      <c r="P596" s="25" t="s">
        <v>1168</v>
      </c>
    </row>
    <row r="597" spans="1:16" ht="13.5" thickBot="1">
      <c r="A597" s="3" t="str">
        <f t="shared" si="54"/>
        <v> JAAVSO 37;44 </v>
      </c>
      <c r="B597" s="1" t="str">
        <f t="shared" si="55"/>
        <v>I</v>
      </c>
      <c r="C597" s="3">
        <f t="shared" si="56"/>
        <v>54652.722000000002</v>
      </c>
      <c r="D597" s="2" t="str">
        <f t="shared" si="57"/>
        <v>vis</v>
      </c>
      <c r="E597" s="21">
        <f>VLOOKUP(C597,'Active 1'!C$21:E$950,3,FALSE)</f>
        <v>24127.096639261279</v>
      </c>
      <c r="F597" s="1" t="s">
        <v>1698</v>
      </c>
      <c r="G597" s="2" t="str">
        <f t="shared" si="58"/>
        <v>54652.722</v>
      </c>
      <c r="H597" s="3">
        <f t="shared" si="59"/>
        <v>24127</v>
      </c>
      <c r="I597" s="22" t="s">
        <v>1174</v>
      </c>
      <c r="J597" s="23" t="s">
        <v>1175</v>
      </c>
      <c r="K597" s="22" t="s">
        <v>1176</v>
      </c>
      <c r="L597" s="22" t="s">
        <v>1177</v>
      </c>
      <c r="M597" s="23" t="s">
        <v>954</v>
      </c>
      <c r="N597" s="23" t="s">
        <v>955</v>
      </c>
      <c r="O597" s="24" t="s">
        <v>1072</v>
      </c>
      <c r="P597" s="24" t="s">
        <v>1178</v>
      </c>
    </row>
    <row r="598" spans="1:16" ht="13.5" thickBot="1">
      <c r="A598" s="3" t="str">
        <f t="shared" si="54"/>
        <v>IBVS 5898 </v>
      </c>
      <c r="B598" s="1" t="str">
        <f t="shared" si="55"/>
        <v>II</v>
      </c>
      <c r="C598" s="3">
        <f t="shared" si="56"/>
        <v>54657.4548</v>
      </c>
      <c r="D598" s="2" t="str">
        <f t="shared" si="57"/>
        <v>vis</v>
      </c>
      <c r="E598" s="21">
        <f>VLOOKUP(C598,'Active 1'!C$21:E$950,3,FALSE)</f>
        <v>24134.595439054032</v>
      </c>
      <c r="F598" s="1" t="s">
        <v>1698</v>
      </c>
      <c r="G598" s="2" t="str">
        <f t="shared" si="58"/>
        <v>54657.4548</v>
      </c>
      <c r="H598" s="3">
        <f t="shared" si="59"/>
        <v>24134.5</v>
      </c>
      <c r="I598" s="22" t="s">
        <v>1179</v>
      </c>
      <c r="J598" s="23" t="s">
        <v>1180</v>
      </c>
      <c r="K598" s="22" t="s">
        <v>1181</v>
      </c>
      <c r="L598" s="22" t="s">
        <v>1182</v>
      </c>
      <c r="M598" s="23" t="s">
        <v>954</v>
      </c>
      <c r="N598" s="23" t="s">
        <v>1698</v>
      </c>
      <c r="O598" s="24" t="s">
        <v>1148</v>
      </c>
      <c r="P598" s="25" t="s">
        <v>1149</v>
      </c>
    </row>
    <row r="599" spans="1:16" ht="13.5" thickBot="1">
      <c r="A599" s="3" t="str">
        <f t="shared" si="54"/>
        <v>IBVS 5898 </v>
      </c>
      <c r="B599" s="1" t="str">
        <f t="shared" si="55"/>
        <v>I</v>
      </c>
      <c r="C599" s="3">
        <f t="shared" si="56"/>
        <v>54658.402000000002</v>
      </c>
      <c r="D599" s="2" t="str">
        <f t="shared" si="57"/>
        <v>vis</v>
      </c>
      <c r="E599" s="21">
        <f>VLOOKUP(C599,'Active 1'!C$21:E$950,3,FALSE)</f>
        <v>24136.09621304907</v>
      </c>
      <c r="F599" s="1" t="s">
        <v>1698</v>
      </c>
      <c r="G599" s="2" t="str">
        <f t="shared" si="58"/>
        <v>54658.4020</v>
      </c>
      <c r="H599" s="3">
        <f t="shared" si="59"/>
        <v>24136</v>
      </c>
      <c r="I599" s="22" t="s">
        <v>1183</v>
      </c>
      <c r="J599" s="23" t="s">
        <v>1184</v>
      </c>
      <c r="K599" s="22" t="s">
        <v>1185</v>
      </c>
      <c r="L599" s="22" t="s">
        <v>1186</v>
      </c>
      <c r="M599" s="23" t="s">
        <v>954</v>
      </c>
      <c r="N599" s="23" t="s">
        <v>1698</v>
      </c>
      <c r="O599" s="24" t="s">
        <v>1148</v>
      </c>
      <c r="P599" s="25" t="s">
        <v>1149</v>
      </c>
    </row>
    <row r="600" spans="1:16" ht="13.5" thickBot="1">
      <c r="A600" s="3" t="str">
        <f t="shared" si="54"/>
        <v>IBVS 5898 </v>
      </c>
      <c r="B600" s="1" t="str">
        <f t="shared" si="55"/>
        <v>I</v>
      </c>
      <c r="C600" s="3">
        <f t="shared" si="56"/>
        <v>54675.444199999998</v>
      </c>
      <c r="D600" s="2" t="str">
        <f t="shared" si="57"/>
        <v>vis</v>
      </c>
      <c r="E600" s="21">
        <f>VLOOKUP(C600,'Active 1'!C$21:E$950,3,FALSE)</f>
        <v>24163.098420162845</v>
      </c>
      <c r="F600" s="1" t="s">
        <v>1698</v>
      </c>
      <c r="G600" s="2" t="str">
        <f t="shared" si="58"/>
        <v>54675.4442</v>
      </c>
      <c r="H600" s="3">
        <f t="shared" si="59"/>
        <v>24163</v>
      </c>
      <c r="I600" s="22" t="s">
        <v>1187</v>
      </c>
      <c r="J600" s="23" t="s">
        <v>1188</v>
      </c>
      <c r="K600" s="22" t="s">
        <v>1189</v>
      </c>
      <c r="L600" s="22" t="s">
        <v>1190</v>
      </c>
      <c r="M600" s="23" t="s">
        <v>954</v>
      </c>
      <c r="N600" s="23" t="s">
        <v>1006</v>
      </c>
      <c r="O600" s="24" t="s">
        <v>1148</v>
      </c>
      <c r="P600" s="25" t="s">
        <v>1149</v>
      </c>
    </row>
    <row r="601" spans="1:16" ht="26.25" thickBot="1">
      <c r="A601" s="3" t="str">
        <f t="shared" si="54"/>
        <v>JAAVSO 36(2);186 </v>
      </c>
      <c r="B601" s="1" t="str">
        <f t="shared" si="55"/>
        <v>I</v>
      </c>
      <c r="C601" s="3">
        <f t="shared" si="56"/>
        <v>54676.705199999997</v>
      </c>
      <c r="D601" s="2" t="str">
        <f t="shared" si="57"/>
        <v>vis</v>
      </c>
      <c r="E601" s="21">
        <f>VLOOKUP(C601,'Active 1'!C$21:E$950,3,FALSE)</f>
        <v>24165.096388921014</v>
      </c>
      <c r="F601" s="1" t="s">
        <v>1698</v>
      </c>
      <c r="G601" s="2" t="str">
        <f t="shared" si="58"/>
        <v>54676.7052</v>
      </c>
      <c r="H601" s="3">
        <f t="shared" si="59"/>
        <v>24165</v>
      </c>
      <c r="I601" s="22" t="s">
        <v>1191</v>
      </c>
      <c r="J601" s="23" t="s">
        <v>1192</v>
      </c>
      <c r="K601" s="22" t="s">
        <v>1193</v>
      </c>
      <c r="L601" s="22" t="s">
        <v>1194</v>
      </c>
      <c r="M601" s="23" t="s">
        <v>954</v>
      </c>
      <c r="N601" s="23" t="s">
        <v>1006</v>
      </c>
      <c r="O601" s="24" t="s">
        <v>1195</v>
      </c>
      <c r="P601" s="25" t="s">
        <v>1168</v>
      </c>
    </row>
    <row r="602" spans="1:16" ht="13.5" thickBot="1">
      <c r="A602" s="3" t="str">
        <f t="shared" si="54"/>
        <v> JAAVSO 37;44 </v>
      </c>
      <c r="B602" s="1" t="str">
        <f t="shared" si="55"/>
        <v>I</v>
      </c>
      <c r="C602" s="3">
        <f t="shared" si="56"/>
        <v>54681.756800000003</v>
      </c>
      <c r="D602" s="2" t="str">
        <f t="shared" si="57"/>
        <v>vis</v>
      </c>
      <c r="E602" s="21">
        <f>VLOOKUP(C602,'Active 1'!C$21:E$950,3,FALSE)</f>
        <v>24173.100305636941</v>
      </c>
      <c r="F602" s="1" t="s">
        <v>1698</v>
      </c>
      <c r="G602" s="2" t="str">
        <f t="shared" si="58"/>
        <v>54681.7568</v>
      </c>
      <c r="H602" s="3">
        <f t="shared" si="59"/>
        <v>24173</v>
      </c>
      <c r="I602" s="22" t="s">
        <v>1196</v>
      </c>
      <c r="J602" s="23" t="s">
        <v>1197</v>
      </c>
      <c r="K602" s="22" t="s">
        <v>1198</v>
      </c>
      <c r="L602" s="22" t="s">
        <v>1199</v>
      </c>
      <c r="M602" s="23" t="s">
        <v>954</v>
      </c>
      <c r="N602" s="23" t="s">
        <v>955</v>
      </c>
      <c r="O602" s="24" t="s">
        <v>1072</v>
      </c>
      <c r="P602" s="24" t="s">
        <v>1178</v>
      </c>
    </row>
    <row r="603" spans="1:16" ht="13.5" thickBot="1">
      <c r="A603" s="3" t="str">
        <f t="shared" si="54"/>
        <v> JAAVSO 37;44 </v>
      </c>
      <c r="B603" s="1" t="str">
        <f t="shared" si="55"/>
        <v>I</v>
      </c>
      <c r="C603" s="3">
        <f t="shared" si="56"/>
        <v>54688.698299999996</v>
      </c>
      <c r="D603" s="2" t="str">
        <f t="shared" si="57"/>
        <v>vis</v>
      </c>
      <c r="E603" s="21">
        <f>VLOOKUP(C603,'Active 1'!C$21:E$950,3,FALSE)</f>
        <v>24184.098640398894</v>
      </c>
      <c r="F603" s="1" t="s">
        <v>1698</v>
      </c>
      <c r="G603" s="2" t="str">
        <f t="shared" si="58"/>
        <v>54688.6983</v>
      </c>
      <c r="H603" s="3">
        <f t="shared" si="59"/>
        <v>24184</v>
      </c>
      <c r="I603" s="22" t="s">
        <v>1206</v>
      </c>
      <c r="J603" s="23" t="s">
        <v>1207</v>
      </c>
      <c r="K603" s="22" t="s">
        <v>1208</v>
      </c>
      <c r="L603" s="22" t="s">
        <v>1209</v>
      </c>
      <c r="M603" s="23" t="s">
        <v>954</v>
      </c>
      <c r="N603" s="23" t="s">
        <v>955</v>
      </c>
      <c r="O603" s="24" t="s">
        <v>1072</v>
      </c>
      <c r="P603" s="24" t="s">
        <v>1178</v>
      </c>
    </row>
    <row r="604" spans="1:16" ht="13.5" thickBot="1">
      <c r="A604" s="3" t="str">
        <f t="shared" si="54"/>
        <v>BAVM 209 </v>
      </c>
      <c r="B604" s="1" t="str">
        <f t="shared" si="55"/>
        <v>I</v>
      </c>
      <c r="C604" s="3">
        <f t="shared" si="56"/>
        <v>54709.524299999997</v>
      </c>
      <c r="D604" s="2" t="str">
        <f t="shared" si="57"/>
        <v>vis</v>
      </c>
      <c r="E604" s="21">
        <f>VLOOKUP(C604,'Active 1'!C$21:E$950,3,FALSE)</f>
        <v>24217.096021332789</v>
      </c>
      <c r="F604" s="1" t="s">
        <v>1698</v>
      </c>
      <c r="G604" s="2" t="str">
        <f t="shared" si="58"/>
        <v>54709.5243</v>
      </c>
      <c r="H604" s="3">
        <f t="shared" si="59"/>
        <v>24217</v>
      </c>
      <c r="I604" s="22" t="s">
        <v>1214</v>
      </c>
      <c r="J604" s="23" t="s">
        <v>1215</v>
      </c>
      <c r="K604" s="22" t="s">
        <v>1216</v>
      </c>
      <c r="L604" s="22" t="s">
        <v>1217</v>
      </c>
      <c r="M604" s="23" t="s">
        <v>954</v>
      </c>
      <c r="N604" s="23" t="s">
        <v>1218</v>
      </c>
      <c r="O604" s="24" t="s">
        <v>1219</v>
      </c>
      <c r="P604" s="25" t="s">
        <v>1220</v>
      </c>
    </row>
    <row r="605" spans="1:16" ht="13.5" thickBot="1">
      <c r="A605" s="3" t="str">
        <f t="shared" si="54"/>
        <v> JAAVSO 38;85 </v>
      </c>
      <c r="B605" s="1" t="str">
        <f t="shared" si="55"/>
        <v>I</v>
      </c>
      <c r="C605" s="3">
        <f t="shared" si="56"/>
        <v>54989.752500000002</v>
      </c>
      <c r="D605" s="2" t="str">
        <f t="shared" si="57"/>
        <v>vis</v>
      </c>
      <c r="E605" s="21">
        <f>VLOOKUP(C605,'Active 1'!C$21:E$950,3,FALSE)</f>
        <v>24661.098550086277</v>
      </c>
      <c r="F605" s="1" t="s">
        <v>1698</v>
      </c>
      <c r="G605" s="2" t="str">
        <f t="shared" si="58"/>
        <v>54989.7525</v>
      </c>
      <c r="H605" s="3">
        <f t="shared" si="59"/>
        <v>24661</v>
      </c>
      <c r="I605" s="22" t="s">
        <v>1224</v>
      </c>
      <c r="J605" s="23" t="s">
        <v>1225</v>
      </c>
      <c r="K605" s="22">
        <v>24661</v>
      </c>
      <c r="L605" s="22" t="s">
        <v>1226</v>
      </c>
      <c r="M605" s="23" t="s">
        <v>954</v>
      </c>
      <c r="N605" s="23" t="s">
        <v>955</v>
      </c>
      <c r="O605" s="24" t="s">
        <v>1195</v>
      </c>
      <c r="P605" s="24" t="s">
        <v>1227</v>
      </c>
    </row>
    <row r="606" spans="1:16" ht="13.5" thickBot="1">
      <c r="A606" s="3" t="str">
        <f t="shared" si="54"/>
        <v> JAAVSO 38;120 </v>
      </c>
      <c r="B606" s="1" t="str">
        <f t="shared" si="55"/>
        <v>I</v>
      </c>
      <c r="C606" s="3">
        <f t="shared" si="56"/>
        <v>54996.695599999999</v>
      </c>
      <c r="D606" s="2" t="str">
        <f t="shared" si="57"/>
        <v>vis</v>
      </c>
      <c r="E606" s="21">
        <f>VLOOKUP(C606,'Active 1'!C$21:E$950,3,FALSE)</f>
        <v>24672.099419939444</v>
      </c>
      <c r="F606" s="1" t="s">
        <v>1698</v>
      </c>
      <c r="G606" s="2" t="str">
        <f t="shared" si="58"/>
        <v>54996.6956</v>
      </c>
      <c r="H606" s="3">
        <f t="shared" si="59"/>
        <v>24672</v>
      </c>
      <c r="I606" s="22" t="s">
        <v>1228</v>
      </c>
      <c r="J606" s="23" t="s">
        <v>1229</v>
      </c>
      <c r="K606" s="22">
        <v>24672</v>
      </c>
      <c r="L606" s="22" t="s">
        <v>1230</v>
      </c>
      <c r="M606" s="23" t="s">
        <v>954</v>
      </c>
      <c r="N606" s="23" t="s">
        <v>955</v>
      </c>
      <c r="O606" s="24" t="s">
        <v>1231</v>
      </c>
      <c r="P606" s="24" t="s">
        <v>1232</v>
      </c>
    </row>
    <row r="607" spans="1:16" ht="13.5" thickBot="1">
      <c r="A607" s="3" t="str">
        <f t="shared" si="54"/>
        <v>OEJV 0160 </v>
      </c>
      <c r="B607" s="1" t="str">
        <f t="shared" si="55"/>
        <v>II</v>
      </c>
      <c r="C607" s="3">
        <f t="shared" si="56"/>
        <v>55030.461889999999</v>
      </c>
      <c r="D607" s="2" t="str">
        <f t="shared" si="57"/>
        <v>vis</v>
      </c>
      <c r="E607" s="21">
        <f>VLOOKUP(C607,'Active 1'!C$21:E$950,3,FALSE)</f>
        <v>24725.599810501932</v>
      </c>
      <c r="F607" s="1" t="s">
        <v>1698</v>
      </c>
      <c r="G607" s="2" t="str">
        <f t="shared" si="58"/>
        <v>55030.46189</v>
      </c>
      <c r="H607" s="3">
        <f t="shared" si="59"/>
        <v>24725.5</v>
      </c>
      <c r="I607" s="22" t="s">
        <v>1233</v>
      </c>
      <c r="J607" s="23" t="s">
        <v>1234</v>
      </c>
      <c r="K607" s="22">
        <v>24725.5</v>
      </c>
      <c r="L607" s="22" t="s">
        <v>1235</v>
      </c>
      <c r="M607" s="23" t="s">
        <v>954</v>
      </c>
      <c r="N607" s="23" t="s">
        <v>1690</v>
      </c>
      <c r="O607" s="24" t="s">
        <v>1236</v>
      </c>
      <c r="P607" s="25" t="s">
        <v>1237</v>
      </c>
    </row>
    <row r="608" spans="1:16" ht="13.5" thickBot="1">
      <c r="A608" s="3" t="str">
        <f t="shared" si="54"/>
        <v> JAAVSO 39;177 </v>
      </c>
      <c r="B608" s="1" t="str">
        <f t="shared" si="55"/>
        <v>I</v>
      </c>
      <c r="C608" s="3">
        <f t="shared" si="56"/>
        <v>55044.661999999997</v>
      </c>
      <c r="D608" s="2" t="str">
        <f t="shared" si="57"/>
        <v>vis</v>
      </c>
      <c r="E608" s="21">
        <f>VLOOKUP(C608,'Active 1'!C$21:E$950,3,FALSE)</f>
        <v>24748.098919258926</v>
      </c>
      <c r="F608" s="1" t="s">
        <v>1698</v>
      </c>
      <c r="G608" s="2" t="str">
        <f t="shared" si="58"/>
        <v>55044.6620</v>
      </c>
      <c r="H608" s="3">
        <f t="shared" si="59"/>
        <v>24748</v>
      </c>
      <c r="I608" s="22" t="s">
        <v>1238</v>
      </c>
      <c r="J608" s="23" t="s">
        <v>1239</v>
      </c>
      <c r="K608" s="22">
        <v>24748</v>
      </c>
      <c r="L608" s="22" t="s">
        <v>1240</v>
      </c>
      <c r="M608" s="23" t="s">
        <v>954</v>
      </c>
      <c r="N608" s="23" t="s">
        <v>1698</v>
      </c>
      <c r="O608" s="24" t="s">
        <v>1072</v>
      </c>
      <c r="P608" s="24" t="s">
        <v>1241</v>
      </c>
    </row>
    <row r="609" spans="1:16" ht="13.5" thickBot="1">
      <c r="A609" s="3" t="str">
        <f t="shared" si="54"/>
        <v>IBVS 5924 </v>
      </c>
      <c r="B609" s="1" t="str">
        <f t="shared" si="55"/>
        <v>I</v>
      </c>
      <c r="C609" s="3">
        <f t="shared" si="56"/>
        <v>55105.252099999998</v>
      </c>
      <c r="D609" s="2" t="str">
        <f t="shared" si="57"/>
        <v>vis</v>
      </c>
      <c r="E609" s="21">
        <f>VLOOKUP(C609,'Active 1'!C$21:E$950,3,FALSE)</f>
        <v>24844.09981287858</v>
      </c>
      <c r="F609" s="1" t="s">
        <v>1698</v>
      </c>
      <c r="G609" s="2" t="str">
        <f t="shared" si="58"/>
        <v>55105.2521</v>
      </c>
      <c r="H609" s="3">
        <f t="shared" si="59"/>
        <v>24844</v>
      </c>
      <c r="I609" s="22" t="s">
        <v>1246</v>
      </c>
      <c r="J609" s="23" t="s">
        <v>1247</v>
      </c>
      <c r="K609" s="22" t="s">
        <v>1248</v>
      </c>
      <c r="L609" s="22" t="s">
        <v>1249</v>
      </c>
      <c r="M609" s="23" t="s">
        <v>954</v>
      </c>
      <c r="N609" s="23" t="s">
        <v>1690</v>
      </c>
      <c r="O609" s="24" t="s">
        <v>1250</v>
      </c>
      <c r="P609" s="25" t="s">
        <v>1251</v>
      </c>
    </row>
    <row r="610" spans="1:16" ht="13.5" thickBot="1">
      <c r="A610" s="3" t="str">
        <f t="shared" si="54"/>
        <v> JAAVSO 39;94 </v>
      </c>
      <c r="B610" s="1" t="str">
        <f t="shared" si="55"/>
        <v>I</v>
      </c>
      <c r="C610" s="3">
        <f t="shared" si="56"/>
        <v>55338.775999999998</v>
      </c>
      <c r="D610" s="2" t="str">
        <f t="shared" si="57"/>
        <v>vis</v>
      </c>
      <c r="E610" s="21">
        <f>VLOOKUP(C610,'Active 1'!C$21:E$950,3,FALSE)</f>
        <v>25214.102553945948</v>
      </c>
      <c r="F610" s="1" t="s">
        <v>1698</v>
      </c>
      <c r="G610" s="2" t="str">
        <f t="shared" si="58"/>
        <v>55338.7760</v>
      </c>
      <c r="H610" s="3">
        <f t="shared" si="59"/>
        <v>25214</v>
      </c>
      <c r="I610" s="22" t="s">
        <v>1252</v>
      </c>
      <c r="J610" s="23" t="s">
        <v>1253</v>
      </c>
      <c r="K610" s="22" t="s">
        <v>1254</v>
      </c>
      <c r="L610" s="22" t="s">
        <v>1255</v>
      </c>
      <c r="M610" s="23" t="s">
        <v>954</v>
      </c>
      <c r="N610" s="23" t="s">
        <v>955</v>
      </c>
      <c r="O610" s="24" t="s">
        <v>1195</v>
      </c>
      <c r="P610" s="24" t="s">
        <v>1256</v>
      </c>
    </row>
    <row r="611" spans="1:16" ht="13.5" thickBot="1">
      <c r="A611" s="3" t="str">
        <f t="shared" si="54"/>
        <v>IBVS 5980 </v>
      </c>
      <c r="B611" s="1" t="str">
        <f t="shared" si="55"/>
        <v>I</v>
      </c>
      <c r="C611" s="3">
        <f t="shared" si="56"/>
        <v>55380.430500000002</v>
      </c>
      <c r="D611" s="2" t="str">
        <f t="shared" si="57"/>
        <v>vis</v>
      </c>
      <c r="E611" s="21">
        <f>VLOOKUP(C611,'Active 1'!C$21:E$950,3,FALSE)</f>
        <v>25280.101276893758</v>
      </c>
      <c r="F611" s="1" t="s">
        <v>1698</v>
      </c>
      <c r="G611" s="2" t="str">
        <f t="shared" si="58"/>
        <v>55380.4305</v>
      </c>
      <c r="H611" s="3">
        <f t="shared" si="59"/>
        <v>25280</v>
      </c>
      <c r="I611" s="22" t="s">
        <v>1257</v>
      </c>
      <c r="J611" s="23" t="s">
        <v>1258</v>
      </c>
      <c r="K611" s="22" t="s">
        <v>1259</v>
      </c>
      <c r="L611" s="22" t="s">
        <v>1260</v>
      </c>
      <c r="M611" s="23" t="s">
        <v>954</v>
      </c>
      <c r="N611" s="23" t="s">
        <v>1101</v>
      </c>
      <c r="O611" s="24" t="s">
        <v>1148</v>
      </c>
      <c r="P611" s="25" t="s">
        <v>1261</v>
      </c>
    </row>
    <row r="612" spans="1:16" ht="13.5" thickBot="1">
      <c r="A612" s="3" t="str">
        <f t="shared" si="54"/>
        <v> JAAVSO 39;94 </v>
      </c>
      <c r="B612" s="1" t="str">
        <f t="shared" si="55"/>
        <v>I</v>
      </c>
      <c r="C612" s="3">
        <f t="shared" si="56"/>
        <v>55381.692300000002</v>
      </c>
      <c r="D612" s="2" t="str">
        <f t="shared" si="57"/>
        <v>vis</v>
      </c>
      <c r="E612" s="21">
        <f>VLOOKUP(C612,'Active 1'!C$21:E$950,3,FALSE)</f>
        <v>25282.100513197533</v>
      </c>
      <c r="F612" s="1" t="s">
        <v>1698</v>
      </c>
      <c r="G612" s="2" t="str">
        <f t="shared" si="58"/>
        <v>55381.6923</v>
      </c>
      <c r="H612" s="3">
        <f t="shared" si="59"/>
        <v>25282</v>
      </c>
      <c r="I612" s="22" t="s">
        <v>1262</v>
      </c>
      <c r="J612" s="23" t="s">
        <v>1263</v>
      </c>
      <c r="K612" s="22" t="s">
        <v>1264</v>
      </c>
      <c r="L612" s="22" t="s">
        <v>1265</v>
      </c>
      <c r="M612" s="23" t="s">
        <v>954</v>
      </c>
      <c r="N612" s="23" t="s">
        <v>955</v>
      </c>
      <c r="O612" s="24" t="s">
        <v>2013</v>
      </c>
      <c r="P612" s="24" t="s">
        <v>1256</v>
      </c>
    </row>
    <row r="613" spans="1:16" ht="13.5" thickBot="1">
      <c r="A613" s="3" t="str">
        <f t="shared" si="54"/>
        <v>IBVS 5980 </v>
      </c>
      <c r="B613" s="1" t="str">
        <f t="shared" si="55"/>
        <v>II</v>
      </c>
      <c r="C613" s="3">
        <f t="shared" si="56"/>
        <v>55420.507899999997</v>
      </c>
      <c r="D613" s="2" t="str">
        <f t="shared" si="57"/>
        <v>vis</v>
      </c>
      <c r="E613" s="21">
        <f>VLOOKUP(C613,'Active 1'!C$21:E$950,3,FALSE)</f>
        <v>25343.601192126636</v>
      </c>
      <c r="F613" s="1" t="s">
        <v>1698</v>
      </c>
      <c r="G613" s="2" t="str">
        <f t="shared" si="58"/>
        <v>55420.5079</v>
      </c>
      <c r="H613" s="3">
        <f t="shared" si="59"/>
        <v>25343.5</v>
      </c>
      <c r="I613" s="22" t="s">
        <v>1271</v>
      </c>
      <c r="J613" s="23" t="s">
        <v>1272</v>
      </c>
      <c r="K613" s="22" t="s">
        <v>1273</v>
      </c>
      <c r="L613" s="22" t="s">
        <v>1260</v>
      </c>
      <c r="M613" s="23" t="s">
        <v>954</v>
      </c>
      <c r="N613" s="23" t="s">
        <v>1101</v>
      </c>
      <c r="O613" s="24" t="s">
        <v>1148</v>
      </c>
      <c r="P613" s="25" t="s">
        <v>1261</v>
      </c>
    </row>
    <row r="614" spans="1:16" ht="13.5" thickBot="1">
      <c r="A614" s="3" t="str">
        <f t="shared" si="54"/>
        <v> JAAVSO 39;94 </v>
      </c>
      <c r="B614" s="1" t="str">
        <f t="shared" si="55"/>
        <v>I</v>
      </c>
      <c r="C614" s="3">
        <f t="shared" si="56"/>
        <v>55436.602899999998</v>
      </c>
      <c r="D614" s="2" t="str">
        <f t="shared" si="57"/>
        <v>vis</v>
      </c>
      <c r="E614" s="21">
        <f>VLOOKUP(C614,'Active 1'!C$21:E$950,3,FALSE)</f>
        <v>25369.102625245388</v>
      </c>
      <c r="F614" s="1" t="s">
        <v>1698</v>
      </c>
      <c r="G614" s="2" t="str">
        <f t="shared" si="58"/>
        <v>55436.6029</v>
      </c>
      <c r="H614" s="3">
        <f t="shared" si="59"/>
        <v>25369</v>
      </c>
      <c r="I614" s="22" t="s">
        <v>1279</v>
      </c>
      <c r="J614" s="23" t="s">
        <v>1280</v>
      </c>
      <c r="K614" s="22" t="s">
        <v>1281</v>
      </c>
      <c r="L614" s="22" t="s">
        <v>1244</v>
      </c>
      <c r="M614" s="23" t="s">
        <v>954</v>
      </c>
      <c r="N614" s="23" t="s">
        <v>955</v>
      </c>
      <c r="O614" s="24" t="s">
        <v>1195</v>
      </c>
      <c r="P614" s="24" t="s">
        <v>1256</v>
      </c>
    </row>
    <row r="615" spans="1:16" ht="13.5" thickBot="1">
      <c r="A615" s="3" t="str">
        <f t="shared" si="54"/>
        <v> JAAVSO 40;975 </v>
      </c>
      <c r="B615" s="1" t="str">
        <f t="shared" si="55"/>
        <v>I</v>
      </c>
      <c r="C615" s="3">
        <f t="shared" si="56"/>
        <v>55759.749100000001</v>
      </c>
      <c r="D615" s="2" t="str">
        <f t="shared" si="57"/>
        <v>vis</v>
      </c>
      <c r="E615" s="21">
        <f>VLOOKUP(C615,'Active 1'!C$21:E$950,3,FALSE)</f>
        <v>25881.105806784857</v>
      </c>
      <c r="F615" s="1" t="s">
        <v>1698</v>
      </c>
      <c r="G615" s="2" t="str">
        <f t="shared" si="58"/>
        <v>55759.7491</v>
      </c>
      <c r="H615" s="3">
        <f t="shared" si="59"/>
        <v>25881</v>
      </c>
      <c r="I615" s="22" t="s">
        <v>1282</v>
      </c>
      <c r="J615" s="23" t="s">
        <v>1283</v>
      </c>
      <c r="K615" s="22" t="s">
        <v>1284</v>
      </c>
      <c r="L615" s="22" t="s">
        <v>1285</v>
      </c>
      <c r="M615" s="23" t="s">
        <v>954</v>
      </c>
      <c r="N615" s="23" t="s">
        <v>1698</v>
      </c>
      <c r="O615" s="24" t="s">
        <v>1195</v>
      </c>
      <c r="P615" s="24" t="s">
        <v>1286</v>
      </c>
    </row>
    <row r="616" spans="1:16" ht="13.5" thickBot="1">
      <c r="A616" s="3" t="str">
        <f t="shared" si="54"/>
        <v> JAAVSO 40;975 </v>
      </c>
      <c r="B616" s="1" t="str">
        <f t="shared" si="55"/>
        <v>I</v>
      </c>
      <c r="C616" s="3">
        <f t="shared" si="56"/>
        <v>55785.625500000002</v>
      </c>
      <c r="D616" s="2" t="str">
        <f t="shared" si="57"/>
        <v>vis</v>
      </c>
      <c r="E616" s="21">
        <f>VLOOKUP(C616,'Active 1'!C$21:E$950,3,FALSE)</f>
        <v>25922.105203116265</v>
      </c>
      <c r="F616" s="1" t="s">
        <v>1698</v>
      </c>
      <c r="G616" s="2" t="str">
        <f t="shared" si="58"/>
        <v>55785.6255</v>
      </c>
      <c r="H616" s="3">
        <f t="shared" si="59"/>
        <v>25922</v>
      </c>
      <c r="I616" s="22" t="s">
        <v>1287</v>
      </c>
      <c r="J616" s="23" t="s">
        <v>1288</v>
      </c>
      <c r="K616" s="22" t="s">
        <v>1289</v>
      </c>
      <c r="L616" s="22" t="s">
        <v>1290</v>
      </c>
      <c r="M616" s="23" t="s">
        <v>954</v>
      </c>
      <c r="N616" s="23" t="s">
        <v>1698</v>
      </c>
      <c r="O616" s="24" t="s">
        <v>1231</v>
      </c>
      <c r="P616" s="24" t="s">
        <v>1286</v>
      </c>
    </row>
    <row r="617" spans="1:16" ht="13.5" thickBot="1">
      <c r="A617" s="3" t="str">
        <f t="shared" si="54"/>
        <v>IBVS 6114 </v>
      </c>
      <c r="B617" s="1" t="str">
        <f t="shared" si="55"/>
        <v>II</v>
      </c>
      <c r="C617" s="3">
        <f t="shared" si="56"/>
        <v>56101.515760000002</v>
      </c>
      <c r="D617" s="2" t="str">
        <f t="shared" si="57"/>
        <v>vis</v>
      </c>
      <c r="E617" s="21">
        <f>VLOOKUP(C617,'Active 1'!C$21:E$950,3,FALSE)</f>
        <v>26422.611841094149</v>
      </c>
      <c r="F617" s="1" t="s">
        <v>1698</v>
      </c>
      <c r="G617" s="2" t="str">
        <f t="shared" si="58"/>
        <v>56101.51576</v>
      </c>
      <c r="H617" s="3">
        <f t="shared" si="59"/>
        <v>26422.5</v>
      </c>
      <c r="I617" s="22" t="s">
        <v>1299</v>
      </c>
      <c r="J617" s="23" t="s">
        <v>1300</v>
      </c>
      <c r="K617" s="22" t="s">
        <v>1301</v>
      </c>
      <c r="L617" s="22" t="s">
        <v>1302</v>
      </c>
      <c r="M617" s="23" t="s">
        <v>954</v>
      </c>
      <c r="N617" s="23" t="s">
        <v>1101</v>
      </c>
      <c r="O617" s="24" t="s">
        <v>1303</v>
      </c>
      <c r="P617" s="25" t="s">
        <v>1304</v>
      </c>
    </row>
    <row r="618" spans="1:16" ht="13.5" thickBot="1">
      <c r="A618" s="3" t="str">
        <f t="shared" si="54"/>
        <v> JAAVSO 41;328 </v>
      </c>
      <c r="B618" s="1" t="str">
        <f t="shared" si="55"/>
        <v>I</v>
      </c>
      <c r="C618" s="3">
        <f t="shared" si="56"/>
        <v>56176.3073</v>
      </c>
      <c r="D618" s="2" t="str">
        <f t="shared" si="57"/>
        <v>vis</v>
      </c>
      <c r="E618" s="21">
        <f>VLOOKUP(C618,'Active 1'!C$21:E$950,3,FALSE)</f>
        <v>26541.113950765361</v>
      </c>
      <c r="F618" s="1" t="s">
        <v>1698</v>
      </c>
      <c r="G618" s="2" t="str">
        <f t="shared" si="58"/>
        <v>56176.3073</v>
      </c>
      <c r="H618" s="3">
        <f t="shared" si="59"/>
        <v>26541</v>
      </c>
      <c r="I618" s="22" t="s">
        <v>1310</v>
      </c>
      <c r="J618" s="23" t="s">
        <v>1311</v>
      </c>
      <c r="K618" s="22" t="s">
        <v>1312</v>
      </c>
      <c r="L618" s="22" t="s">
        <v>1313</v>
      </c>
      <c r="M618" s="23" t="s">
        <v>954</v>
      </c>
      <c r="N618" s="23" t="s">
        <v>1698</v>
      </c>
      <c r="O618" s="24" t="s">
        <v>1314</v>
      </c>
      <c r="P618" s="24" t="s">
        <v>1315</v>
      </c>
    </row>
    <row r="619" spans="1:16" ht="13.5" thickBot="1">
      <c r="A619" s="3" t="str">
        <f t="shared" si="54"/>
        <v> JAAVSO 41;328 </v>
      </c>
      <c r="B619" s="1" t="str">
        <f t="shared" si="55"/>
        <v>I</v>
      </c>
      <c r="C619" s="3">
        <f t="shared" si="56"/>
        <v>56462.843800000002</v>
      </c>
      <c r="D619" s="2" t="str">
        <f t="shared" si="57"/>
        <v>vis</v>
      </c>
      <c r="E619" s="21">
        <f>VLOOKUP(C619,'Active 1'!C$21:E$950,3,FALSE)</f>
        <v>26995.111551935308</v>
      </c>
      <c r="F619" s="1" t="s">
        <v>1698</v>
      </c>
      <c r="G619" s="2" t="str">
        <f t="shared" si="58"/>
        <v>56462.8438</v>
      </c>
      <c r="H619" s="3">
        <f t="shared" si="59"/>
        <v>26995</v>
      </c>
      <c r="I619" s="22" t="s">
        <v>1316</v>
      </c>
      <c r="J619" s="23" t="s">
        <v>1317</v>
      </c>
      <c r="K619" s="22" t="s">
        <v>1318</v>
      </c>
      <c r="L619" s="22" t="s">
        <v>1319</v>
      </c>
      <c r="M619" s="23" t="s">
        <v>954</v>
      </c>
      <c r="N619" s="23" t="s">
        <v>1698</v>
      </c>
      <c r="O619" s="24" t="s">
        <v>2013</v>
      </c>
      <c r="P619" s="24" t="s">
        <v>1315</v>
      </c>
    </row>
    <row r="620" spans="1:16" ht="13.5" thickBot="1">
      <c r="A620" s="3" t="str">
        <f t="shared" si="54"/>
        <v>BAVM 232 </v>
      </c>
      <c r="B620" s="1" t="str">
        <f t="shared" si="55"/>
        <v>I</v>
      </c>
      <c r="C620" s="3">
        <f t="shared" si="56"/>
        <v>56480.516100000001</v>
      </c>
      <c r="D620" s="2" t="str">
        <f t="shared" si="57"/>
        <v>vis</v>
      </c>
      <c r="E620" s="21">
        <f>VLOOKUP(C620,'Active 1'!C$21:E$950,3,FALSE)</f>
        <v>27023.112109655372</v>
      </c>
      <c r="F620" s="1" t="s">
        <v>1698</v>
      </c>
      <c r="G620" s="2" t="str">
        <f t="shared" si="58"/>
        <v>56480.5161</v>
      </c>
      <c r="H620" s="3">
        <f t="shared" si="59"/>
        <v>27023</v>
      </c>
      <c r="I620" s="22" t="s">
        <v>1320</v>
      </c>
      <c r="J620" s="23" t="s">
        <v>1321</v>
      </c>
      <c r="K620" s="22" t="s">
        <v>1322</v>
      </c>
      <c r="L620" s="22" t="s">
        <v>1323</v>
      </c>
      <c r="M620" s="23" t="s">
        <v>954</v>
      </c>
      <c r="N620" s="23" t="s">
        <v>1153</v>
      </c>
      <c r="O620" s="24" t="s">
        <v>505</v>
      </c>
      <c r="P620" s="25" t="s">
        <v>1324</v>
      </c>
    </row>
    <row r="621" spans="1:16" ht="13.5" thickBot="1">
      <c r="A621" s="3" t="str">
        <f t="shared" si="54"/>
        <v>BAVM 234 </v>
      </c>
      <c r="B621" s="1" t="str">
        <f t="shared" si="55"/>
        <v>I</v>
      </c>
      <c r="C621" s="3">
        <f t="shared" si="56"/>
        <v>56590.335099999997</v>
      </c>
      <c r="D621" s="2" t="str">
        <f t="shared" si="57"/>
        <v>vis</v>
      </c>
      <c r="E621" s="21">
        <f>VLOOKUP(C621,'Active 1'!C$21:E$950,3,FALSE)</f>
        <v>27197.112848000681</v>
      </c>
      <c r="F621" s="1" t="s">
        <v>1698</v>
      </c>
      <c r="G621" s="2" t="str">
        <f t="shared" si="58"/>
        <v>56590.3351</v>
      </c>
      <c r="H621" s="3">
        <f t="shared" si="59"/>
        <v>27197</v>
      </c>
      <c r="I621" s="22" t="s">
        <v>1325</v>
      </c>
      <c r="J621" s="23" t="s">
        <v>1326</v>
      </c>
      <c r="K621" s="22" t="s">
        <v>1327</v>
      </c>
      <c r="L621" s="22" t="s">
        <v>1328</v>
      </c>
      <c r="M621" s="23" t="s">
        <v>954</v>
      </c>
      <c r="N621" s="23" t="s">
        <v>1153</v>
      </c>
      <c r="O621" s="24" t="s">
        <v>505</v>
      </c>
      <c r="P621" s="25" t="s">
        <v>1329</v>
      </c>
    </row>
    <row r="622" spans="1:16" ht="13.5" thickBot="1">
      <c r="A622" s="3" t="str">
        <f t="shared" si="54"/>
        <v>BAVM 238 </v>
      </c>
      <c r="B622" s="1" t="str">
        <f t="shared" si="55"/>
        <v>II</v>
      </c>
      <c r="C622" s="3">
        <f t="shared" si="56"/>
        <v>56811.552000000003</v>
      </c>
      <c r="D622" s="2" t="str">
        <f t="shared" si="57"/>
        <v>vis</v>
      </c>
      <c r="E622" s="21">
        <f>VLOOKUP(C622,'Active 1'!C$21:E$950,3,FALSE)</f>
        <v>27547.615984383843</v>
      </c>
      <c r="F622" s="1" t="s">
        <v>1698</v>
      </c>
      <c r="G622" s="2" t="str">
        <f t="shared" si="58"/>
        <v>56811.5520</v>
      </c>
      <c r="H622" s="3">
        <f t="shared" si="59"/>
        <v>27547.5</v>
      </c>
      <c r="I622" s="22" t="s">
        <v>1330</v>
      </c>
      <c r="J622" s="23" t="s">
        <v>1331</v>
      </c>
      <c r="K622" s="22" t="s">
        <v>1332</v>
      </c>
      <c r="L622" s="22" t="s">
        <v>1333</v>
      </c>
      <c r="M622" s="23" t="s">
        <v>954</v>
      </c>
      <c r="N622" s="23" t="s">
        <v>1153</v>
      </c>
      <c r="O622" s="24" t="s">
        <v>505</v>
      </c>
      <c r="P622" s="25" t="s">
        <v>1334</v>
      </c>
    </row>
    <row r="623" spans="1:16" ht="13.5" thickBot="1">
      <c r="A623" s="3" t="str">
        <f t="shared" si="54"/>
        <v>BAVM 238 </v>
      </c>
      <c r="B623" s="1" t="str">
        <f t="shared" si="55"/>
        <v>I</v>
      </c>
      <c r="C623" s="3">
        <f t="shared" si="56"/>
        <v>56841.531199999998</v>
      </c>
      <c r="D623" s="2" t="str">
        <f t="shared" si="57"/>
        <v>vis</v>
      </c>
      <c r="E623" s="21">
        <f>VLOOKUP(C623,'Active 1'!C$21:E$950,3,FALSE)</f>
        <v>27595.115988344915</v>
      </c>
      <c r="F623" s="1" t="s">
        <v>1698</v>
      </c>
      <c r="G623" s="2" t="str">
        <f t="shared" si="58"/>
        <v>56841.5312</v>
      </c>
      <c r="H623" s="3">
        <f t="shared" si="59"/>
        <v>27595</v>
      </c>
      <c r="I623" s="22" t="s">
        <v>1335</v>
      </c>
      <c r="J623" s="23" t="s">
        <v>1336</v>
      </c>
      <c r="K623" s="22" t="s">
        <v>1337</v>
      </c>
      <c r="L623" s="22" t="s">
        <v>1333</v>
      </c>
      <c r="M623" s="23" t="s">
        <v>954</v>
      </c>
      <c r="N623" s="23" t="s">
        <v>1153</v>
      </c>
      <c r="O623" s="24" t="s">
        <v>505</v>
      </c>
      <c r="P623" s="25" t="s">
        <v>1334</v>
      </c>
    </row>
    <row r="624" spans="1:16" ht="13.5" thickBot="1">
      <c r="A624" s="3" t="str">
        <f t="shared" si="54"/>
        <v> JAAVSO 42;426 </v>
      </c>
      <c r="B624" s="1" t="str">
        <f t="shared" si="55"/>
        <v>I</v>
      </c>
      <c r="C624" s="3">
        <f t="shared" si="56"/>
        <v>56842.793700000002</v>
      </c>
      <c r="D624" s="2" t="str">
        <f t="shared" si="57"/>
        <v>vis</v>
      </c>
      <c r="E624" s="21">
        <f>VLOOKUP(C624,'Active 1'!C$21:E$950,3,FALSE)</f>
        <v>27597.116333751099</v>
      </c>
      <c r="F624" s="1" t="s">
        <v>1698</v>
      </c>
      <c r="G624" s="2" t="str">
        <f t="shared" si="58"/>
        <v>56842.7937</v>
      </c>
      <c r="H624" s="3">
        <f t="shared" si="59"/>
        <v>27597</v>
      </c>
      <c r="I624" s="22" t="s">
        <v>1338</v>
      </c>
      <c r="J624" s="23" t="s">
        <v>1339</v>
      </c>
      <c r="K624" s="22" t="s">
        <v>1340</v>
      </c>
      <c r="L624" s="22" t="s">
        <v>1341</v>
      </c>
      <c r="M624" s="23" t="s">
        <v>954</v>
      </c>
      <c r="N624" s="23" t="s">
        <v>1698</v>
      </c>
      <c r="O624" s="24" t="s">
        <v>2013</v>
      </c>
      <c r="P624" s="24" t="s">
        <v>1342</v>
      </c>
    </row>
    <row r="625" spans="1:16" ht="13.5" thickBot="1">
      <c r="A625" s="3" t="str">
        <f t="shared" si="54"/>
        <v> AOEB 1 </v>
      </c>
      <c r="B625" s="1" t="str">
        <f t="shared" si="55"/>
        <v>I</v>
      </c>
      <c r="C625" s="3">
        <f t="shared" si="56"/>
        <v>43094.59</v>
      </c>
      <c r="D625" s="2" t="str">
        <f t="shared" si="57"/>
        <v>vis</v>
      </c>
      <c r="E625" s="21">
        <f>VLOOKUP(C625,'Active 1'!C$21:E$950,3,FALSE)</f>
        <v>5814.0223816864955</v>
      </c>
      <c r="F625" s="1" t="s">
        <v>1698</v>
      </c>
      <c r="G625" s="2" t="str">
        <f t="shared" si="58"/>
        <v>43094.590</v>
      </c>
      <c r="H625" s="3">
        <f t="shared" si="59"/>
        <v>5814</v>
      </c>
      <c r="I625" s="22" t="s">
        <v>2038</v>
      </c>
      <c r="J625" s="23" t="s">
        <v>2039</v>
      </c>
      <c r="K625" s="22">
        <v>5814</v>
      </c>
      <c r="L625" s="22" t="s">
        <v>2040</v>
      </c>
      <c r="M625" s="23" t="s">
        <v>1716</v>
      </c>
      <c r="N625" s="23"/>
      <c r="O625" s="24" t="s">
        <v>2013</v>
      </c>
      <c r="P625" s="24" t="s">
        <v>1975</v>
      </c>
    </row>
    <row r="626" spans="1:16" ht="13.5" thickBot="1">
      <c r="A626" s="3" t="str">
        <f t="shared" si="54"/>
        <v>IBVS 3380 </v>
      </c>
      <c r="B626" s="1" t="str">
        <f t="shared" si="55"/>
        <v>I</v>
      </c>
      <c r="C626" s="3">
        <f t="shared" si="56"/>
        <v>47733.486599999997</v>
      </c>
      <c r="D626" s="2" t="str">
        <f t="shared" si="57"/>
        <v>vis</v>
      </c>
      <c r="E626" s="21" t="e">
        <f>VLOOKUP(C626,'Active 1'!C$21:E$950,3,FALSE)</f>
        <v>#N/A</v>
      </c>
      <c r="F626" s="1" t="s">
        <v>1698</v>
      </c>
      <c r="G626" s="2" t="str">
        <f t="shared" si="58"/>
        <v>47733.4866</v>
      </c>
      <c r="H626" s="3">
        <f t="shared" si="59"/>
        <v>13164</v>
      </c>
      <c r="I626" s="22" t="s">
        <v>440</v>
      </c>
      <c r="J626" s="23" t="s">
        <v>441</v>
      </c>
      <c r="K626" s="22">
        <v>13164</v>
      </c>
      <c r="L626" s="22" t="s">
        <v>442</v>
      </c>
      <c r="M626" s="23" t="s">
        <v>1900</v>
      </c>
      <c r="N626" s="23" t="s">
        <v>1901</v>
      </c>
      <c r="O626" s="24" t="s">
        <v>355</v>
      </c>
      <c r="P626" s="25" t="s">
        <v>443</v>
      </c>
    </row>
    <row r="627" spans="1:16" ht="13.5" thickBot="1">
      <c r="A627" s="3" t="str">
        <f t="shared" si="54"/>
        <v>IBVS 3380 </v>
      </c>
      <c r="B627" s="1" t="str">
        <f t="shared" si="55"/>
        <v>II</v>
      </c>
      <c r="C627" s="3">
        <f t="shared" si="56"/>
        <v>47734.433299999997</v>
      </c>
      <c r="D627" s="2" t="str">
        <f t="shared" si="57"/>
        <v>vis</v>
      </c>
      <c r="E627" s="21" t="e">
        <f>VLOOKUP(C627,'Active 1'!C$21:E$950,3,FALSE)</f>
        <v>#N/A</v>
      </c>
      <c r="F627" s="1" t="s">
        <v>1698</v>
      </c>
      <c r="G627" s="2" t="str">
        <f t="shared" si="58"/>
        <v>47734.4333</v>
      </c>
      <c r="H627" s="3">
        <f t="shared" si="59"/>
        <v>13165.5</v>
      </c>
      <c r="I627" s="22" t="s">
        <v>444</v>
      </c>
      <c r="J627" s="23" t="s">
        <v>445</v>
      </c>
      <c r="K627" s="22">
        <v>13165.5</v>
      </c>
      <c r="L627" s="22" t="s">
        <v>442</v>
      </c>
      <c r="M627" s="23" t="s">
        <v>1900</v>
      </c>
      <c r="N627" s="23" t="s">
        <v>1901</v>
      </c>
      <c r="O627" s="24" t="s">
        <v>355</v>
      </c>
      <c r="P627" s="25" t="s">
        <v>443</v>
      </c>
    </row>
    <row r="628" spans="1:16" ht="13.5" thickBot="1">
      <c r="A628" s="3" t="str">
        <f t="shared" si="54"/>
        <v>IBVS 3380 </v>
      </c>
      <c r="B628" s="1" t="str">
        <f t="shared" si="55"/>
        <v>I</v>
      </c>
      <c r="C628" s="3">
        <f t="shared" si="56"/>
        <v>47735.38</v>
      </c>
      <c r="D628" s="2" t="str">
        <f t="shared" si="57"/>
        <v>vis</v>
      </c>
      <c r="E628" s="21" t="e">
        <f>VLOOKUP(C628,'Active 1'!C$21:E$950,3,FALSE)</f>
        <v>#N/A</v>
      </c>
      <c r="F628" s="1" t="s">
        <v>1698</v>
      </c>
      <c r="G628" s="2" t="str">
        <f t="shared" si="58"/>
        <v>47735.3800</v>
      </c>
      <c r="H628" s="3">
        <f t="shared" si="59"/>
        <v>13167</v>
      </c>
      <c r="I628" s="22" t="s">
        <v>446</v>
      </c>
      <c r="J628" s="23" t="s">
        <v>447</v>
      </c>
      <c r="K628" s="22">
        <v>13167</v>
      </c>
      <c r="L628" s="22" t="s">
        <v>442</v>
      </c>
      <c r="M628" s="23" t="s">
        <v>1900</v>
      </c>
      <c r="N628" s="23" t="s">
        <v>1901</v>
      </c>
      <c r="O628" s="24" t="s">
        <v>355</v>
      </c>
      <c r="P628" s="25" t="s">
        <v>443</v>
      </c>
    </row>
    <row r="629" spans="1:16" ht="13.5" thickBot="1">
      <c r="A629" s="3" t="str">
        <f t="shared" si="54"/>
        <v>IBVS 3380 </v>
      </c>
      <c r="B629" s="1" t="str">
        <f t="shared" si="55"/>
        <v>I</v>
      </c>
      <c r="C629" s="3">
        <f t="shared" si="56"/>
        <v>47738.535400000001</v>
      </c>
      <c r="D629" s="2" t="str">
        <f t="shared" si="57"/>
        <v>vis</v>
      </c>
      <c r="E629" s="21" t="e">
        <f>VLOOKUP(C629,'Active 1'!C$21:E$950,3,FALSE)</f>
        <v>#N/A</v>
      </c>
      <c r="F629" s="1" t="s">
        <v>1698</v>
      </c>
      <c r="G629" s="2" t="str">
        <f t="shared" si="58"/>
        <v>47738.5354</v>
      </c>
      <c r="H629" s="3">
        <f t="shared" si="59"/>
        <v>13172</v>
      </c>
      <c r="I629" s="22" t="s">
        <v>448</v>
      </c>
      <c r="J629" s="23" t="s">
        <v>449</v>
      </c>
      <c r="K629" s="22">
        <v>13172</v>
      </c>
      <c r="L629" s="22" t="s">
        <v>450</v>
      </c>
      <c r="M629" s="23" t="s">
        <v>1900</v>
      </c>
      <c r="N629" s="23" t="s">
        <v>1901</v>
      </c>
      <c r="O629" s="24" t="s">
        <v>355</v>
      </c>
      <c r="P629" s="25" t="s">
        <v>443</v>
      </c>
    </row>
    <row r="630" spans="1:16" ht="13.5" thickBot="1">
      <c r="A630" s="3" t="str">
        <f t="shared" si="54"/>
        <v>IBVS 3609 </v>
      </c>
      <c r="B630" s="1" t="str">
        <f t="shared" si="55"/>
        <v>I</v>
      </c>
      <c r="C630" s="3">
        <f t="shared" si="56"/>
        <v>48089.453200000004</v>
      </c>
      <c r="D630" s="2" t="str">
        <f t="shared" si="57"/>
        <v>vis</v>
      </c>
      <c r="E630" s="21" t="e">
        <f>VLOOKUP(C630,'Active 1'!C$21:E$950,3,FALSE)</f>
        <v>#N/A</v>
      </c>
      <c r="F630" s="1" t="s">
        <v>1698</v>
      </c>
      <c r="G630" s="2" t="str">
        <f t="shared" si="58"/>
        <v>48089.4532</v>
      </c>
      <c r="H630" s="3">
        <f t="shared" si="59"/>
        <v>13728</v>
      </c>
      <c r="I630" s="22" t="s">
        <v>489</v>
      </c>
      <c r="J630" s="23" t="s">
        <v>490</v>
      </c>
      <c r="K630" s="22">
        <v>13728</v>
      </c>
      <c r="L630" s="22" t="s">
        <v>491</v>
      </c>
      <c r="M630" s="23" t="s">
        <v>1900</v>
      </c>
      <c r="N630" s="23" t="s">
        <v>1901</v>
      </c>
      <c r="O630" s="24" t="s">
        <v>492</v>
      </c>
      <c r="P630" s="25" t="s">
        <v>493</v>
      </c>
    </row>
    <row r="631" spans="1:16" ht="13.5" thickBot="1">
      <c r="A631" s="3" t="str">
        <f t="shared" si="54"/>
        <v>IBVS 3719 </v>
      </c>
      <c r="B631" s="1" t="str">
        <f t="shared" si="55"/>
        <v>I</v>
      </c>
      <c r="C631" s="3">
        <f t="shared" si="56"/>
        <v>48464.352700000003</v>
      </c>
      <c r="D631" s="2" t="str">
        <f t="shared" si="57"/>
        <v>vis</v>
      </c>
      <c r="E631" s="21" t="e">
        <f>VLOOKUP(C631,'Active 1'!C$21:E$950,3,FALSE)</f>
        <v>#N/A</v>
      </c>
      <c r="F631" s="1" t="s">
        <v>1698</v>
      </c>
      <c r="G631" s="2" t="str">
        <f t="shared" si="58"/>
        <v>48464.3527</v>
      </c>
      <c r="H631" s="3">
        <f t="shared" si="59"/>
        <v>14322</v>
      </c>
      <c r="I631" s="22" t="s">
        <v>565</v>
      </c>
      <c r="J631" s="23" t="s">
        <v>566</v>
      </c>
      <c r="K631" s="22">
        <v>14322</v>
      </c>
      <c r="L631" s="22" t="s">
        <v>567</v>
      </c>
      <c r="M631" s="23" t="s">
        <v>1900</v>
      </c>
      <c r="N631" s="23" t="s">
        <v>549</v>
      </c>
      <c r="O631" s="24" t="s">
        <v>492</v>
      </c>
      <c r="P631" s="25" t="s">
        <v>550</v>
      </c>
    </row>
    <row r="632" spans="1:16" ht="13.5" thickBot="1">
      <c r="A632" s="3" t="str">
        <f t="shared" si="54"/>
        <v>IBVS 4051 </v>
      </c>
      <c r="B632" s="1" t="str">
        <f t="shared" si="55"/>
        <v>I</v>
      </c>
      <c r="C632" s="3">
        <f t="shared" si="56"/>
        <v>48828.522199999999</v>
      </c>
      <c r="D632" s="2" t="str">
        <f t="shared" si="57"/>
        <v>vis</v>
      </c>
      <c r="E632" s="21" t="e">
        <f>VLOOKUP(C632,'Active 1'!C$21:E$950,3,FALSE)</f>
        <v>#N/A</v>
      </c>
      <c r="F632" s="1" t="s">
        <v>1698</v>
      </c>
      <c r="G632" s="2" t="str">
        <f t="shared" si="58"/>
        <v>48828.5222</v>
      </c>
      <c r="H632" s="3">
        <f t="shared" si="59"/>
        <v>14899</v>
      </c>
      <c r="I632" s="22" t="s">
        <v>603</v>
      </c>
      <c r="J632" s="23" t="s">
        <v>604</v>
      </c>
      <c r="K632" s="22">
        <v>14899</v>
      </c>
      <c r="L632" s="22" t="s">
        <v>605</v>
      </c>
      <c r="M632" s="23" t="s">
        <v>1900</v>
      </c>
      <c r="N632" s="23" t="s">
        <v>549</v>
      </c>
      <c r="O632" s="24" t="s">
        <v>355</v>
      </c>
      <c r="P632" s="25" t="s">
        <v>599</v>
      </c>
    </row>
    <row r="633" spans="1:16" ht="13.5" thickBot="1">
      <c r="A633" s="3" t="str">
        <f t="shared" si="54"/>
        <v>IBVS 4051 </v>
      </c>
      <c r="B633" s="1" t="str">
        <f t="shared" si="55"/>
        <v>I</v>
      </c>
      <c r="C633" s="3">
        <f t="shared" si="56"/>
        <v>49184.487300000001</v>
      </c>
      <c r="D633" s="2" t="str">
        <f t="shared" si="57"/>
        <v>vis</v>
      </c>
      <c r="E633" s="21" t="e">
        <f>VLOOKUP(C633,'Active 1'!C$21:E$950,3,FALSE)</f>
        <v>#N/A</v>
      </c>
      <c r="F633" s="1" t="s">
        <v>1698</v>
      </c>
      <c r="G633" s="2" t="str">
        <f t="shared" si="58"/>
        <v>49184.4873</v>
      </c>
      <c r="H633" s="3">
        <f t="shared" si="59"/>
        <v>15463</v>
      </c>
      <c r="I633" s="22" t="s">
        <v>651</v>
      </c>
      <c r="J633" s="23" t="s">
        <v>652</v>
      </c>
      <c r="K633" s="22">
        <v>15463</v>
      </c>
      <c r="L633" s="22" t="s">
        <v>653</v>
      </c>
      <c r="M633" s="23" t="s">
        <v>1900</v>
      </c>
      <c r="N633" s="23" t="s">
        <v>1398</v>
      </c>
      <c r="O633" s="24" t="s">
        <v>355</v>
      </c>
      <c r="P633" s="25" t="s">
        <v>599</v>
      </c>
    </row>
    <row r="634" spans="1:16" ht="13.5" thickBot="1">
      <c r="A634" s="3" t="str">
        <f t="shared" si="54"/>
        <v>IBVS 4051 </v>
      </c>
      <c r="B634" s="1" t="str">
        <f t="shared" si="55"/>
        <v>II</v>
      </c>
      <c r="C634" s="3">
        <f t="shared" si="56"/>
        <v>49185.432099999998</v>
      </c>
      <c r="D634" s="2" t="str">
        <f t="shared" si="57"/>
        <v>vis</v>
      </c>
      <c r="E634" s="21" t="e">
        <f>VLOOKUP(C634,'Active 1'!C$21:E$950,3,FALSE)</f>
        <v>#N/A</v>
      </c>
      <c r="F634" s="1" t="s">
        <v>1698</v>
      </c>
      <c r="G634" s="2" t="str">
        <f t="shared" si="58"/>
        <v>49185.4321</v>
      </c>
      <c r="H634" s="3">
        <f t="shared" si="59"/>
        <v>15464.5</v>
      </c>
      <c r="I634" s="22" t="s">
        <v>657</v>
      </c>
      <c r="J634" s="23" t="s">
        <v>658</v>
      </c>
      <c r="K634" s="22">
        <v>15464.5</v>
      </c>
      <c r="L634" s="22" t="s">
        <v>622</v>
      </c>
      <c r="M634" s="23" t="s">
        <v>1900</v>
      </c>
      <c r="N634" s="23" t="s">
        <v>549</v>
      </c>
      <c r="O634" s="24" t="s">
        <v>355</v>
      </c>
      <c r="P634" s="25" t="s">
        <v>599</v>
      </c>
    </row>
    <row r="635" spans="1:16" ht="13.5" thickBot="1">
      <c r="A635" s="3" t="str">
        <f t="shared" si="54"/>
        <v>IBVS 4051 </v>
      </c>
      <c r="B635" s="1" t="str">
        <f t="shared" si="55"/>
        <v>I</v>
      </c>
      <c r="C635" s="3">
        <f t="shared" si="56"/>
        <v>49191.429799999998</v>
      </c>
      <c r="D635" s="2" t="str">
        <f t="shared" si="57"/>
        <v>vis</v>
      </c>
      <c r="E635" s="21" t="e">
        <f>VLOOKUP(C635,'Active 1'!C$21:E$950,3,FALSE)</f>
        <v>#N/A</v>
      </c>
      <c r="F635" s="1" t="s">
        <v>1698</v>
      </c>
      <c r="G635" s="2" t="str">
        <f t="shared" si="58"/>
        <v>49191.4298</v>
      </c>
      <c r="H635" s="3">
        <f t="shared" si="59"/>
        <v>15474</v>
      </c>
      <c r="I635" s="22" t="s">
        <v>665</v>
      </c>
      <c r="J635" s="23" t="s">
        <v>666</v>
      </c>
      <c r="K635" s="22">
        <v>15474</v>
      </c>
      <c r="L635" s="22" t="s">
        <v>653</v>
      </c>
      <c r="M635" s="23" t="s">
        <v>1900</v>
      </c>
      <c r="N635" s="23" t="s">
        <v>549</v>
      </c>
      <c r="O635" s="24" t="s">
        <v>355</v>
      </c>
      <c r="P635" s="25" t="s">
        <v>599</v>
      </c>
    </row>
    <row r="636" spans="1:16" ht="13.5" thickBot="1">
      <c r="A636" s="3" t="str">
        <f t="shared" si="54"/>
        <v>IBVS 4051 </v>
      </c>
      <c r="B636" s="1" t="str">
        <f t="shared" si="55"/>
        <v>I</v>
      </c>
      <c r="C636" s="3">
        <f t="shared" si="56"/>
        <v>49225.511400000003</v>
      </c>
      <c r="D636" s="2" t="str">
        <f t="shared" si="57"/>
        <v>vis</v>
      </c>
      <c r="E636" s="21" t="e">
        <f>VLOOKUP(C636,'Active 1'!C$21:E$950,3,FALSE)</f>
        <v>#N/A</v>
      </c>
      <c r="F636" s="1" t="s">
        <v>1698</v>
      </c>
      <c r="G636" s="2" t="str">
        <f t="shared" si="58"/>
        <v>49225.5114</v>
      </c>
      <c r="H636" s="3">
        <f t="shared" si="59"/>
        <v>15528</v>
      </c>
      <c r="I636" s="22" t="s">
        <v>680</v>
      </c>
      <c r="J636" s="23" t="s">
        <v>681</v>
      </c>
      <c r="K636" s="22">
        <v>15528</v>
      </c>
      <c r="L636" s="22" t="s">
        <v>653</v>
      </c>
      <c r="M636" s="23" t="s">
        <v>1900</v>
      </c>
      <c r="N636" s="23" t="s">
        <v>549</v>
      </c>
      <c r="O636" s="24" t="s">
        <v>355</v>
      </c>
      <c r="P636" s="25" t="s">
        <v>599</v>
      </c>
    </row>
    <row r="637" spans="1:16" ht="13.5" thickBot="1">
      <c r="A637" s="3" t="str">
        <f t="shared" si="54"/>
        <v>IBVS 5011 </v>
      </c>
      <c r="B637" s="1" t="str">
        <f t="shared" si="55"/>
        <v>I</v>
      </c>
      <c r="C637" s="3">
        <f t="shared" si="56"/>
        <v>49569.4836</v>
      </c>
      <c r="D637" s="2" t="str">
        <f t="shared" si="57"/>
        <v>vis</v>
      </c>
      <c r="E637" s="21" t="e">
        <f>VLOOKUP(C637,'Active 1'!C$21:E$950,3,FALSE)</f>
        <v>#N/A</v>
      </c>
      <c r="F637" s="1" t="s">
        <v>1698</v>
      </c>
      <c r="G637" s="2" t="str">
        <f t="shared" si="58"/>
        <v>49569.4836</v>
      </c>
      <c r="H637" s="3">
        <f t="shared" si="59"/>
        <v>16073</v>
      </c>
      <c r="I637" s="22" t="s">
        <v>711</v>
      </c>
      <c r="J637" s="23" t="s">
        <v>712</v>
      </c>
      <c r="K637" s="22">
        <v>16073</v>
      </c>
      <c r="L637" s="22" t="s">
        <v>713</v>
      </c>
      <c r="M637" s="23" t="s">
        <v>1900</v>
      </c>
      <c r="N637" s="23" t="s">
        <v>549</v>
      </c>
      <c r="O637" s="24" t="s">
        <v>714</v>
      </c>
      <c r="P637" s="25" t="s">
        <v>715</v>
      </c>
    </row>
    <row r="638" spans="1:16" ht="13.5" thickBot="1">
      <c r="A638" s="3" t="str">
        <f t="shared" si="54"/>
        <v>IBVS 5011 </v>
      </c>
      <c r="B638" s="1" t="str">
        <f t="shared" si="55"/>
        <v>II</v>
      </c>
      <c r="C638" s="3">
        <f t="shared" si="56"/>
        <v>49570.4323</v>
      </c>
      <c r="D638" s="2" t="str">
        <f t="shared" si="57"/>
        <v>vis</v>
      </c>
      <c r="E638" s="21" t="e">
        <f>VLOOKUP(C638,'Active 1'!C$21:E$950,3,FALSE)</f>
        <v>#N/A</v>
      </c>
      <c r="F638" s="1" t="s">
        <v>1698</v>
      </c>
      <c r="G638" s="2" t="str">
        <f t="shared" si="58"/>
        <v>49570.4323</v>
      </c>
      <c r="H638" s="3">
        <f t="shared" si="59"/>
        <v>16074.5</v>
      </c>
      <c r="I638" s="22" t="s">
        <v>718</v>
      </c>
      <c r="J638" s="23" t="s">
        <v>719</v>
      </c>
      <c r="K638" s="22">
        <v>16074.5</v>
      </c>
      <c r="L638" s="22" t="s">
        <v>720</v>
      </c>
      <c r="M638" s="23" t="s">
        <v>1900</v>
      </c>
      <c r="N638" s="23" t="s">
        <v>1398</v>
      </c>
      <c r="O638" s="24" t="s">
        <v>714</v>
      </c>
      <c r="P638" s="25" t="s">
        <v>715</v>
      </c>
    </row>
    <row r="639" spans="1:16" ht="13.5" thickBot="1">
      <c r="A639" s="3" t="str">
        <f t="shared" si="54"/>
        <v>IBVS 5011 </v>
      </c>
      <c r="B639" s="1" t="str">
        <f t="shared" si="55"/>
        <v>II</v>
      </c>
      <c r="C639" s="3">
        <f t="shared" si="56"/>
        <v>49577.374000000003</v>
      </c>
      <c r="D639" s="2" t="str">
        <f t="shared" si="57"/>
        <v>vis</v>
      </c>
      <c r="E639" s="21" t="e">
        <f>VLOOKUP(C639,'Active 1'!C$21:E$950,3,FALSE)</f>
        <v>#N/A</v>
      </c>
      <c r="F639" s="1" t="s">
        <v>1698</v>
      </c>
      <c r="G639" s="2" t="str">
        <f t="shared" si="58"/>
        <v>49577.3740</v>
      </c>
      <c r="H639" s="3">
        <f t="shared" si="59"/>
        <v>16085.5</v>
      </c>
      <c r="I639" s="22" t="s">
        <v>734</v>
      </c>
      <c r="J639" s="23" t="s">
        <v>735</v>
      </c>
      <c r="K639" s="22">
        <v>16085.5</v>
      </c>
      <c r="L639" s="22" t="s">
        <v>736</v>
      </c>
      <c r="M639" s="23" t="s">
        <v>1900</v>
      </c>
      <c r="N639" s="23" t="s">
        <v>549</v>
      </c>
      <c r="O639" s="24" t="s">
        <v>714</v>
      </c>
      <c r="P639" s="25" t="s">
        <v>715</v>
      </c>
    </row>
    <row r="640" spans="1:16" ht="13.5" thickBot="1">
      <c r="A640" s="3" t="str">
        <f t="shared" si="54"/>
        <v>IBVS 5011 </v>
      </c>
      <c r="B640" s="1" t="str">
        <f t="shared" si="55"/>
        <v>I</v>
      </c>
      <c r="C640" s="3">
        <f t="shared" si="56"/>
        <v>49579.5821</v>
      </c>
      <c r="D640" s="2" t="str">
        <f t="shared" si="57"/>
        <v>vis</v>
      </c>
      <c r="E640" s="21" t="e">
        <f>VLOOKUP(C640,'Active 1'!C$21:E$950,3,FALSE)</f>
        <v>#N/A</v>
      </c>
      <c r="F640" s="1" t="s">
        <v>1698</v>
      </c>
      <c r="G640" s="2" t="str">
        <f t="shared" si="58"/>
        <v>49579.5821</v>
      </c>
      <c r="H640" s="3">
        <f t="shared" si="59"/>
        <v>16089</v>
      </c>
      <c r="I640" s="22" t="s">
        <v>743</v>
      </c>
      <c r="J640" s="23" t="s">
        <v>744</v>
      </c>
      <c r="K640" s="22">
        <v>16089</v>
      </c>
      <c r="L640" s="22" t="s">
        <v>742</v>
      </c>
      <c r="M640" s="23" t="s">
        <v>1900</v>
      </c>
      <c r="N640" s="23" t="s">
        <v>1398</v>
      </c>
      <c r="O640" s="24" t="s">
        <v>714</v>
      </c>
      <c r="P640" s="25" t="s">
        <v>715</v>
      </c>
    </row>
    <row r="641" spans="1:16" ht="13.5" thickBot="1">
      <c r="A641" s="3" t="str">
        <f t="shared" si="54"/>
        <v>IBVS 5011 </v>
      </c>
      <c r="B641" s="1" t="str">
        <f t="shared" si="55"/>
        <v>I</v>
      </c>
      <c r="C641" s="3">
        <f t="shared" si="56"/>
        <v>49579.5821</v>
      </c>
      <c r="D641" s="2" t="str">
        <f t="shared" si="57"/>
        <v>vis</v>
      </c>
      <c r="E641" s="21" t="e">
        <f>VLOOKUP(C641,'Active 1'!C$21:E$950,3,FALSE)</f>
        <v>#N/A</v>
      </c>
      <c r="F641" s="1" t="s">
        <v>1698</v>
      </c>
      <c r="G641" s="2" t="str">
        <f t="shared" si="58"/>
        <v>49579.5821</v>
      </c>
      <c r="H641" s="3">
        <f t="shared" si="59"/>
        <v>16089</v>
      </c>
      <c r="I641" s="22" t="s">
        <v>743</v>
      </c>
      <c r="J641" s="23" t="s">
        <v>744</v>
      </c>
      <c r="K641" s="22">
        <v>16089</v>
      </c>
      <c r="L641" s="22" t="s">
        <v>742</v>
      </c>
      <c r="M641" s="23" t="s">
        <v>1900</v>
      </c>
      <c r="N641" s="23" t="s">
        <v>549</v>
      </c>
      <c r="O641" s="24" t="s">
        <v>714</v>
      </c>
      <c r="P641" s="25" t="s">
        <v>715</v>
      </c>
    </row>
    <row r="642" spans="1:16" ht="13.5" thickBot="1">
      <c r="A642" s="3" t="str">
        <f t="shared" si="54"/>
        <v>BAVM 111 </v>
      </c>
      <c r="B642" s="1" t="str">
        <f t="shared" si="55"/>
        <v>I</v>
      </c>
      <c r="C642" s="3">
        <f t="shared" si="56"/>
        <v>50702.386200000001</v>
      </c>
      <c r="D642" s="2" t="str">
        <f t="shared" si="57"/>
        <v>vis</v>
      </c>
      <c r="E642" s="21">
        <f>VLOOKUP(C642,'Active 1'!C$21:E$950,3,FALSE)</f>
        <v>17868.058167667765</v>
      </c>
      <c r="F642" s="1" t="s">
        <v>1698</v>
      </c>
      <c r="G642" s="2" t="str">
        <f t="shared" si="58"/>
        <v>50702.3862</v>
      </c>
      <c r="H642" s="3">
        <f t="shared" si="59"/>
        <v>17868</v>
      </c>
      <c r="I642" s="22" t="s">
        <v>835</v>
      </c>
      <c r="J642" s="23" t="s">
        <v>836</v>
      </c>
      <c r="K642" s="22">
        <v>17868</v>
      </c>
      <c r="L642" s="22" t="s">
        <v>837</v>
      </c>
      <c r="M642" s="23" t="s">
        <v>1900</v>
      </c>
      <c r="N642" s="23" t="s">
        <v>730</v>
      </c>
      <c r="O642" s="24" t="s">
        <v>505</v>
      </c>
      <c r="P642" s="25" t="s">
        <v>838</v>
      </c>
    </row>
    <row r="643" spans="1:16" ht="13.5" thickBot="1">
      <c r="A643" s="3" t="str">
        <f t="shared" si="54"/>
        <v> AOEB 8 </v>
      </c>
      <c r="B643" s="1" t="str">
        <f t="shared" si="55"/>
        <v>I</v>
      </c>
      <c r="C643" s="3">
        <f t="shared" si="56"/>
        <v>51370.775000000001</v>
      </c>
      <c r="D643" s="2" t="str">
        <f t="shared" si="57"/>
        <v>vis</v>
      </c>
      <c r="E643" s="21">
        <f>VLOOKUP(C643,'Active 1'!C$21:E$950,3,FALSE)</f>
        <v>18927.074774099608</v>
      </c>
      <c r="F643" s="1" t="s">
        <v>1698</v>
      </c>
      <c r="G643" s="2" t="str">
        <f t="shared" si="58"/>
        <v>51370.775</v>
      </c>
      <c r="H643" s="3">
        <f t="shared" si="59"/>
        <v>18927</v>
      </c>
      <c r="I643" s="22" t="s">
        <v>883</v>
      </c>
      <c r="J643" s="23" t="s">
        <v>884</v>
      </c>
      <c r="K643" s="22">
        <v>18927</v>
      </c>
      <c r="L643" s="22" t="s">
        <v>781</v>
      </c>
      <c r="M643" s="23" t="s">
        <v>1716</v>
      </c>
      <c r="N643" s="23"/>
      <c r="O643" s="24" t="s">
        <v>2013</v>
      </c>
      <c r="P643" s="24" t="s">
        <v>885</v>
      </c>
    </row>
    <row r="644" spans="1:16" ht="13.5" thickBot="1">
      <c r="A644" s="3" t="str">
        <f t="shared" si="54"/>
        <v> AOEB 8 </v>
      </c>
      <c r="B644" s="1" t="str">
        <f t="shared" si="55"/>
        <v>I</v>
      </c>
      <c r="C644" s="3">
        <f t="shared" si="56"/>
        <v>51432.620999999999</v>
      </c>
      <c r="D644" s="2" t="str">
        <f t="shared" si="57"/>
        <v>vis</v>
      </c>
      <c r="E644" s="21">
        <f>VLOOKUP(C644,'Active 1'!C$21:E$950,3,FALSE)</f>
        <v>19025.0655558742</v>
      </c>
      <c r="F644" s="1" t="s">
        <v>1698</v>
      </c>
      <c r="G644" s="2" t="str">
        <f t="shared" si="58"/>
        <v>51432.621</v>
      </c>
      <c r="H644" s="3">
        <f t="shared" si="59"/>
        <v>19025</v>
      </c>
      <c r="I644" s="22" t="s">
        <v>893</v>
      </c>
      <c r="J644" s="23" t="s">
        <v>894</v>
      </c>
      <c r="K644" s="22">
        <v>19025</v>
      </c>
      <c r="L644" s="22" t="s">
        <v>824</v>
      </c>
      <c r="M644" s="23" t="s">
        <v>1716</v>
      </c>
      <c r="N644" s="23"/>
      <c r="O644" s="24" t="s">
        <v>855</v>
      </c>
      <c r="P644" s="24" t="s">
        <v>885</v>
      </c>
    </row>
    <row r="645" spans="1:16" ht="13.5" thickBot="1">
      <c r="A645" s="3" t="str">
        <f t="shared" si="54"/>
        <v> AOEB 8 </v>
      </c>
      <c r="B645" s="1" t="str">
        <f t="shared" si="55"/>
        <v>I</v>
      </c>
      <c r="C645" s="3">
        <f t="shared" si="56"/>
        <v>51784.802000000003</v>
      </c>
      <c r="D645" s="2" t="str">
        <f t="shared" si="57"/>
        <v>vis</v>
      </c>
      <c r="E645" s="21">
        <f>VLOOKUP(C645,'Active 1'!C$21:E$950,3,FALSE)</f>
        <v>19583.072403789334</v>
      </c>
      <c r="F645" s="1" t="s">
        <v>1698</v>
      </c>
      <c r="G645" s="2" t="str">
        <f t="shared" si="58"/>
        <v>51784.802</v>
      </c>
      <c r="H645" s="3">
        <f t="shared" si="59"/>
        <v>19583</v>
      </c>
      <c r="I645" s="22" t="s">
        <v>912</v>
      </c>
      <c r="J645" s="23" t="s">
        <v>913</v>
      </c>
      <c r="K645" s="22">
        <v>19583</v>
      </c>
      <c r="L645" s="22" t="s">
        <v>790</v>
      </c>
      <c r="M645" s="23" t="s">
        <v>1716</v>
      </c>
      <c r="N645" s="23"/>
      <c r="O645" s="24" t="s">
        <v>855</v>
      </c>
      <c r="P645" s="24" t="s">
        <v>885</v>
      </c>
    </row>
    <row r="646" spans="1:16" ht="13.5" thickBot="1">
      <c r="A646" s="3" t="str">
        <f t="shared" si="54"/>
        <v> AOEB 8 </v>
      </c>
      <c r="B646" s="1" t="str">
        <f t="shared" si="55"/>
        <v>I</v>
      </c>
      <c r="C646" s="3">
        <f t="shared" si="56"/>
        <v>51812.576000000001</v>
      </c>
      <c r="D646" s="2" t="str">
        <f t="shared" si="57"/>
        <v>vis</v>
      </c>
      <c r="E646" s="21">
        <f>VLOOKUP(C646,'Active 1'!C$21:E$950,3,FALSE)</f>
        <v>19627.078418293222</v>
      </c>
      <c r="F646" s="1" t="s">
        <v>1698</v>
      </c>
      <c r="G646" s="2" t="str">
        <f t="shared" si="58"/>
        <v>51812.576</v>
      </c>
      <c r="H646" s="3">
        <f t="shared" si="59"/>
        <v>19627</v>
      </c>
      <c r="I646" s="22" t="s">
        <v>914</v>
      </c>
      <c r="J646" s="23" t="s">
        <v>915</v>
      </c>
      <c r="K646" s="22">
        <v>19627</v>
      </c>
      <c r="L646" s="22" t="s">
        <v>2243</v>
      </c>
      <c r="M646" s="23" t="s">
        <v>1716</v>
      </c>
      <c r="N646" s="23"/>
      <c r="O646" s="24" t="s">
        <v>858</v>
      </c>
      <c r="P646" s="24" t="s">
        <v>885</v>
      </c>
    </row>
    <row r="647" spans="1:16" ht="13.5" thickBot="1">
      <c r="A647" s="3" t="str">
        <f t="shared" si="54"/>
        <v> AOEB 8 </v>
      </c>
      <c r="B647" s="1" t="str">
        <f t="shared" si="55"/>
        <v>I</v>
      </c>
      <c r="C647" s="3">
        <f t="shared" si="56"/>
        <v>51836.56</v>
      </c>
      <c r="D647" s="2" t="str">
        <f t="shared" si="57"/>
        <v>vis</v>
      </c>
      <c r="E647" s="21">
        <f>VLOOKUP(C647,'Active 1'!C$21:E$950,3,FALSE)</f>
        <v>19665.079435498563</v>
      </c>
      <c r="F647" s="1" t="s">
        <v>1698</v>
      </c>
      <c r="G647" s="2" t="str">
        <f t="shared" si="58"/>
        <v>51836.560</v>
      </c>
      <c r="H647" s="3">
        <f t="shared" si="59"/>
        <v>19665</v>
      </c>
      <c r="I647" s="22" t="s">
        <v>916</v>
      </c>
      <c r="J647" s="23" t="s">
        <v>917</v>
      </c>
      <c r="K647" s="22">
        <v>19665</v>
      </c>
      <c r="L647" s="22" t="s">
        <v>918</v>
      </c>
      <c r="M647" s="23" t="s">
        <v>1716</v>
      </c>
      <c r="N647" s="23"/>
      <c r="O647" s="24" t="s">
        <v>2013</v>
      </c>
      <c r="P647" s="24" t="s">
        <v>885</v>
      </c>
    </row>
    <row r="648" spans="1:16" ht="13.5" thickBot="1">
      <c r="A648" s="3" t="str">
        <f t="shared" si="54"/>
        <v> AOEB 8 </v>
      </c>
      <c r="B648" s="1" t="str">
        <f t="shared" si="55"/>
        <v>I</v>
      </c>
      <c r="C648" s="3">
        <f t="shared" si="56"/>
        <v>51853.593000000001</v>
      </c>
      <c r="D648" s="2" t="str">
        <f t="shared" si="57"/>
        <v>vis</v>
      </c>
      <c r="E648" s="21">
        <f>VLOOKUP(C648,'Active 1'!C$21:E$950,3,FALSE)</f>
        <v>19692.067065837906</v>
      </c>
      <c r="F648" s="1" t="s">
        <v>1698</v>
      </c>
      <c r="G648" s="2" t="str">
        <f t="shared" si="58"/>
        <v>51853.593</v>
      </c>
      <c r="H648" s="3">
        <f t="shared" si="59"/>
        <v>19692</v>
      </c>
      <c r="I648" s="22" t="s">
        <v>919</v>
      </c>
      <c r="J648" s="23" t="s">
        <v>920</v>
      </c>
      <c r="K648" s="22">
        <v>19692</v>
      </c>
      <c r="L648" s="22" t="s">
        <v>518</v>
      </c>
      <c r="M648" s="23" t="s">
        <v>1716</v>
      </c>
      <c r="N648" s="23"/>
      <c r="O648" s="24" t="s">
        <v>855</v>
      </c>
      <c r="P648" s="24" t="s">
        <v>885</v>
      </c>
    </row>
    <row r="649" spans="1:16" ht="13.5" thickBot="1">
      <c r="A649" s="3" t="str">
        <f t="shared" si="54"/>
        <v>OEJV 0074 </v>
      </c>
      <c r="B649" s="1" t="str">
        <f t="shared" si="55"/>
        <v>I</v>
      </c>
      <c r="C649" s="3">
        <f t="shared" si="56"/>
        <v>52110.468999999997</v>
      </c>
      <c r="D649" s="2" t="str">
        <f t="shared" si="57"/>
        <v>vis</v>
      </c>
      <c r="E649" s="21">
        <f>VLOOKUP(C649,'Active 1'!C$21:E$950,3,FALSE)</f>
        <v>20099.069621526723</v>
      </c>
      <c r="F649" s="1" t="s">
        <v>1698</v>
      </c>
      <c r="G649" s="2" t="str">
        <f t="shared" si="58"/>
        <v>52110.469</v>
      </c>
      <c r="H649" s="3">
        <f t="shared" si="59"/>
        <v>20099</v>
      </c>
      <c r="I649" s="22" t="s">
        <v>921</v>
      </c>
      <c r="J649" s="23" t="s">
        <v>922</v>
      </c>
      <c r="K649" s="22">
        <v>20099</v>
      </c>
      <c r="L649" s="22" t="s">
        <v>595</v>
      </c>
      <c r="M649" s="23" t="s">
        <v>1716</v>
      </c>
      <c r="N649" s="23"/>
      <c r="O649" s="24" t="s">
        <v>923</v>
      </c>
      <c r="P649" s="25" t="s">
        <v>924</v>
      </c>
    </row>
    <row r="650" spans="1:16" ht="13.5" thickBot="1">
      <c r="A650" s="3" t="str">
        <f t="shared" si="54"/>
        <v>OEJV 0074 </v>
      </c>
      <c r="B650" s="1" t="str">
        <f t="shared" si="55"/>
        <v>I</v>
      </c>
      <c r="C650" s="3">
        <f t="shared" si="56"/>
        <v>52110.472999999998</v>
      </c>
      <c r="D650" s="2" t="str">
        <f t="shared" si="57"/>
        <v>vis</v>
      </c>
      <c r="E650" s="21">
        <f>VLOOKUP(C650,'Active 1'!C$21:E$950,3,FALSE)</f>
        <v>20099.075959254744</v>
      </c>
      <c r="F650" s="1" t="s">
        <v>1698</v>
      </c>
      <c r="G650" s="2" t="str">
        <f t="shared" si="58"/>
        <v>52110.473</v>
      </c>
      <c r="H650" s="3">
        <f t="shared" si="59"/>
        <v>20099</v>
      </c>
      <c r="I650" s="22" t="s">
        <v>925</v>
      </c>
      <c r="J650" s="23" t="s">
        <v>926</v>
      </c>
      <c r="K650" s="22">
        <v>20099</v>
      </c>
      <c r="L650" s="22" t="s">
        <v>927</v>
      </c>
      <c r="M650" s="23" t="s">
        <v>1716</v>
      </c>
      <c r="N650" s="23"/>
      <c r="O650" s="24" t="s">
        <v>928</v>
      </c>
      <c r="P650" s="25" t="s">
        <v>924</v>
      </c>
    </row>
    <row r="651" spans="1:16" ht="13.5" thickBot="1">
      <c r="A651" s="3" t="str">
        <f t="shared" ref="A651:A695" si="60">P651</f>
        <v>OEJV 0074 </v>
      </c>
      <c r="B651" s="1" t="str">
        <f t="shared" ref="B651:B695" si="61">IF(H651=INT(H651),"I","II")</f>
        <v>I</v>
      </c>
      <c r="C651" s="3">
        <f t="shared" ref="C651:C695" si="62">1*G651</f>
        <v>52110.472999999998</v>
      </c>
      <c r="D651" s="2" t="str">
        <f t="shared" ref="D651:D695" si="63">VLOOKUP(F651,I$1:J$5,2,FALSE)</f>
        <v>vis</v>
      </c>
      <c r="E651" s="21">
        <f>VLOOKUP(C651,'Active 1'!C$21:E$950,3,FALSE)</f>
        <v>20099.075959254744</v>
      </c>
      <c r="F651" s="1" t="s">
        <v>1698</v>
      </c>
      <c r="G651" s="2" t="str">
        <f t="shared" ref="G651:G695" si="64">MID(I651,3,LEN(I651)-3)</f>
        <v>52110.473</v>
      </c>
      <c r="H651" s="3">
        <f t="shared" ref="H651:H695" si="65">1*K651</f>
        <v>20099</v>
      </c>
      <c r="I651" s="22" t="s">
        <v>925</v>
      </c>
      <c r="J651" s="23" t="s">
        <v>926</v>
      </c>
      <c r="K651" s="22">
        <v>20099</v>
      </c>
      <c r="L651" s="22" t="s">
        <v>927</v>
      </c>
      <c r="M651" s="23" t="s">
        <v>1716</v>
      </c>
      <c r="N651" s="23"/>
      <c r="O651" s="24" t="s">
        <v>929</v>
      </c>
      <c r="P651" s="25" t="s">
        <v>924</v>
      </c>
    </row>
    <row r="652" spans="1:16" ht="13.5" thickBot="1">
      <c r="A652" s="3" t="str">
        <f t="shared" si="60"/>
        <v>OEJV 0074 </v>
      </c>
      <c r="B652" s="1" t="str">
        <f t="shared" si="61"/>
        <v>I</v>
      </c>
      <c r="C652" s="3">
        <f t="shared" si="62"/>
        <v>52122.461000000003</v>
      </c>
      <c r="D652" s="2" t="str">
        <f t="shared" si="63"/>
        <v>vis</v>
      </c>
      <c r="E652" s="21">
        <f>VLOOKUP(C652,'Active 1'!C$21:E$950,3,FALSE)</f>
        <v>20118.070130129407</v>
      </c>
      <c r="F652" s="1" t="s">
        <v>1698</v>
      </c>
      <c r="G652" s="2" t="str">
        <f t="shared" si="64"/>
        <v>52122.461</v>
      </c>
      <c r="H652" s="3">
        <f t="shared" si="65"/>
        <v>20118</v>
      </c>
      <c r="I652" s="22" t="s">
        <v>930</v>
      </c>
      <c r="J652" s="23" t="s">
        <v>931</v>
      </c>
      <c r="K652" s="22">
        <v>20118</v>
      </c>
      <c r="L652" s="22" t="s">
        <v>595</v>
      </c>
      <c r="M652" s="23" t="s">
        <v>1716</v>
      </c>
      <c r="N652" s="23"/>
      <c r="O652" s="24" t="s">
        <v>932</v>
      </c>
      <c r="P652" s="25" t="s">
        <v>924</v>
      </c>
    </row>
    <row r="653" spans="1:16" ht="13.5" thickBot="1">
      <c r="A653" s="3" t="str">
        <f t="shared" si="60"/>
        <v> AOEB 8 </v>
      </c>
      <c r="B653" s="1" t="str">
        <f t="shared" si="61"/>
        <v>I</v>
      </c>
      <c r="C653" s="3">
        <f t="shared" si="62"/>
        <v>52221.557000000001</v>
      </c>
      <c r="D653" s="2" t="str">
        <f t="shared" si="63"/>
        <v>vis</v>
      </c>
      <c r="E653" s="21">
        <f>VLOOKUP(C653,'Active 1'!C$21:E$950,3,FALSE)</f>
        <v>20275.081004086253</v>
      </c>
      <c r="F653" s="1" t="s">
        <v>1698</v>
      </c>
      <c r="G653" s="2" t="str">
        <f t="shared" si="64"/>
        <v>52221.557</v>
      </c>
      <c r="H653" s="3">
        <f t="shared" si="65"/>
        <v>20275</v>
      </c>
      <c r="I653" s="22" t="s">
        <v>948</v>
      </c>
      <c r="J653" s="23" t="s">
        <v>949</v>
      </c>
      <c r="K653" s="22">
        <v>20275</v>
      </c>
      <c r="L653" s="22" t="s">
        <v>950</v>
      </c>
      <c r="M653" s="23" t="s">
        <v>1716</v>
      </c>
      <c r="N653" s="23"/>
      <c r="O653" s="24" t="s">
        <v>858</v>
      </c>
      <c r="P653" s="24" t="s">
        <v>885</v>
      </c>
    </row>
    <row r="654" spans="1:16" ht="13.5" thickBot="1">
      <c r="A654" s="3" t="str">
        <f t="shared" si="60"/>
        <v> AOEB 8 </v>
      </c>
      <c r="B654" s="1" t="str">
        <f t="shared" si="61"/>
        <v>I</v>
      </c>
      <c r="C654" s="3">
        <f t="shared" si="62"/>
        <v>52240.484799999998</v>
      </c>
      <c r="D654" s="2" t="str">
        <f t="shared" si="63"/>
        <v>vis</v>
      </c>
      <c r="E654" s="21">
        <f>VLOOKUP(C654,'Active 1'!C$21:E$950,3,FALSE)</f>
        <v>20305.070816188458</v>
      </c>
      <c r="F654" s="1" t="s">
        <v>1698</v>
      </c>
      <c r="G654" s="2" t="str">
        <f t="shared" si="64"/>
        <v>52240.4848</v>
      </c>
      <c r="H654" s="3">
        <f t="shared" si="65"/>
        <v>20305</v>
      </c>
      <c r="I654" s="22" t="s">
        <v>951</v>
      </c>
      <c r="J654" s="23" t="s">
        <v>952</v>
      </c>
      <c r="K654" s="22">
        <v>20305</v>
      </c>
      <c r="L654" s="22" t="s">
        <v>953</v>
      </c>
      <c r="M654" s="23" t="s">
        <v>954</v>
      </c>
      <c r="N654" s="23" t="s">
        <v>955</v>
      </c>
      <c r="O654" s="24" t="s">
        <v>956</v>
      </c>
      <c r="P654" s="24" t="s">
        <v>885</v>
      </c>
    </row>
    <row r="655" spans="1:16" ht="13.5" thickBot="1">
      <c r="A655" s="3" t="str">
        <f t="shared" si="60"/>
        <v> AOEB 8 </v>
      </c>
      <c r="B655" s="1" t="str">
        <f t="shared" si="61"/>
        <v>I</v>
      </c>
      <c r="C655" s="3">
        <f t="shared" si="62"/>
        <v>52502.410799999998</v>
      </c>
      <c r="D655" s="2" t="str">
        <f t="shared" si="63"/>
        <v>vis</v>
      </c>
      <c r="E655" s="21">
        <f>VLOOKUP(C655,'Active 1'!C$21:E$950,3,FALSE)</f>
        <v>20720.074753501987</v>
      </c>
      <c r="F655" s="1" t="s">
        <v>1698</v>
      </c>
      <c r="G655" s="2" t="str">
        <f t="shared" si="64"/>
        <v>52502.4108</v>
      </c>
      <c r="H655" s="3">
        <f t="shared" si="65"/>
        <v>20720</v>
      </c>
      <c r="I655" s="22" t="s">
        <v>990</v>
      </c>
      <c r="J655" s="23" t="s">
        <v>991</v>
      </c>
      <c r="K655" s="22">
        <v>20720</v>
      </c>
      <c r="L655" s="22" t="s">
        <v>992</v>
      </c>
      <c r="M655" s="23" t="s">
        <v>954</v>
      </c>
      <c r="N655" s="23" t="s">
        <v>955</v>
      </c>
      <c r="O655" s="24" t="s">
        <v>993</v>
      </c>
      <c r="P655" s="24" t="s">
        <v>885</v>
      </c>
    </row>
    <row r="656" spans="1:16" ht="13.5" thickBot="1">
      <c r="A656" s="3" t="str">
        <f t="shared" si="60"/>
        <v>IBVS 5594 </v>
      </c>
      <c r="B656" s="1" t="str">
        <f t="shared" si="61"/>
        <v>I</v>
      </c>
      <c r="C656" s="3">
        <f t="shared" si="62"/>
        <v>52512.512600000002</v>
      </c>
      <c r="D656" s="2" t="str">
        <f t="shared" si="63"/>
        <v>vis</v>
      </c>
      <c r="E656" s="21" t="e">
        <f>VLOOKUP(C656,'Active 1'!C$21:E$950,3,FALSE)</f>
        <v>#N/A</v>
      </c>
      <c r="F656" s="1" t="s">
        <v>1698</v>
      </c>
      <c r="G656" s="2" t="str">
        <f t="shared" si="64"/>
        <v>52512.5126</v>
      </c>
      <c r="H656" s="3">
        <f t="shared" si="65"/>
        <v>20736</v>
      </c>
      <c r="I656" s="22" t="s">
        <v>994</v>
      </c>
      <c r="J656" s="23" t="s">
        <v>995</v>
      </c>
      <c r="K656" s="22">
        <v>20736</v>
      </c>
      <c r="L656" s="22" t="s">
        <v>996</v>
      </c>
      <c r="M656" s="23" t="s">
        <v>1900</v>
      </c>
      <c r="N656" s="23" t="s">
        <v>1901</v>
      </c>
      <c r="O656" s="24" t="s">
        <v>983</v>
      </c>
      <c r="P656" s="25" t="s">
        <v>984</v>
      </c>
    </row>
    <row r="657" spans="1:16" ht="13.5" thickBot="1">
      <c r="A657" s="3" t="str">
        <f t="shared" si="60"/>
        <v> AOEB 8 </v>
      </c>
      <c r="B657" s="1" t="str">
        <f t="shared" si="61"/>
        <v>I</v>
      </c>
      <c r="C657" s="3">
        <f t="shared" si="62"/>
        <v>52522.606500000002</v>
      </c>
      <c r="D657" s="2" t="str">
        <f t="shared" si="63"/>
        <v>vis</v>
      </c>
      <c r="E657" s="21">
        <f>VLOOKUP(C657,'Active 1'!C$21:E$950,3,FALSE)</f>
        <v>20752.073466943206</v>
      </c>
      <c r="F657" s="1" t="s">
        <v>1698</v>
      </c>
      <c r="G657" s="2" t="str">
        <f t="shared" si="64"/>
        <v>52522.6065</v>
      </c>
      <c r="H657" s="3">
        <f t="shared" si="65"/>
        <v>20752</v>
      </c>
      <c r="I657" s="22" t="s">
        <v>1000</v>
      </c>
      <c r="J657" s="23" t="s">
        <v>1001</v>
      </c>
      <c r="K657" s="22">
        <v>20752</v>
      </c>
      <c r="L657" s="22" t="s">
        <v>1002</v>
      </c>
      <c r="M657" s="23" t="s">
        <v>954</v>
      </c>
      <c r="N657" s="23" t="s">
        <v>955</v>
      </c>
      <c r="O657" s="24" t="s">
        <v>2013</v>
      </c>
      <c r="P657" s="24" t="s">
        <v>885</v>
      </c>
    </row>
    <row r="658" spans="1:16" ht="13.5" thickBot="1">
      <c r="A658" s="3" t="str">
        <f t="shared" si="60"/>
        <v> AOEB 8 </v>
      </c>
      <c r="B658" s="1" t="str">
        <f t="shared" si="61"/>
        <v>I</v>
      </c>
      <c r="C658" s="3">
        <f t="shared" si="62"/>
        <v>52563.631099999999</v>
      </c>
      <c r="D658" s="2" t="str">
        <f t="shared" si="63"/>
        <v>vis</v>
      </c>
      <c r="E658" s="21">
        <f>VLOOKUP(C658,'Active 1'!C$21:E$950,3,FALSE)</f>
        <v>20817.074156171122</v>
      </c>
      <c r="F658" s="1" t="s">
        <v>1698</v>
      </c>
      <c r="G658" s="2" t="str">
        <f t="shared" si="64"/>
        <v>52563.6311</v>
      </c>
      <c r="H658" s="3">
        <f t="shared" si="65"/>
        <v>20817</v>
      </c>
      <c r="I658" s="22" t="s">
        <v>1008</v>
      </c>
      <c r="J658" s="23" t="s">
        <v>1009</v>
      </c>
      <c r="K658" s="22">
        <v>20817</v>
      </c>
      <c r="L658" s="22" t="s">
        <v>1010</v>
      </c>
      <c r="M658" s="23" t="s">
        <v>1716</v>
      </c>
      <c r="N658" s="23"/>
      <c r="O658" s="24" t="s">
        <v>1011</v>
      </c>
      <c r="P658" s="24" t="s">
        <v>885</v>
      </c>
    </row>
    <row r="659" spans="1:16" ht="13.5" thickBot="1">
      <c r="A659" s="3" t="str">
        <f t="shared" si="60"/>
        <v> AOEB 8 </v>
      </c>
      <c r="B659" s="1" t="str">
        <f t="shared" si="61"/>
        <v>I</v>
      </c>
      <c r="C659" s="3">
        <f t="shared" si="62"/>
        <v>52563.632700000002</v>
      </c>
      <c r="D659" s="2" t="str">
        <f t="shared" si="63"/>
        <v>vis</v>
      </c>
      <c r="E659" s="21">
        <f>VLOOKUP(C659,'Active 1'!C$21:E$950,3,FALSE)</f>
        <v>20817.076691262337</v>
      </c>
      <c r="F659" s="1" t="s">
        <v>1698</v>
      </c>
      <c r="G659" s="2" t="str">
        <f t="shared" si="64"/>
        <v>52563.6327</v>
      </c>
      <c r="H659" s="3">
        <f t="shared" si="65"/>
        <v>20817</v>
      </c>
      <c r="I659" s="22" t="s">
        <v>1012</v>
      </c>
      <c r="J659" s="23" t="s">
        <v>1013</v>
      </c>
      <c r="K659" s="22">
        <v>20817</v>
      </c>
      <c r="L659" s="22" t="s">
        <v>1014</v>
      </c>
      <c r="M659" s="23" t="s">
        <v>954</v>
      </c>
      <c r="N659" s="23" t="s">
        <v>955</v>
      </c>
      <c r="O659" s="24" t="s">
        <v>1015</v>
      </c>
      <c r="P659" s="24" t="s">
        <v>885</v>
      </c>
    </row>
    <row r="660" spans="1:16" ht="13.5" thickBot="1">
      <c r="A660" s="3" t="str">
        <f t="shared" si="60"/>
        <v> AOEB 8 </v>
      </c>
      <c r="B660" s="1" t="str">
        <f t="shared" si="61"/>
        <v>I</v>
      </c>
      <c r="C660" s="3">
        <f t="shared" si="62"/>
        <v>52566.787100000001</v>
      </c>
      <c r="D660" s="2" t="str">
        <f t="shared" si="63"/>
        <v>vis</v>
      </c>
      <c r="E660" s="21">
        <f>VLOOKUP(C660,'Active 1'!C$21:E$950,3,FALSE)</f>
        <v>20822.07462357857</v>
      </c>
      <c r="F660" s="1" t="s">
        <v>1698</v>
      </c>
      <c r="G660" s="2" t="str">
        <f t="shared" si="64"/>
        <v>52566.7871</v>
      </c>
      <c r="H660" s="3">
        <f t="shared" si="65"/>
        <v>20822</v>
      </c>
      <c r="I660" s="22" t="s">
        <v>1016</v>
      </c>
      <c r="J660" s="23" t="s">
        <v>1017</v>
      </c>
      <c r="K660" s="22">
        <v>20822</v>
      </c>
      <c r="L660" s="22" t="s">
        <v>966</v>
      </c>
      <c r="M660" s="23" t="s">
        <v>954</v>
      </c>
      <c r="N660" s="23" t="s">
        <v>955</v>
      </c>
      <c r="O660" s="24" t="s">
        <v>1015</v>
      </c>
      <c r="P660" s="24" t="s">
        <v>885</v>
      </c>
    </row>
    <row r="661" spans="1:16" ht="13.5" thickBot="1">
      <c r="A661" s="3" t="str">
        <f t="shared" si="60"/>
        <v> AOEB 8 </v>
      </c>
      <c r="B661" s="1" t="str">
        <f t="shared" si="61"/>
        <v>I</v>
      </c>
      <c r="C661" s="3">
        <f t="shared" si="62"/>
        <v>52589.508199999997</v>
      </c>
      <c r="D661" s="2" t="str">
        <f t="shared" si="63"/>
        <v>vis</v>
      </c>
      <c r="E661" s="21">
        <f>VLOOKUP(C661,'Active 1'!C$21:E$950,3,FALSE)</f>
        <v>20858.074661604929</v>
      </c>
      <c r="F661" s="1" t="s">
        <v>1698</v>
      </c>
      <c r="G661" s="2" t="str">
        <f t="shared" si="64"/>
        <v>52589.5082</v>
      </c>
      <c r="H661" s="3">
        <f t="shared" si="65"/>
        <v>20858</v>
      </c>
      <c r="I661" s="22" t="s">
        <v>1018</v>
      </c>
      <c r="J661" s="23" t="s">
        <v>1019</v>
      </c>
      <c r="K661" s="22">
        <v>20858</v>
      </c>
      <c r="L661" s="22" t="s">
        <v>966</v>
      </c>
      <c r="M661" s="23" t="s">
        <v>954</v>
      </c>
      <c r="N661" s="23" t="s">
        <v>955</v>
      </c>
      <c r="O661" s="24" t="s">
        <v>956</v>
      </c>
      <c r="P661" s="24" t="s">
        <v>885</v>
      </c>
    </row>
    <row r="662" spans="1:16" ht="13.5" thickBot="1">
      <c r="A662" s="3" t="str">
        <f t="shared" si="60"/>
        <v> AOEB 8 </v>
      </c>
      <c r="B662" s="1" t="str">
        <f t="shared" si="61"/>
        <v>I</v>
      </c>
      <c r="C662" s="3">
        <f t="shared" si="62"/>
        <v>52785.792699999998</v>
      </c>
      <c r="D662" s="2" t="str">
        <f t="shared" si="63"/>
        <v>vis</v>
      </c>
      <c r="E662" s="21">
        <f>VLOOKUP(C662,'Active 1'!C$21:E$950,3,FALSE)</f>
        <v>21169.074105469299</v>
      </c>
      <c r="F662" s="1" t="s">
        <v>1698</v>
      </c>
      <c r="G662" s="2" t="str">
        <f t="shared" si="64"/>
        <v>52785.7927</v>
      </c>
      <c r="H662" s="3">
        <f t="shared" si="65"/>
        <v>21169</v>
      </c>
      <c r="I662" s="22" t="s">
        <v>1020</v>
      </c>
      <c r="J662" s="23" t="s">
        <v>1021</v>
      </c>
      <c r="K662" s="22">
        <v>21169</v>
      </c>
      <c r="L662" s="22" t="s">
        <v>1010</v>
      </c>
      <c r="M662" s="23" t="s">
        <v>954</v>
      </c>
      <c r="N662" s="23" t="s">
        <v>955</v>
      </c>
      <c r="O662" s="24" t="s">
        <v>2013</v>
      </c>
      <c r="P662" s="24" t="s">
        <v>885</v>
      </c>
    </row>
    <row r="663" spans="1:16" ht="13.5" thickBot="1">
      <c r="A663" s="3" t="str">
        <f t="shared" si="60"/>
        <v> AOEB 11 </v>
      </c>
      <c r="B663" s="1" t="str">
        <f t="shared" si="61"/>
        <v>I</v>
      </c>
      <c r="C663" s="3">
        <f t="shared" si="62"/>
        <v>52833.760999999999</v>
      </c>
      <c r="D663" s="2" t="str">
        <f t="shared" si="63"/>
        <v>vis</v>
      </c>
      <c r="E663" s="21">
        <f>VLOOKUP(C663,'Active 1'!C$21:E$950,3,FALSE)</f>
        <v>21245.076615209597</v>
      </c>
      <c r="F663" s="1" t="s">
        <v>1698</v>
      </c>
      <c r="G663" s="2" t="str">
        <f t="shared" si="64"/>
        <v>52833.761</v>
      </c>
      <c r="H663" s="3">
        <f t="shared" si="65"/>
        <v>21245</v>
      </c>
      <c r="I663" s="22" t="s">
        <v>1029</v>
      </c>
      <c r="J663" s="23" t="s">
        <v>1030</v>
      </c>
      <c r="K663" s="22">
        <v>21245</v>
      </c>
      <c r="L663" s="22" t="s">
        <v>927</v>
      </c>
      <c r="M663" s="23" t="s">
        <v>1716</v>
      </c>
      <c r="N663" s="23"/>
      <c r="O663" s="24" t="s">
        <v>35</v>
      </c>
      <c r="P663" s="24" t="s">
        <v>1031</v>
      </c>
    </row>
    <row r="664" spans="1:16" ht="13.5" thickBot="1">
      <c r="A664" s="3" t="str">
        <f t="shared" si="60"/>
        <v> AOEB 11 </v>
      </c>
      <c r="B664" s="1" t="str">
        <f t="shared" si="61"/>
        <v>I</v>
      </c>
      <c r="C664" s="3">
        <f t="shared" si="62"/>
        <v>52883.63</v>
      </c>
      <c r="D664" s="2" t="str">
        <f t="shared" si="63"/>
        <v>vis</v>
      </c>
      <c r="E664" s="21">
        <f>VLOOKUP(C664,'Active 1'!C$21:E$950,3,FALSE)</f>
        <v>21324.090654861589</v>
      </c>
      <c r="F664" s="1" t="s">
        <v>1698</v>
      </c>
      <c r="G664" s="2" t="str">
        <f t="shared" si="64"/>
        <v>52883.630</v>
      </c>
      <c r="H664" s="3">
        <f t="shared" si="65"/>
        <v>21324</v>
      </c>
      <c r="I664" s="22" t="s">
        <v>1039</v>
      </c>
      <c r="J664" s="23" t="s">
        <v>1040</v>
      </c>
      <c r="K664" s="22">
        <v>21324</v>
      </c>
      <c r="L664" s="22" t="s">
        <v>1041</v>
      </c>
      <c r="M664" s="23" t="s">
        <v>1716</v>
      </c>
      <c r="N664" s="23"/>
      <c r="O664" s="24" t="s">
        <v>858</v>
      </c>
      <c r="P664" s="24" t="s">
        <v>1031</v>
      </c>
    </row>
    <row r="665" spans="1:16" ht="13.5" thickBot="1">
      <c r="A665" s="3" t="str">
        <f t="shared" si="60"/>
        <v> AOEB 11 </v>
      </c>
      <c r="B665" s="1" t="str">
        <f t="shared" si="61"/>
        <v>I</v>
      </c>
      <c r="C665" s="3">
        <f t="shared" si="62"/>
        <v>52931.588400000001</v>
      </c>
      <c r="D665" s="2" t="str">
        <f t="shared" si="63"/>
        <v>vis</v>
      </c>
      <c r="E665" s="21">
        <f>VLOOKUP(C665,'Active 1'!C$21:E$950,3,FALSE)</f>
        <v>21400.077478725041</v>
      </c>
      <c r="F665" s="1" t="s">
        <v>1698</v>
      </c>
      <c r="G665" s="2" t="str">
        <f t="shared" si="64"/>
        <v>52931.5884</v>
      </c>
      <c r="H665" s="3">
        <f t="shared" si="65"/>
        <v>21400</v>
      </c>
      <c r="I665" s="22" t="s">
        <v>1049</v>
      </c>
      <c r="J665" s="23" t="s">
        <v>1050</v>
      </c>
      <c r="K665" s="22">
        <v>21400</v>
      </c>
      <c r="L665" s="22" t="s">
        <v>1051</v>
      </c>
      <c r="M665" s="23" t="s">
        <v>954</v>
      </c>
      <c r="N665" s="23" t="s">
        <v>955</v>
      </c>
      <c r="O665" s="24" t="s">
        <v>956</v>
      </c>
      <c r="P665" s="24" t="s">
        <v>1031</v>
      </c>
    </row>
    <row r="666" spans="1:16" ht="13.5" thickBot="1">
      <c r="A666" s="3" t="str">
        <f t="shared" si="60"/>
        <v> AOEB 11 </v>
      </c>
      <c r="B666" s="1" t="str">
        <f t="shared" si="61"/>
        <v>I</v>
      </c>
      <c r="C666" s="3">
        <f t="shared" si="62"/>
        <v>52931.591999999997</v>
      </c>
      <c r="D666" s="2" t="str">
        <f t="shared" si="63"/>
        <v>vis</v>
      </c>
      <c r="E666" s="21">
        <f>VLOOKUP(C666,'Active 1'!C$21:E$950,3,FALSE)</f>
        <v>21400.083182680253</v>
      </c>
      <c r="F666" s="1" t="s">
        <v>1698</v>
      </c>
      <c r="G666" s="2" t="str">
        <f t="shared" si="64"/>
        <v>52931.592</v>
      </c>
      <c r="H666" s="3">
        <f t="shared" si="65"/>
        <v>21400</v>
      </c>
      <c r="I666" s="22" t="s">
        <v>1052</v>
      </c>
      <c r="J666" s="23" t="s">
        <v>1053</v>
      </c>
      <c r="K666" s="22">
        <v>21400</v>
      </c>
      <c r="L666" s="22" t="s">
        <v>1054</v>
      </c>
      <c r="M666" s="23" t="s">
        <v>1716</v>
      </c>
      <c r="N666" s="23"/>
      <c r="O666" s="24" t="s">
        <v>35</v>
      </c>
      <c r="P666" s="24" t="s">
        <v>1031</v>
      </c>
    </row>
    <row r="667" spans="1:16" ht="13.5" thickBot="1">
      <c r="A667" s="3" t="str">
        <f t="shared" si="60"/>
        <v> AOEB 11 </v>
      </c>
      <c r="B667" s="1" t="str">
        <f t="shared" si="61"/>
        <v>I</v>
      </c>
      <c r="C667" s="3">
        <f t="shared" si="62"/>
        <v>52986.496800000001</v>
      </c>
      <c r="D667" s="2" t="str">
        <f t="shared" si="63"/>
        <v>vis</v>
      </c>
      <c r="E667" s="21">
        <f>VLOOKUP(C667,'Active 1'!C$21:E$950,3,FALSE)</f>
        <v>21487.076105022494</v>
      </c>
      <c r="F667" s="1" t="s">
        <v>1698</v>
      </c>
      <c r="G667" s="2" t="str">
        <f t="shared" si="64"/>
        <v>52986.4968</v>
      </c>
      <c r="H667" s="3">
        <f t="shared" si="65"/>
        <v>21487</v>
      </c>
      <c r="I667" s="22" t="s">
        <v>1059</v>
      </c>
      <c r="J667" s="23" t="s">
        <v>1060</v>
      </c>
      <c r="K667" s="22">
        <v>21487</v>
      </c>
      <c r="L667" s="22" t="s">
        <v>1061</v>
      </c>
      <c r="M667" s="23" t="s">
        <v>954</v>
      </c>
      <c r="N667" s="23" t="s">
        <v>955</v>
      </c>
      <c r="O667" s="24" t="s">
        <v>956</v>
      </c>
      <c r="P667" s="24" t="s">
        <v>1031</v>
      </c>
    </row>
    <row r="668" spans="1:16" ht="13.5" thickBot="1">
      <c r="A668" s="3" t="str">
        <f t="shared" si="60"/>
        <v>OEJV 0074 </v>
      </c>
      <c r="B668" s="1" t="str">
        <f t="shared" si="61"/>
        <v>I</v>
      </c>
      <c r="C668" s="3">
        <f t="shared" si="62"/>
        <v>53224.442999999999</v>
      </c>
      <c r="D668" s="2" t="str">
        <f t="shared" si="63"/>
        <v>vis</v>
      </c>
      <c r="E668" s="21">
        <f>VLOOKUP(C668,'Active 1'!C$21:E$950,3,FALSE)</f>
        <v>21864.085679745098</v>
      </c>
      <c r="F668" s="1" t="s">
        <v>1698</v>
      </c>
      <c r="G668" s="2" t="str">
        <f t="shared" si="64"/>
        <v>53224.443</v>
      </c>
      <c r="H668" s="3">
        <f t="shared" si="65"/>
        <v>21864</v>
      </c>
      <c r="I668" s="22" t="s">
        <v>1065</v>
      </c>
      <c r="J668" s="23" t="s">
        <v>1066</v>
      </c>
      <c r="K668" s="22">
        <v>21864</v>
      </c>
      <c r="L668" s="22" t="s">
        <v>1067</v>
      </c>
      <c r="M668" s="23" t="s">
        <v>1716</v>
      </c>
      <c r="N668" s="23"/>
      <c r="O668" s="24" t="s">
        <v>1068</v>
      </c>
      <c r="P668" s="25" t="s">
        <v>924</v>
      </c>
    </row>
    <row r="669" spans="1:16" ht="13.5" thickBot="1">
      <c r="A669" s="3" t="str">
        <f t="shared" si="60"/>
        <v> AOEB 11 </v>
      </c>
      <c r="B669" s="1" t="str">
        <f t="shared" si="61"/>
        <v>I</v>
      </c>
      <c r="C669" s="3">
        <f t="shared" si="62"/>
        <v>53232.643499999998</v>
      </c>
      <c r="D669" s="2" t="str">
        <f t="shared" si="63"/>
        <v>vis</v>
      </c>
      <c r="E669" s="21">
        <f>VLOOKUP(C669,'Active 1'!C$21:E$950,3,FALSE)</f>
        <v>21877.078814401219</v>
      </c>
      <c r="F669" s="1" t="s">
        <v>1698</v>
      </c>
      <c r="G669" s="2" t="str">
        <f t="shared" si="64"/>
        <v>53232.6435</v>
      </c>
      <c r="H669" s="3">
        <f t="shared" si="65"/>
        <v>21877</v>
      </c>
      <c r="I669" s="22" t="s">
        <v>1069</v>
      </c>
      <c r="J669" s="23" t="s">
        <v>1070</v>
      </c>
      <c r="K669" s="22">
        <v>21877</v>
      </c>
      <c r="L669" s="22" t="s">
        <v>1071</v>
      </c>
      <c r="M669" s="23" t="s">
        <v>954</v>
      </c>
      <c r="N669" s="23" t="s">
        <v>955</v>
      </c>
      <c r="O669" s="24" t="s">
        <v>1072</v>
      </c>
      <c r="P669" s="24" t="s">
        <v>1031</v>
      </c>
    </row>
    <row r="670" spans="1:16" ht="13.5" thickBot="1">
      <c r="A670" s="3" t="str">
        <f t="shared" si="60"/>
        <v>OEJV 0074 </v>
      </c>
      <c r="B670" s="1" t="str">
        <f t="shared" si="61"/>
        <v>I</v>
      </c>
      <c r="C670" s="3">
        <f t="shared" si="62"/>
        <v>53253.49</v>
      </c>
      <c r="D670" s="2" t="str">
        <f t="shared" si="63"/>
        <v>vis</v>
      </c>
      <c r="E670" s="21">
        <f>VLOOKUP(C670,'Active 1'!C$21:E$950,3,FALSE)</f>
        <v>21910.108676191212</v>
      </c>
      <c r="F670" s="1" t="s">
        <v>1698</v>
      </c>
      <c r="G670" s="2" t="str">
        <f t="shared" si="64"/>
        <v>53253.490</v>
      </c>
      <c r="H670" s="3">
        <f t="shared" si="65"/>
        <v>21910</v>
      </c>
      <c r="I670" s="22" t="s">
        <v>1073</v>
      </c>
      <c r="J670" s="23" t="s">
        <v>1074</v>
      </c>
      <c r="K670" s="22">
        <v>21910</v>
      </c>
      <c r="L670" s="22" t="s">
        <v>1075</v>
      </c>
      <c r="M670" s="23" t="s">
        <v>1716</v>
      </c>
      <c r="N670" s="23"/>
      <c r="O670" s="24" t="s">
        <v>1068</v>
      </c>
      <c r="P670" s="25" t="s">
        <v>924</v>
      </c>
    </row>
    <row r="671" spans="1:16" ht="13.5" thickBot="1">
      <c r="A671" s="3" t="str">
        <f t="shared" si="60"/>
        <v>IBVS 5741 </v>
      </c>
      <c r="B671" s="1" t="str">
        <f t="shared" si="61"/>
        <v>I</v>
      </c>
      <c r="C671" s="3">
        <f t="shared" si="62"/>
        <v>53255.366399999999</v>
      </c>
      <c r="D671" s="2" t="str">
        <f t="shared" si="63"/>
        <v>vis</v>
      </c>
      <c r="E671" s="21" t="e">
        <f>VLOOKUP(C671,'Active 1'!C$21:E$950,3,FALSE)</f>
        <v>#N/A</v>
      </c>
      <c r="F671" s="1" t="s">
        <v>1698</v>
      </c>
      <c r="G671" s="2" t="str">
        <f t="shared" si="64"/>
        <v>53255.3664</v>
      </c>
      <c r="H671" s="3">
        <f t="shared" si="65"/>
        <v>21913</v>
      </c>
      <c r="I671" s="22" t="s">
        <v>1076</v>
      </c>
      <c r="J671" s="23" t="s">
        <v>1077</v>
      </c>
      <c r="K671" s="22">
        <v>21913</v>
      </c>
      <c r="L671" s="22" t="s">
        <v>1078</v>
      </c>
      <c r="M671" s="23" t="s">
        <v>1900</v>
      </c>
      <c r="N671" s="23" t="s">
        <v>1901</v>
      </c>
      <c r="O671" s="24" t="s">
        <v>1079</v>
      </c>
      <c r="P671" s="25" t="s">
        <v>1080</v>
      </c>
    </row>
    <row r="672" spans="1:16" ht="13.5" thickBot="1">
      <c r="A672" s="3" t="str">
        <f t="shared" si="60"/>
        <v> AOEB 11 </v>
      </c>
      <c r="B672" s="1" t="str">
        <f t="shared" si="61"/>
        <v>I</v>
      </c>
      <c r="C672" s="3">
        <f t="shared" si="62"/>
        <v>53275.561999999998</v>
      </c>
      <c r="D672" s="2" t="str">
        <f t="shared" si="63"/>
        <v>vis</v>
      </c>
      <c r="E672" s="21">
        <f>VLOOKUP(C672,'Active 1'!C$21:E$950,3,FALSE)</f>
        <v>21945.080259403207</v>
      </c>
      <c r="F672" s="1" t="s">
        <v>1698</v>
      </c>
      <c r="G672" s="2" t="str">
        <f t="shared" si="64"/>
        <v>53275.562</v>
      </c>
      <c r="H672" s="3">
        <f t="shared" si="65"/>
        <v>21945</v>
      </c>
      <c r="I672" s="22" t="s">
        <v>1085</v>
      </c>
      <c r="J672" s="23" t="s">
        <v>1086</v>
      </c>
      <c r="K672" s="22">
        <v>21945</v>
      </c>
      <c r="L672" s="22" t="s">
        <v>950</v>
      </c>
      <c r="M672" s="23" t="s">
        <v>1716</v>
      </c>
      <c r="N672" s="23"/>
      <c r="O672" s="24" t="s">
        <v>843</v>
      </c>
      <c r="P672" s="24" t="s">
        <v>1031</v>
      </c>
    </row>
    <row r="673" spans="1:16" ht="13.5" thickBot="1">
      <c r="A673" s="3" t="str">
        <f t="shared" si="60"/>
        <v> AOEB 11 </v>
      </c>
      <c r="B673" s="1" t="str">
        <f t="shared" si="61"/>
        <v>I</v>
      </c>
      <c r="C673" s="3">
        <f t="shared" si="62"/>
        <v>53302.7</v>
      </c>
      <c r="D673" s="2" t="str">
        <f t="shared" si="63"/>
        <v>vis</v>
      </c>
      <c r="E673" s="21">
        <f>VLOOKUP(C673,'Active 1'!C$21:E$950,3,FALSE)</f>
        <v>21988.078575151983</v>
      </c>
      <c r="F673" s="1" t="s">
        <v>1698</v>
      </c>
      <c r="G673" s="2" t="str">
        <f t="shared" si="64"/>
        <v>53302.700</v>
      </c>
      <c r="H673" s="3">
        <f t="shared" si="65"/>
        <v>21988</v>
      </c>
      <c r="I673" s="22" t="s">
        <v>1087</v>
      </c>
      <c r="J673" s="23" t="s">
        <v>1088</v>
      </c>
      <c r="K673" s="22">
        <v>21988</v>
      </c>
      <c r="L673" s="22" t="s">
        <v>918</v>
      </c>
      <c r="M673" s="23" t="s">
        <v>954</v>
      </c>
      <c r="N673" s="23" t="s">
        <v>955</v>
      </c>
      <c r="O673" s="24" t="s">
        <v>173</v>
      </c>
      <c r="P673" s="24" t="s">
        <v>1031</v>
      </c>
    </row>
    <row r="674" spans="1:16" ht="13.5" thickBot="1">
      <c r="A674" s="3" t="str">
        <f t="shared" si="60"/>
        <v>VSB 43 </v>
      </c>
      <c r="B674" s="1" t="str">
        <f t="shared" si="61"/>
        <v>I</v>
      </c>
      <c r="C674" s="3">
        <f t="shared" si="62"/>
        <v>53315.955000000002</v>
      </c>
      <c r="D674" s="2" t="str">
        <f t="shared" si="63"/>
        <v>vis</v>
      </c>
      <c r="E674" s="21">
        <f>VLOOKUP(C674,'Active 1'!C$21:E$950,3,FALSE)</f>
        <v>22009.080221376844</v>
      </c>
      <c r="F674" s="1" t="s">
        <v>1698</v>
      </c>
      <c r="G674" s="2" t="str">
        <f t="shared" si="64"/>
        <v>53315.955</v>
      </c>
      <c r="H674" s="3">
        <f t="shared" si="65"/>
        <v>22009</v>
      </c>
      <c r="I674" s="22" t="s">
        <v>1089</v>
      </c>
      <c r="J674" s="23" t="s">
        <v>1090</v>
      </c>
      <c r="K674" s="22">
        <v>22009</v>
      </c>
      <c r="L674" s="22" t="s">
        <v>950</v>
      </c>
      <c r="M674" s="23" t="s">
        <v>1716</v>
      </c>
      <c r="N674" s="23"/>
      <c r="O674" s="24" t="s">
        <v>1091</v>
      </c>
      <c r="P674" s="25" t="s">
        <v>1092</v>
      </c>
    </row>
    <row r="675" spans="1:16" ht="13.5" thickBot="1">
      <c r="A675" s="3" t="str">
        <f t="shared" si="60"/>
        <v> AOEB 11 </v>
      </c>
      <c r="B675" s="1" t="str">
        <f t="shared" si="61"/>
        <v>I</v>
      </c>
      <c r="C675" s="3">
        <f t="shared" si="62"/>
        <v>53321.635999999999</v>
      </c>
      <c r="D675" s="2" t="str">
        <f t="shared" si="63"/>
        <v>vis</v>
      </c>
      <c r="E675" s="21">
        <f>VLOOKUP(C675,'Active 1'!C$21:E$950,3,FALSE)</f>
        <v>22018.081379596635</v>
      </c>
      <c r="F675" s="1" t="s">
        <v>1698</v>
      </c>
      <c r="G675" s="2" t="str">
        <f t="shared" si="64"/>
        <v>53321.636</v>
      </c>
      <c r="H675" s="3">
        <f t="shared" si="65"/>
        <v>22018</v>
      </c>
      <c r="I675" s="22" t="s">
        <v>1093</v>
      </c>
      <c r="J675" s="23" t="s">
        <v>1094</v>
      </c>
      <c r="K675" s="22">
        <v>22018</v>
      </c>
      <c r="L675" s="22" t="s">
        <v>950</v>
      </c>
      <c r="M675" s="23" t="s">
        <v>954</v>
      </c>
      <c r="N675" s="23" t="s">
        <v>955</v>
      </c>
      <c r="O675" s="24" t="s">
        <v>173</v>
      </c>
      <c r="P675" s="24" t="s">
        <v>1031</v>
      </c>
    </row>
    <row r="676" spans="1:16" ht="13.5" thickBot="1">
      <c r="A676" s="3" t="str">
        <f t="shared" si="60"/>
        <v> AOEB 11 </v>
      </c>
      <c r="B676" s="1" t="str">
        <f t="shared" si="61"/>
        <v>I</v>
      </c>
      <c r="C676" s="3">
        <f t="shared" si="62"/>
        <v>53335.522400000002</v>
      </c>
      <c r="D676" s="2" t="str">
        <f t="shared" si="63"/>
        <v>vis</v>
      </c>
      <c r="E676" s="21">
        <f>VLOOKUP(C676,'Active 1'!C$21:E$950,3,FALSE)</f>
        <v>22040.083436189379</v>
      </c>
      <c r="F676" s="1" t="s">
        <v>1698</v>
      </c>
      <c r="G676" s="2" t="str">
        <f t="shared" si="64"/>
        <v>53335.5224</v>
      </c>
      <c r="H676" s="3">
        <f t="shared" si="65"/>
        <v>22040</v>
      </c>
      <c r="I676" s="22" t="s">
        <v>1095</v>
      </c>
      <c r="J676" s="23" t="s">
        <v>1096</v>
      </c>
      <c r="K676" s="22">
        <v>22040</v>
      </c>
      <c r="L676" s="22" t="s">
        <v>1097</v>
      </c>
      <c r="M676" s="23" t="s">
        <v>954</v>
      </c>
      <c r="N676" s="23" t="s">
        <v>955</v>
      </c>
      <c r="O676" s="24" t="s">
        <v>956</v>
      </c>
      <c r="P676" s="24" t="s">
        <v>1031</v>
      </c>
    </row>
    <row r="677" spans="1:16" ht="13.5" thickBot="1">
      <c r="A677" s="3" t="str">
        <f t="shared" si="60"/>
        <v>VSB 44 </v>
      </c>
      <c r="B677" s="1" t="str">
        <f t="shared" si="61"/>
        <v>I</v>
      </c>
      <c r="C677" s="3">
        <f t="shared" si="62"/>
        <v>53567.152499999997</v>
      </c>
      <c r="D677" s="2" t="str">
        <f t="shared" si="63"/>
        <v>vis</v>
      </c>
      <c r="E677" s="21">
        <f>VLOOKUP(C677,'Active 1'!C$21:E$950,3,FALSE)</f>
        <v>22407.085579925875</v>
      </c>
      <c r="F677" s="1" t="s">
        <v>1698</v>
      </c>
      <c r="G677" s="2" t="str">
        <f t="shared" si="64"/>
        <v>53567.1525</v>
      </c>
      <c r="H677" s="3">
        <f t="shared" si="65"/>
        <v>22407</v>
      </c>
      <c r="I677" s="22" t="s">
        <v>1110</v>
      </c>
      <c r="J677" s="23" t="s">
        <v>1111</v>
      </c>
      <c r="K677" s="22">
        <v>22407</v>
      </c>
      <c r="L677" s="22" t="s">
        <v>1112</v>
      </c>
      <c r="M677" s="23" t="s">
        <v>1900</v>
      </c>
      <c r="N677" s="23" t="s">
        <v>1901</v>
      </c>
      <c r="O677" s="24" t="s">
        <v>1113</v>
      </c>
      <c r="P677" s="25" t="s">
        <v>1114</v>
      </c>
    </row>
    <row r="678" spans="1:16" ht="13.5" thickBot="1">
      <c r="A678" s="3" t="str">
        <f t="shared" si="60"/>
        <v> AOEB 11 </v>
      </c>
      <c r="B678" s="1" t="str">
        <f t="shared" si="61"/>
        <v>I</v>
      </c>
      <c r="C678" s="3">
        <f t="shared" si="62"/>
        <v>53581.668899999997</v>
      </c>
      <c r="D678" s="2" t="str">
        <f t="shared" si="63"/>
        <v>vis</v>
      </c>
      <c r="E678" s="21">
        <f>VLOOKUP(C678,'Active 1'!C$21:E$950,3,FALSE)</f>
        <v>22430.085828681702</v>
      </c>
      <c r="F678" s="1" t="s">
        <v>1698</v>
      </c>
      <c r="G678" s="2" t="str">
        <f t="shared" si="64"/>
        <v>53581.6689</v>
      </c>
      <c r="H678" s="3">
        <f t="shared" si="65"/>
        <v>22430</v>
      </c>
      <c r="I678" s="22" t="s">
        <v>1120</v>
      </c>
      <c r="J678" s="23" t="s">
        <v>1121</v>
      </c>
      <c r="K678" s="22">
        <v>22430</v>
      </c>
      <c r="L678" s="22" t="s">
        <v>1109</v>
      </c>
      <c r="M678" s="23" t="s">
        <v>954</v>
      </c>
      <c r="N678" s="23" t="s">
        <v>955</v>
      </c>
      <c r="O678" s="24" t="s">
        <v>2013</v>
      </c>
      <c r="P678" s="24" t="s">
        <v>1031</v>
      </c>
    </row>
    <row r="679" spans="1:16" ht="13.5" thickBot="1">
      <c r="A679" s="3" t="str">
        <f t="shared" si="60"/>
        <v> AOEB 11 </v>
      </c>
      <c r="B679" s="1" t="str">
        <f t="shared" si="61"/>
        <v>I</v>
      </c>
      <c r="C679" s="3">
        <f t="shared" si="62"/>
        <v>53591.767999999996</v>
      </c>
      <c r="D679" s="2" t="str">
        <f t="shared" si="63"/>
        <v>vis</v>
      </c>
      <c r="E679" s="21">
        <f>VLOOKUP(C679,'Active 1'!C$21:E$950,3,FALSE)</f>
        <v>22446.087165942314</v>
      </c>
      <c r="F679" s="1" t="s">
        <v>1698</v>
      </c>
      <c r="G679" s="2" t="str">
        <f t="shared" si="64"/>
        <v>53591.768</v>
      </c>
      <c r="H679" s="3">
        <f t="shared" si="65"/>
        <v>22446</v>
      </c>
      <c r="I679" s="22" t="s">
        <v>1122</v>
      </c>
      <c r="J679" s="23" t="s">
        <v>1123</v>
      </c>
      <c r="K679" s="22">
        <v>22446</v>
      </c>
      <c r="L679" s="22" t="s">
        <v>1124</v>
      </c>
      <c r="M679" s="23" t="s">
        <v>1716</v>
      </c>
      <c r="N679" s="23"/>
      <c r="O679" s="24" t="s">
        <v>858</v>
      </c>
      <c r="P679" s="24" t="s">
        <v>1031</v>
      </c>
    </row>
    <row r="680" spans="1:16" ht="13.5" thickBot="1">
      <c r="A680" s="3" t="str">
        <f t="shared" si="60"/>
        <v> AOEB 11 </v>
      </c>
      <c r="B680" s="1" t="str">
        <f t="shared" si="61"/>
        <v>I</v>
      </c>
      <c r="C680" s="3">
        <f t="shared" si="62"/>
        <v>53624.5844</v>
      </c>
      <c r="D680" s="2" t="str">
        <f t="shared" si="63"/>
        <v>vis</v>
      </c>
      <c r="E680" s="21">
        <f>VLOOKUP(C680,'Active 1'!C$21:E$950,3,FALSE)</f>
        <v>22498.082520387678</v>
      </c>
      <c r="F680" s="1" t="s">
        <v>1698</v>
      </c>
      <c r="G680" s="2" t="str">
        <f t="shared" si="64"/>
        <v>53624.5844</v>
      </c>
      <c r="H680" s="3">
        <f t="shared" si="65"/>
        <v>22498</v>
      </c>
      <c r="I680" s="22" t="s">
        <v>1128</v>
      </c>
      <c r="J680" s="23" t="s">
        <v>1129</v>
      </c>
      <c r="K680" s="22">
        <v>22498</v>
      </c>
      <c r="L680" s="22" t="s">
        <v>1130</v>
      </c>
      <c r="M680" s="23" t="s">
        <v>954</v>
      </c>
      <c r="N680" s="23" t="s">
        <v>955</v>
      </c>
      <c r="O680" s="24" t="s">
        <v>1072</v>
      </c>
      <c r="P680" s="24" t="s">
        <v>1031</v>
      </c>
    </row>
    <row r="681" spans="1:16" ht="13.5" thickBot="1">
      <c r="A681" s="3" t="str">
        <f t="shared" si="60"/>
        <v> AOEB 12 </v>
      </c>
      <c r="B681" s="1" t="str">
        <f t="shared" si="61"/>
        <v>I</v>
      </c>
      <c r="C681" s="3">
        <f t="shared" si="62"/>
        <v>53887.769699999997</v>
      </c>
      <c r="D681" s="2" t="str">
        <f t="shared" si="63"/>
        <v>vis</v>
      </c>
      <c r="E681" s="21">
        <f>VLOOKUP(C681,'Active 1'!C$21:E$950,3,FALSE)</f>
        <v>22915.081732924969</v>
      </c>
      <c r="F681" s="1" t="s">
        <v>1698</v>
      </c>
      <c r="G681" s="2" t="str">
        <f t="shared" si="64"/>
        <v>53887.7697</v>
      </c>
      <c r="H681" s="3">
        <f t="shared" si="65"/>
        <v>22915</v>
      </c>
      <c r="I681" s="22" t="s">
        <v>1131</v>
      </c>
      <c r="J681" s="23" t="s">
        <v>1132</v>
      </c>
      <c r="K681" s="22">
        <v>22915</v>
      </c>
      <c r="L681" s="22" t="s">
        <v>1078</v>
      </c>
      <c r="M681" s="23" t="s">
        <v>954</v>
      </c>
      <c r="N681" s="23" t="s">
        <v>955</v>
      </c>
      <c r="O681" s="24" t="s">
        <v>1133</v>
      </c>
      <c r="P681" s="24" t="s">
        <v>1134</v>
      </c>
    </row>
    <row r="682" spans="1:16" ht="13.5" thickBot="1">
      <c r="A682" s="3" t="str">
        <f t="shared" si="60"/>
        <v> AOEB 12 </v>
      </c>
      <c r="B682" s="1" t="str">
        <f t="shared" si="61"/>
        <v>I</v>
      </c>
      <c r="C682" s="3">
        <f t="shared" si="62"/>
        <v>54062.599900000001</v>
      </c>
      <c r="D682" s="2" t="str">
        <f t="shared" si="63"/>
        <v>vis</v>
      </c>
      <c r="E682" s="21">
        <f>VLOOKUP(C682,'Active 1'!C$21:E$950,3,FALSE)</f>
        <v>23192.088297226772</v>
      </c>
      <c r="F682" s="1" t="s">
        <v>1698</v>
      </c>
      <c r="G682" s="2" t="str">
        <f t="shared" si="64"/>
        <v>54062.5999</v>
      </c>
      <c r="H682" s="3">
        <f t="shared" si="65"/>
        <v>23192</v>
      </c>
      <c r="I682" s="22" t="s">
        <v>1138</v>
      </c>
      <c r="J682" s="23" t="s">
        <v>1139</v>
      </c>
      <c r="K682" s="22">
        <v>23192</v>
      </c>
      <c r="L682" s="22" t="s">
        <v>1140</v>
      </c>
      <c r="M682" s="23" t="s">
        <v>954</v>
      </c>
      <c r="N682" s="23" t="s">
        <v>955</v>
      </c>
      <c r="O682" s="24" t="s">
        <v>2013</v>
      </c>
      <c r="P682" s="24" t="s">
        <v>1134</v>
      </c>
    </row>
    <row r="683" spans="1:16" ht="13.5" thickBot="1">
      <c r="A683" s="3" t="str">
        <f t="shared" si="60"/>
        <v> AOEB 12 </v>
      </c>
      <c r="B683" s="1" t="str">
        <f t="shared" si="61"/>
        <v>I</v>
      </c>
      <c r="C683" s="3">
        <f t="shared" si="62"/>
        <v>54241.845999999998</v>
      </c>
      <c r="D683" s="2" t="str">
        <f t="shared" si="63"/>
        <v>vis</v>
      </c>
      <c r="E683" s="21">
        <f>VLOOKUP(C683,'Active 1'!C$21:E$950,3,FALSE)</f>
        <v>23476.09155481897</v>
      </c>
      <c r="F683" s="1" t="s">
        <v>1698</v>
      </c>
      <c r="G683" s="2" t="str">
        <f t="shared" si="64"/>
        <v>54241.8460</v>
      </c>
      <c r="H683" s="3">
        <f t="shared" si="65"/>
        <v>23476</v>
      </c>
      <c r="I683" s="22" t="s">
        <v>1141</v>
      </c>
      <c r="J683" s="23" t="s">
        <v>1142</v>
      </c>
      <c r="K683" s="22">
        <v>23476</v>
      </c>
      <c r="L683" s="22" t="s">
        <v>1143</v>
      </c>
      <c r="M683" s="23" t="s">
        <v>954</v>
      </c>
      <c r="N683" s="23" t="s">
        <v>955</v>
      </c>
      <c r="O683" s="24" t="s">
        <v>1144</v>
      </c>
      <c r="P683" s="24" t="s">
        <v>1134</v>
      </c>
    </row>
    <row r="684" spans="1:16" ht="13.5" thickBot="1">
      <c r="A684" s="3" t="str">
        <f t="shared" si="60"/>
        <v>BAVM 193 </v>
      </c>
      <c r="B684" s="1" t="str">
        <f t="shared" si="61"/>
        <v>I</v>
      </c>
      <c r="C684" s="3">
        <f t="shared" si="62"/>
        <v>54338.411699999997</v>
      </c>
      <c r="D684" s="2" t="str">
        <f t="shared" si="63"/>
        <v>vis</v>
      </c>
      <c r="E684" s="21">
        <f>VLOOKUP(C684,'Active 1'!C$21:E$950,3,FALSE)</f>
        <v>23629.093340473835</v>
      </c>
      <c r="F684" s="1" t="s">
        <v>1698</v>
      </c>
      <c r="G684" s="2" t="str">
        <f t="shared" si="64"/>
        <v>54338.4117</v>
      </c>
      <c r="H684" s="3">
        <f t="shared" si="65"/>
        <v>23629</v>
      </c>
      <c r="I684" s="22" t="s">
        <v>1150</v>
      </c>
      <c r="J684" s="23" t="s">
        <v>1151</v>
      </c>
      <c r="K684" s="22">
        <v>23629</v>
      </c>
      <c r="L684" s="22" t="s">
        <v>1152</v>
      </c>
      <c r="M684" s="23" t="s">
        <v>954</v>
      </c>
      <c r="N684" s="23" t="s">
        <v>1153</v>
      </c>
      <c r="O684" s="24" t="s">
        <v>505</v>
      </c>
      <c r="P684" s="25" t="s">
        <v>1154</v>
      </c>
    </row>
    <row r="685" spans="1:16" ht="13.5" thickBot="1">
      <c r="A685" s="3" t="str">
        <f t="shared" si="60"/>
        <v>BAVM 193 </v>
      </c>
      <c r="B685" s="1" t="str">
        <f t="shared" si="61"/>
        <v>I</v>
      </c>
      <c r="C685" s="3">
        <f t="shared" si="62"/>
        <v>54388.269899999999</v>
      </c>
      <c r="D685" s="2" t="str">
        <f t="shared" si="63"/>
        <v>vis</v>
      </c>
      <c r="E685" s="21">
        <f>VLOOKUP(C685,'Active 1'!C$21:E$950,3,FALSE)</f>
        <v>23708.090268260181</v>
      </c>
      <c r="F685" s="1" t="s">
        <v>1698</v>
      </c>
      <c r="G685" s="2" t="str">
        <f t="shared" si="64"/>
        <v>54388.2699</v>
      </c>
      <c r="H685" s="3">
        <f t="shared" si="65"/>
        <v>23708</v>
      </c>
      <c r="I685" s="22" t="s">
        <v>1155</v>
      </c>
      <c r="J685" s="23" t="s">
        <v>1156</v>
      </c>
      <c r="K685" s="22" t="s">
        <v>1157</v>
      </c>
      <c r="L685" s="22" t="s">
        <v>1158</v>
      </c>
      <c r="M685" s="23" t="s">
        <v>954</v>
      </c>
      <c r="N685" s="23" t="s">
        <v>1006</v>
      </c>
      <c r="O685" s="24" t="s">
        <v>1047</v>
      </c>
      <c r="P685" s="25" t="s">
        <v>1154</v>
      </c>
    </row>
    <row r="686" spans="1:16" ht="13.5" thickBot="1">
      <c r="A686" s="3" t="str">
        <f t="shared" si="60"/>
        <v>BAVM 203 </v>
      </c>
      <c r="B686" s="1" t="str">
        <f t="shared" si="61"/>
        <v>II</v>
      </c>
      <c r="C686" s="3">
        <f t="shared" si="62"/>
        <v>54684.59</v>
      </c>
      <c r="D686" s="2" t="str">
        <f t="shared" si="63"/>
        <v>vis</v>
      </c>
      <c r="E686" s="21">
        <f>VLOOKUP(C686,'Active 1'!C$21:E$950,3,FALSE)</f>
        <v>24177.589318393191</v>
      </c>
      <c r="F686" s="1" t="s">
        <v>1698</v>
      </c>
      <c r="G686" s="2" t="str">
        <f t="shared" si="64"/>
        <v>54684.5900</v>
      </c>
      <c r="H686" s="3">
        <f t="shared" si="65"/>
        <v>24177.5</v>
      </c>
      <c r="I686" s="22" t="s">
        <v>1200</v>
      </c>
      <c r="J686" s="23" t="s">
        <v>1201</v>
      </c>
      <c r="K686" s="22" t="s">
        <v>1202</v>
      </c>
      <c r="L686" s="22" t="s">
        <v>1203</v>
      </c>
      <c r="M686" s="23" t="s">
        <v>954</v>
      </c>
      <c r="N686" s="23" t="s">
        <v>1153</v>
      </c>
      <c r="O686" s="24" t="s">
        <v>1204</v>
      </c>
      <c r="P686" s="25" t="s">
        <v>1205</v>
      </c>
    </row>
    <row r="687" spans="1:16" ht="13.5" thickBot="1">
      <c r="A687" s="3" t="str">
        <f t="shared" si="60"/>
        <v>BAVM 203 </v>
      </c>
      <c r="B687" s="1" t="str">
        <f t="shared" si="61"/>
        <v>I</v>
      </c>
      <c r="C687" s="3">
        <f t="shared" si="62"/>
        <v>54706.368900000001</v>
      </c>
      <c r="D687" s="2" t="str">
        <f t="shared" si="63"/>
        <v>vis</v>
      </c>
      <c r="E687" s="21">
        <f>VLOOKUP(C687,'Active 1'!C$21:E$950,3,FALSE)</f>
        <v>24212.096504584559</v>
      </c>
      <c r="F687" s="1" t="s">
        <v>1698</v>
      </c>
      <c r="G687" s="2" t="str">
        <f t="shared" si="64"/>
        <v>54706.3689</v>
      </c>
      <c r="H687" s="3">
        <f t="shared" si="65"/>
        <v>24212</v>
      </c>
      <c r="I687" s="22" t="s">
        <v>1210</v>
      </c>
      <c r="J687" s="23" t="s">
        <v>1211</v>
      </c>
      <c r="K687" s="22" t="s">
        <v>1212</v>
      </c>
      <c r="L687" s="22" t="s">
        <v>1213</v>
      </c>
      <c r="M687" s="23" t="s">
        <v>954</v>
      </c>
      <c r="N687" s="23" t="s">
        <v>1006</v>
      </c>
      <c r="O687" s="24" t="s">
        <v>1047</v>
      </c>
      <c r="P687" s="25" t="s">
        <v>1205</v>
      </c>
    </row>
    <row r="688" spans="1:16" ht="13.5" thickBot="1">
      <c r="A688" s="3" t="str">
        <f t="shared" si="60"/>
        <v>BAVM 203 </v>
      </c>
      <c r="B688" s="1" t="str">
        <f t="shared" si="61"/>
        <v>I</v>
      </c>
      <c r="C688" s="3">
        <f t="shared" si="62"/>
        <v>54737.294199999997</v>
      </c>
      <c r="D688" s="2" t="str">
        <f t="shared" si="63"/>
        <v>vis</v>
      </c>
      <c r="E688" s="21">
        <f>VLOOKUP(C688,'Active 1'!C$21:E$950,3,FALSE)</f>
        <v>24261.095539665457</v>
      </c>
      <c r="F688" s="1" t="s">
        <v>1698</v>
      </c>
      <c r="G688" s="2" t="str">
        <f t="shared" si="64"/>
        <v>54737.2942</v>
      </c>
      <c r="H688" s="3">
        <f t="shared" si="65"/>
        <v>24261</v>
      </c>
      <c r="I688" s="22" t="s">
        <v>1221</v>
      </c>
      <c r="J688" s="23" t="s">
        <v>1222</v>
      </c>
      <c r="K688" s="22">
        <v>24261</v>
      </c>
      <c r="L688" s="22" t="s">
        <v>1223</v>
      </c>
      <c r="M688" s="23" t="s">
        <v>954</v>
      </c>
      <c r="N688" s="23" t="s">
        <v>1006</v>
      </c>
      <c r="O688" s="24" t="s">
        <v>1047</v>
      </c>
      <c r="P688" s="25" t="s">
        <v>1205</v>
      </c>
    </row>
    <row r="689" spans="1:16" ht="13.5" thickBot="1">
      <c r="A689" s="3" t="str">
        <f t="shared" si="60"/>
        <v>BAVM 212 </v>
      </c>
      <c r="B689" s="1" t="str">
        <f t="shared" si="61"/>
        <v>II</v>
      </c>
      <c r="C689" s="3">
        <f t="shared" si="62"/>
        <v>55068.332199999997</v>
      </c>
      <c r="D689" s="2" t="str">
        <f t="shared" si="63"/>
        <v>vis</v>
      </c>
      <c r="E689" s="21">
        <f>VLOOKUP(C689,'Active 1'!C$21:E$950,3,FALSE)</f>
        <v>24785.602741701139</v>
      </c>
      <c r="F689" s="1" t="s">
        <v>1698</v>
      </c>
      <c r="G689" s="2" t="str">
        <f t="shared" si="64"/>
        <v>55068.3322</v>
      </c>
      <c r="H689" s="3">
        <f t="shared" si="65"/>
        <v>24785.5</v>
      </c>
      <c r="I689" s="22" t="s">
        <v>1242</v>
      </c>
      <c r="J689" s="23" t="s">
        <v>1243</v>
      </c>
      <c r="K689" s="22">
        <v>24785.5</v>
      </c>
      <c r="L689" s="22" t="s">
        <v>1244</v>
      </c>
      <c r="M689" s="23" t="s">
        <v>954</v>
      </c>
      <c r="N689" s="23" t="s">
        <v>1153</v>
      </c>
      <c r="O689" s="24" t="s">
        <v>1204</v>
      </c>
      <c r="P689" s="25" t="s">
        <v>1245</v>
      </c>
    </row>
    <row r="690" spans="1:16" ht="13.5" thickBot="1">
      <c r="A690" s="3" t="str">
        <f t="shared" si="60"/>
        <v>VSB 51 </v>
      </c>
      <c r="B690" s="1" t="str">
        <f t="shared" si="61"/>
        <v>I</v>
      </c>
      <c r="C690" s="3">
        <f t="shared" si="62"/>
        <v>55415.144099999998</v>
      </c>
      <c r="D690" s="2" t="str">
        <f t="shared" si="63"/>
        <v>vis</v>
      </c>
      <c r="E690" s="21">
        <f>VLOOKUP(C690,'Active 1'!C$21:E$950,3,FALSE)</f>
        <v>25335.102615738793</v>
      </c>
      <c r="F690" s="1" t="s">
        <v>1698</v>
      </c>
      <c r="G690" s="2" t="str">
        <f t="shared" si="64"/>
        <v>55415.1441</v>
      </c>
      <c r="H690" s="3">
        <f t="shared" si="65"/>
        <v>25335</v>
      </c>
      <c r="I690" s="22" t="s">
        <v>1266</v>
      </c>
      <c r="J690" s="23" t="s">
        <v>1267</v>
      </c>
      <c r="K690" s="22" t="s">
        <v>1268</v>
      </c>
      <c r="L690" s="22" t="s">
        <v>1244</v>
      </c>
      <c r="M690" s="23" t="s">
        <v>954</v>
      </c>
      <c r="N690" s="23" t="s">
        <v>1698</v>
      </c>
      <c r="O690" s="24" t="s">
        <v>1269</v>
      </c>
      <c r="P690" s="25" t="s">
        <v>1270</v>
      </c>
    </row>
    <row r="691" spans="1:16" ht="13.5" thickBot="1">
      <c r="A691" s="3" t="str">
        <f t="shared" si="60"/>
        <v>VSB 51 </v>
      </c>
      <c r="B691" s="1" t="str">
        <f t="shared" si="61"/>
        <v>I</v>
      </c>
      <c r="C691" s="3">
        <f t="shared" si="62"/>
        <v>55425.242400000003</v>
      </c>
      <c r="D691" s="2" t="str">
        <f t="shared" si="63"/>
        <v>vis</v>
      </c>
      <c r="E691" s="21">
        <f>VLOOKUP(C691,'Active 1'!C$21:E$950,3,FALSE)</f>
        <v>25351.10268545381</v>
      </c>
      <c r="F691" s="1" t="s">
        <v>1698</v>
      </c>
      <c r="G691" s="2" t="str">
        <f t="shared" si="64"/>
        <v>55425.2424</v>
      </c>
      <c r="H691" s="3">
        <f t="shared" si="65"/>
        <v>25351</v>
      </c>
      <c r="I691" s="22" t="s">
        <v>1274</v>
      </c>
      <c r="J691" s="23" t="s">
        <v>1275</v>
      </c>
      <c r="K691" s="22" t="s">
        <v>1276</v>
      </c>
      <c r="L691" s="22" t="s">
        <v>1244</v>
      </c>
      <c r="M691" s="23" t="s">
        <v>954</v>
      </c>
      <c r="N691" s="23" t="s">
        <v>1277</v>
      </c>
      <c r="O691" s="24" t="s">
        <v>1278</v>
      </c>
      <c r="P691" s="25" t="s">
        <v>1270</v>
      </c>
    </row>
    <row r="692" spans="1:16" ht="13.5" thickBot="1">
      <c r="A692" s="3" t="str">
        <f t="shared" si="60"/>
        <v>BAVM 225 </v>
      </c>
      <c r="B692" s="1" t="str">
        <f t="shared" si="61"/>
        <v>I</v>
      </c>
      <c r="C692" s="3">
        <f t="shared" si="62"/>
        <v>55837.377399999998</v>
      </c>
      <c r="D692" s="2" t="str">
        <f t="shared" si="63"/>
        <v>vis</v>
      </c>
      <c r="E692" s="21">
        <f>VLOOKUP(C692,'Active 1'!C$21:E$950,3,FALSE)</f>
        <v>26004.102569790266</v>
      </c>
      <c r="F692" s="1" t="s">
        <v>1698</v>
      </c>
      <c r="G692" s="2" t="str">
        <f t="shared" si="64"/>
        <v>55837.3774</v>
      </c>
      <c r="H692" s="3">
        <f t="shared" si="65"/>
        <v>26004</v>
      </c>
      <c r="I692" s="22" t="s">
        <v>1291</v>
      </c>
      <c r="J692" s="23" t="s">
        <v>1292</v>
      </c>
      <c r="K692" s="22" t="s">
        <v>1293</v>
      </c>
      <c r="L692" s="22" t="s">
        <v>1255</v>
      </c>
      <c r="M692" s="23" t="s">
        <v>954</v>
      </c>
      <c r="N692" s="23" t="s">
        <v>1006</v>
      </c>
      <c r="O692" s="24" t="s">
        <v>1047</v>
      </c>
      <c r="P692" s="25" t="s">
        <v>1294</v>
      </c>
    </row>
    <row r="693" spans="1:16" ht="13.5" thickBot="1">
      <c r="A693" s="3" t="str">
        <f t="shared" si="60"/>
        <v>BAVM 225 </v>
      </c>
      <c r="B693" s="1" t="str">
        <f t="shared" si="61"/>
        <v>I</v>
      </c>
      <c r="C693" s="3">
        <f t="shared" si="62"/>
        <v>55856.3151</v>
      </c>
      <c r="D693" s="2" t="str">
        <f t="shared" si="63"/>
        <v>vis</v>
      </c>
      <c r="E693" s="21">
        <f>VLOOKUP(C693,'Active 1'!C$21:E$950,3,FALSE)</f>
        <v>26034.108067769328</v>
      </c>
      <c r="F693" s="1" t="s">
        <v>1698</v>
      </c>
      <c r="G693" s="2" t="str">
        <f t="shared" si="64"/>
        <v>55856.3151</v>
      </c>
      <c r="H693" s="3">
        <f t="shared" si="65"/>
        <v>26034</v>
      </c>
      <c r="I693" s="22" t="s">
        <v>1295</v>
      </c>
      <c r="J693" s="23" t="s">
        <v>1296</v>
      </c>
      <c r="K693" s="22" t="s">
        <v>1297</v>
      </c>
      <c r="L693" s="22" t="s">
        <v>1298</v>
      </c>
      <c r="M693" s="23" t="s">
        <v>954</v>
      </c>
      <c r="N693" s="23" t="s">
        <v>1006</v>
      </c>
      <c r="O693" s="24" t="s">
        <v>1047</v>
      </c>
      <c r="P693" s="25" t="s">
        <v>1294</v>
      </c>
    </row>
    <row r="694" spans="1:16" ht="13.5" thickBot="1">
      <c r="A694" s="3" t="str">
        <f t="shared" si="60"/>
        <v> JAAVSO 41;122 </v>
      </c>
      <c r="B694" s="1" t="str">
        <f t="shared" si="61"/>
        <v>I</v>
      </c>
      <c r="C694" s="3">
        <f t="shared" si="62"/>
        <v>56170.625599999999</v>
      </c>
      <c r="D694" s="2" t="str">
        <f t="shared" si="63"/>
        <v>vis</v>
      </c>
      <c r="E694" s="21">
        <f>VLOOKUP(C694,'Active 1'!C$21:E$950,3,FALSE)</f>
        <v>26532.11168344316</v>
      </c>
      <c r="F694" s="1" t="s">
        <v>1698</v>
      </c>
      <c r="G694" s="2" t="str">
        <f t="shared" si="64"/>
        <v>56170.6256</v>
      </c>
      <c r="H694" s="3">
        <f t="shared" si="65"/>
        <v>26532</v>
      </c>
      <c r="I694" s="22" t="s">
        <v>1305</v>
      </c>
      <c r="J694" s="23" t="s">
        <v>1306</v>
      </c>
      <c r="K694" s="22" t="s">
        <v>1307</v>
      </c>
      <c r="L694" s="22" t="s">
        <v>1308</v>
      </c>
      <c r="M694" s="23" t="s">
        <v>954</v>
      </c>
      <c r="N694" s="23" t="s">
        <v>1698</v>
      </c>
      <c r="O694" s="24" t="s">
        <v>2013</v>
      </c>
      <c r="P694" s="24" t="s">
        <v>1309</v>
      </c>
    </row>
    <row r="695" spans="1:16" ht="26.25" thickBot="1">
      <c r="A695" s="3" t="str">
        <f t="shared" si="60"/>
        <v>BAVM 241 (=IBVS 6157) </v>
      </c>
      <c r="B695" s="1" t="str">
        <f t="shared" si="61"/>
        <v>II</v>
      </c>
      <c r="C695" s="3">
        <f t="shared" si="62"/>
        <v>57179.506600000001</v>
      </c>
      <c r="D695" s="2" t="str">
        <f t="shared" si="63"/>
        <v>vis</v>
      </c>
      <c r="E695" s="21">
        <f>VLOOKUP(C695,'Active 1'!C$21:E$950,3,FALSE)</f>
        <v>28130.615028971341</v>
      </c>
      <c r="F695" s="1" t="s">
        <v>1698</v>
      </c>
      <c r="G695" s="2" t="str">
        <f t="shared" si="64"/>
        <v>57179.5066</v>
      </c>
      <c r="H695" s="3">
        <f t="shared" si="65"/>
        <v>28130.5</v>
      </c>
      <c r="I695" s="22" t="s">
        <v>1343</v>
      </c>
      <c r="J695" s="23" t="s">
        <v>1344</v>
      </c>
      <c r="K695" s="22" t="s">
        <v>1345</v>
      </c>
      <c r="L695" s="22" t="s">
        <v>1346</v>
      </c>
      <c r="M695" s="23" t="s">
        <v>954</v>
      </c>
      <c r="N695" s="23" t="s">
        <v>1153</v>
      </c>
      <c r="O695" s="24" t="s">
        <v>505</v>
      </c>
      <c r="P695" s="25" t="s">
        <v>1347</v>
      </c>
    </row>
    <row r="696" spans="1:16">
      <c r="B696" s="1"/>
      <c r="E696" s="21"/>
      <c r="F696" s="1"/>
    </row>
    <row r="697" spans="1:16">
      <c r="B697" s="1"/>
      <c r="E697" s="21"/>
      <c r="F697" s="1"/>
    </row>
    <row r="698" spans="1:16">
      <c r="B698" s="1"/>
      <c r="E698" s="21"/>
      <c r="F698" s="1"/>
    </row>
    <row r="699" spans="1:16">
      <c r="B699" s="1"/>
      <c r="E699" s="21"/>
      <c r="F699" s="1"/>
    </row>
    <row r="700" spans="1:16">
      <c r="B700" s="1"/>
      <c r="E700" s="21"/>
      <c r="F700" s="1"/>
    </row>
    <row r="701" spans="1:16">
      <c r="B701" s="1"/>
      <c r="E701" s="21"/>
      <c r="F701" s="1"/>
    </row>
    <row r="702" spans="1:16">
      <c r="B702" s="1"/>
      <c r="E702" s="21"/>
      <c r="F702" s="1"/>
    </row>
    <row r="703" spans="1:16">
      <c r="B703" s="1"/>
      <c r="E703" s="21"/>
      <c r="F703" s="1"/>
    </row>
    <row r="704" spans="1:16">
      <c r="B704" s="1"/>
      <c r="E704" s="21"/>
      <c r="F704" s="1"/>
    </row>
    <row r="705" spans="2:6">
      <c r="B705" s="1"/>
      <c r="E705" s="21"/>
      <c r="F705" s="1"/>
    </row>
    <row r="706" spans="2:6">
      <c r="B706" s="1"/>
      <c r="E706" s="21"/>
      <c r="F706" s="1"/>
    </row>
    <row r="707" spans="2:6">
      <c r="B707" s="1"/>
      <c r="E707" s="21"/>
      <c r="F707" s="1"/>
    </row>
    <row r="708" spans="2:6">
      <c r="B708" s="1"/>
      <c r="E708" s="21"/>
      <c r="F708" s="1"/>
    </row>
    <row r="709" spans="2:6">
      <c r="B709" s="1"/>
      <c r="E709" s="21"/>
      <c r="F709" s="1"/>
    </row>
    <row r="710" spans="2:6">
      <c r="B710" s="1"/>
      <c r="E710" s="21"/>
      <c r="F710" s="1"/>
    </row>
    <row r="711" spans="2:6">
      <c r="B711" s="1"/>
      <c r="E711" s="21"/>
      <c r="F711" s="1"/>
    </row>
    <row r="712" spans="2:6">
      <c r="B712" s="1"/>
      <c r="E712" s="21"/>
      <c r="F712" s="1"/>
    </row>
    <row r="713" spans="2:6">
      <c r="B713" s="1"/>
      <c r="E713" s="21"/>
      <c r="F713" s="1"/>
    </row>
    <row r="714" spans="2:6">
      <c r="B714" s="1"/>
      <c r="E714" s="21"/>
      <c r="F714" s="1"/>
    </row>
    <row r="715" spans="2:6">
      <c r="B715" s="1"/>
      <c r="E715" s="21"/>
      <c r="F715" s="1"/>
    </row>
    <row r="716" spans="2:6">
      <c r="B716" s="1"/>
      <c r="E716" s="21"/>
      <c r="F716" s="1"/>
    </row>
    <row r="717" spans="2:6">
      <c r="B717" s="1"/>
      <c r="E717" s="21"/>
      <c r="F717" s="1"/>
    </row>
    <row r="718" spans="2:6">
      <c r="B718" s="1"/>
      <c r="E718" s="21"/>
      <c r="F718" s="1"/>
    </row>
    <row r="719" spans="2:6">
      <c r="B719" s="1"/>
      <c r="E719" s="21"/>
      <c r="F719" s="1"/>
    </row>
    <row r="720" spans="2:6">
      <c r="B720" s="1"/>
      <c r="E720" s="21"/>
      <c r="F720" s="1"/>
    </row>
    <row r="721" spans="2:6">
      <c r="B721" s="1"/>
      <c r="E721" s="21"/>
      <c r="F721" s="1"/>
    </row>
    <row r="722" spans="2:6">
      <c r="B722" s="1"/>
      <c r="E722" s="21"/>
      <c r="F722" s="1"/>
    </row>
    <row r="723" spans="2:6">
      <c r="B723" s="1"/>
      <c r="E723" s="21"/>
      <c r="F723" s="1"/>
    </row>
    <row r="724" spans="2:6">
      <c r="B724" s="1"/>
      <c r="E724" s="21"/>
      <c r="F724" s="1"/>
    </row>
    <row r="725" spans="2:6">
      <c r="B725" s="1"/>
      <c r="E725" s="21"/>
      <c r="F725" s="1"/>
    </row>
    <row r="726" spans="2:6">
      <c r="B726" s="1"/>
      <c r="E726" s="21"/>
      <c r="F726" s="1"/>
    </row>
    <row r="727" spans="2:6">
      <c r="B727" s="1"/>
      <c r="E727" s="21"/>
      <c r="F727" s="1"/>
    </row>
    <row r="728" spans="2:6">
      <c r="B728" s="1"/>
      <c r="E728" s="21"/>
      <c r="F728" s="1"/>
    </row>
    <row r="729" spans="2:6">
      <c r="B729" s="1"/>
      <c r="E729" s="21"/>
      <c r="F729" s="1"/>
    </row>
    <row r="730" spans="2:6">
      <c r="B730" s="1"/>
      <c r="E730" s="21"/>
      <c r="F730" s="1"/>
    </row>
    <row r="731" spans="2:6">
      <c r="B731" s="1"/>
      <c r="E731" s="21"/>
      <c r="F731" s="1"/>
    </row>
    <row r="732" spans="2:6">
      <c r="B732" s="1"/>
      <c r="E732" s="21"/>
      <c r="F732" s="1"/>
    </row>
    <row r="733" spans="2:6">
      <c r="B733" s="1"/>
      <c r="E733" s="21"/>
      <c r="F733" s="1"/>
    </row>
    <row r="734" spans="2:6">
      <c r="B734" s="1"/>
      <c r="E734" s="21"/>
      <c r="F734" s="1"/>
    </row>
    <row r="735" spans="2:6">
      <c r="B735" s="1"/>
      <c r="E735" s="21"/>
      <c r="F735" s="1"/>
    </row>
    <row r="736" spans="2:6">
      <c r="B736" s="1"/>
      <c r="E736" s="21"/>
      <c r="F736" s="1"/>
    </row>
    <row r="737" spans="2:6">
      <c r="B737" s="1"/>
      <c r="E737" s="21"/>
      <c r="F737" s="1"/>
    </row>
    <row r="738" spans="2:6">
      <c r="B738" s="1"/>
      <c r="E738" s="21"/>
      <c r="F738" s="1"/>
    </row>
    <row r="739" spans="2:6">
      <c r="B739" s="1"/>
      <c r="E739" s="21"/>
      <c r="F739" s="1"/>
    </row>
    <row r="740" spans="2:6">
      <c r="B740" s="1"/>
      <c r="E740" s="21"/>
      <c r="F740" s="1"/>
    </row>
    <row r="741" spans="2:6">
      <c r="B741" s="1"/>
      <c r="E741" s="21"/>
      <c r="F741" s="1"/>
    </row>
    <row r="742" spans="2:6">
      <c r="B742" s="1"/>
      <c r="E742" s="21"/>
      <c r="F742" s="1"/>
    </row>
    <row r="743" spans="2:6">
      <c r="B743" s="1"/>
      <c r="E743" s="21"/>
      <c r="F743" s="1"/>
    </row>
    <row r="744" spans="2:6">
      <c r="B744" s="1"/>
      <c r="E744" s="21"/>
      <c r="F744" s="1"/>
    </row>
    <row r="745" spans="2:6">
      <c r="B745" s="1"/>
      <c r="E745" s="21"/>
      <c r="F745" s="1"/>
    </row>
    <row r="746" spans="2:6">
      <c r="B746" s="1"/>
      <c r="E746" s="21"/>
      <c r="F746" s="1"/>
    </row>
    <row r="747" spans="2:6">
      <c r="B747" s="1"/>
      <c r="E747" s="21"/>
      <c r="F747" s="1"/>
    </row>
    <row r="748" spans="2:6">
      <c r="B748" s="1"/>
      <c r="E748" s="21"/>
      <c r="F748" s="1"/>
    </row>
    <row r="749" spans="2:6">
      <c r="B749" s="1"/>
      <c r="E749" s="21"/>
      <c r="F749" s="1"/>
    </row>
    <row r="750" spans="2:6">
      <c r="B750" s="1"/>
      <c r="E750" s="21"/>
      <c r="F750" s="1"/>
    </row>
    <row r="751" spans="2:6">
      <c r="B751" s="1"/>
      <c r="E751" s="21"/>
      <c r="F751" s="1"/>
    </row>
    <row r="752" spans="2:6">
      <c r="B752" s="1"/>
      <c r="E752" s="21"/>
      <c r="F752" s="1"/>
    </row>
    <row r="753" spans="2:6">
      <c r="B753" s="1"/>
      <c r="E753" s="21"/>
      <c r="F753" s="1"/>
    </row>
    <row r="754" spans="2:6">
      <c r="B754" s="1"/>
      <c r="E754" s="21"/>
      <c r="F754" s="1"/>
    </row>
    <row r="755" spans="2:6">
      <c r="B755" s="1"/>
      <c r="E755" s="21"/>
      <c r="F755" s="1"/>
    </row>
    <row r="756" spans="2:6">
      <c r="B756" s="1"/>
      <c r="E756" s="21"/>
      <c r="F756" s="1"/>
    </row>
    <row r="757" spans="2:6">
      <c r="B757" s="1"/>
      <c r="E757" s="21"/>
      <c r="F757" s="1"/>
    </row>
    <row r="758" spans="2:6">
      <c r="B758" s="1"/>
      <c r="E758" s="21"/>
      <c r="F758" s="1"/>
    </row>
    <row r="759" spans="2:6">
      <c r="B759" s="1"/>
      <c r="E759" s="21"/>
      <c r="F759" s="1"/>
    </row>
    <row r="760" spans="2:6">
      <c r="B760" s="1"/>
      <c r="E760" s="21"/>
      <c r="F760" s="1"/>
    </row>
    <row r="761" spans="2:6">
      <c r="B761" s="1"/>
      <c r="E761" s="21"/>
      <c r="F761" s="1"/>
    </row>
    <row r="762" spans="2:6">
      <c r="B762" s="1"/>
      <c r="E762" s="21"/>
      <c r="F762" s="1"/>
    </row>
    <row r="763" spans="2:6">
      <c r="B763" s="1"/>
      <c r="E763" s="21"/>
      <c r="F763" s="1"/>
    </row>
    <row r="764" spans="2:6">
      <c r="B764" s="1"/>
      <c r="E764" s="21"/>
      <c r="F764" s="1"/>
    </row>
    <row r="765" spans="2:6">
      <c r="B765" s="1"/>
      <c r="E765" s="21"/>
      <c r="F765" s="1"/>
    </row>
    <row r="766" spans="2:6">
      <c r="B766" s="1"/>
      <c r="E766" s="21"/>
      <c r="F766" s="1"/>
    </row>
    <row r="767" spans="2:6">
      <c r="B767" s="1"/>
      <c r="E767" s="21"/>
      <c r="F767" s="1"/>
    </row>
    <row r="768" spans="2:6">
      <c r="B768" s="1"/>
      <c r="E768" s="21"/>
      <c r="F768" s="1"/>
    </row>
    <row r="769" spans="2:6">
      <c r="B769" s="1"/>
      <c r="E769" s="21"/>
      <c r="F769" s="1"/>
    </row>
    <row r="770" spans="2:6">
      <c r="B770" s="1"/>
      <c r="E770" s="21"/>
      <c r="F770" s="1"/>
    </row>
    <row r="771" spans="2:6">
      <c r="B771" s="1"/>
      <c r="E771" s="21"/>
      <c r="F771" s="1"/>
    </row>
    <row r="772" spans="2:6">
      <c r="B772" s="1"/>
      <c r="E772" s="21"/>
      <c r="F772" s="1"/>
    </row>
    <row r="773" spans="2:6">
      <c r="B773" s="1"/>
      <c r="E773" s="21"/>
      <c r="F773" s="1"/>
    </row>
    <row r="774" spans="2:6">
      <c r="B774" s="1"/>
      <c r="E774" s="21"/>
      <c r="F774" s="1"/>
    </row>
    <row r="775" spans="2:6">
      <c r="B775" s="1"/>
      <c r="E775" s="21"/>
      <c r="F775" s="1"/>
    </row>
    <row r="776" spans="2:6">
      <c r="B776" s="1"/>
      <c r="E776" s="21"/>
      <c r="F776" s="1"/>
    </row>
    <row r="777" spans="2:6">
      <c r="B777" s="1"/>
      <c r="E777" s="21"/>
      <c r="F777" s="1"/>
    </row>
    <row r="778" spans="2:6">
      <c r="B778" s="1"/>
      <c r="E778" s="21"/>
      <c r="F778" s="1"/>
    </row>
    <row r="779" spans="2:6">
      <c r="B779" s="1"/>
      <c r="E779" s="21"/>
      <c r="F779" s="1"/>
    </row>
    <row r="780" spans="2:6">
      <c r="B780" s="1"/>
      <c r="E780" s="21"/>
      <c r="F780" s="1"/>
    </row>
    <row r="781" spans="2:6">
      <c r="B781" s="1"/>
      <c r="E781" s="21"/>
      <c r="F781" s="1"/>
    </row>
    <row r="782" spans="2:6">
      <c r="B782" s="1"/>
      <c r="E782" s="21"/>
      <c r="F782" s="1"/>
    </row>
    <row r="783" spans="2:6">
      <c r="B783" s="1"/>
      <c r="E783" s="21"/>
      <c r="F783" s="1"/>
    </row>
    <row r="784" spans="2:6">
      <c r="B784" s="1"/>
      <c r="E784" s="21"/>
      <c r="F784" s="1"/>
    </row>
    <row r="785" spans="2:6">
      <c r="B785" s="1"/>
      <c r="E785" s="21"/>
      <c r="F785" s="1"/>
    </row>
    <row r="786" spans="2:6">
      <c r="B786" s="1"/>
      <c r="E786" s="21"/>
      <c r="F786" s="1"/>
    </row>
    <row r="787" spans="2:6">
      <c r="B787" s="1"/>
      <c r="E787" s="21"/>
      <c r="F787" s="1"/>
    </row>
    <row r="788" spans="2:6">
      <c r="B788" s="1"/>
      <c r="E788" s="21"/>
      <c r="F788" s="1"/>
    </row>
    <row r="789" spans="2:6">
      <c r="B789" s="1"/>
      <c r="E789" s="21"/>
      <c r="F789" s="1"/>
    </row>
    <row r="790" spans="2:6">
      <c r="B790" s="1"/>
      <c r="E790" s="21"/>
      <c r="F790" s="1"/>
    </row>
    <row r="791" spans="2:6">
      <c r="B791" s="1"/>
      <c r="E791" s="21"/>
      <c r="F791" s="1"/>
    </row>
    <row r="792" spans="2:6">
      <c r="B792" s="1"/>
      <c r="E792" s="21"/>
      <c r="F792" s="1"/>
    </row>
    <row r="793" spans="2:6">
      <c r="B793" s="1"/>
      <c r="E793" s="21"/>
      <c r="F793" s="1"/>
    </row>
    <row r="794" spans="2:6">
      <c r="B794" s="1"/>
      <c r="E794" s="21"/>
      <c r="F794" s="1"/>
    </row>
    <row r="795" spans="2:6">
      <c r="B795" s="1"/>
      <c r="E795" s="21"/>
      <c r="F795" s="1"/>
    </row>
    <row r="796" spans="2:6">
      <c r="B796" s="1"/>
      <c r="E796" s="21"/>
      <c r="F796" s="1"/>
    </row>
    <row r="797" spans="2:6">
      <c r="B797" s="1"/>
      <c r="E797" s="21"/>
      <c r="F797" s="1"/>
    </row>
    <row r="798" spans="2:6">
      <c r="B798" s="1"/>
      <c r="E798" s="21"/>
      <c r="F798" s="1"/>
    </row>
    <row r="799" spans="2:6">
      <c r="B799" s="1"/>
      <c r="E799" s="21"/>
      <c r="F799" s="1"/>
    </row>
    <row r="800" spans="2:6">
      <c r="B800" s="1"/>
      <c r="E800" s="21"/>
      <c r="F800" s="1"/>
    </row>
    <row r="801" spans="2:6">
      <c r="B801" s="1"/>
      <c r="E801" s="21"/>
      <c r="F801" s="1"/>
    </row>
    <row r="802" spans="2:6">
      <c r="B802" s="1"/>
      <c r="E802" s="21"/>
      <c r="F802" s="1"/>
    </row>
    <row r="803" spans="2:6">
      <c r="B803" s="1"/>
      <c r="E803" s="21"/>
      <c r="F803" s="1"/>
    </row>
    <row r="804" spans="2:6">
      <c r="B804" s="1"/>
      <c r="E804" s="21"/>
      <c r="F804" s="1"/>
    </row>
    <row r="805" spans="2:6">
      <c r="B805" s="1"/>
      <c r="E805" s="21"/>
      <c r="F805" s="1"/>
    </row>
    <row r="806" spans="2:6">
      <c r="B806" s="1"/>
      <c r="E806" s="21"/>
      <c r="F806" s="1"/>
    </row>
    <row r="807" spans="2:6">
      <c r="B807" s="1"/>
      <c r="E807" s="21"/>
      <c r="F807" s="1"/>
    </row>
    <row r="808" spans="2:6">
      <c r="B808" s="1"/>
      <c r="E808" s="21"/>
      <c r="F808" s="1"/>
    </row>
    <row r="809" spans="2:6">
      <c r="B809" s="1"/>
      <c r="E809" s="21"/>
      <c r="F809" s="1"/>
    </row>
    <row r="810" spans="2:6">
      <c r="B810" s="1"/>
      <c r="E810" s="21"/>
      <c r="F810" s="1"/>
    </row>
    <row r="811" spans="2:6">
      <c r="B811" s="1"/>
      <c r="E811" s="21"/>
      <c r="F811" s="1"/>
    </row>
    <row r="812" spans="2:6">
      <c r="B812" s="1"/>
      <c r="E812" s="21"/>
      <c r="F812" s="1"/>
    </row>
    <row r="813" spans="2:6">
      <c r="B813" s="1"/>
      <c r="E813" s="21"/>
      <c r="F813" s="1"/>
    </row>
    <row r="814" spans="2:6">
      <c r="B814" s="1"/>
      <c r="E814" s="21"/>
      <c r="F814" s="1"/>
    </row>
    <row r="815" spans="2:6">
      <c r="B815" s="1"/>
      <c r="E815" s="21"/>
      <c r="F815" s="1"/>
    </row>
    <row r="816" spans="2:6">
      <c r="B816" s="1"/>
      <c r="E816" s="21"/>
      <c r="F816" s="1"/>
    </row>
    <row r="817" spans="2:6">
      <c r="B817" s="1"/>
      <c r="E817" s="21"/>
      <c r="F817" s="1"/>
    </row>
    <row r="818" spans="2:6">
      <c r="B818" s="1"/>
      <c r="E818" s="21"/>
      <c r="F818" s="1"/>
    </row>
    <row r="819" spans="2:6">
      <c r="B819" s="1"/>
      <c r="E819" s="21"/>
      <c r="F819" s="1"/>
    </row>
    <row r="820" spans="2:6">
      <c r="B820" s="1"/>
      <c r="E820" s="21"/>
      <c r="F820" s="1"/>
    </row>
    <row r="821" spans="2:6">
      <c r="B821" s="1"/>
      <c r="E821" s="21"/>
      <c r="F821" s="1"/>
    </row>
    <row r="822" spans="2:6">
      <c r="B822" s="1"/>
      <c r="E822" s="21"/>
      <c r="F822" s="1"/>
    </row>
    <row r="823" spans="2:6">
      <c r="B823" s="1"/>
      <c r="E823" s="21"/>
      <c r="F823" s="1"/>
    </row>
    <row r="824" spans="2:6">
      <c r="B824" s="1"/>
      <c r="E824" s="21"/>
      <c r="F824" s="1"/>
    </row>
    <row r="825" spans="2:6">
      <c r="B825" s="1"/>
      <c r="E825" s="21"/>
      <c r="F825" s="1"/>
    </row>
    <row r="826" spans="2:6">
      <c r="B826" s="1"/>
      <c r="E826" s="21"/>
      <c r="F826" s="1"/>
    </row>
    <row r="827" spans="2:6">
      <c r="B827" s="1"/>
      <c r="E827" s="21"/>
      <c r="F827" s="1"/>
    </row>
    <row r="828" spans="2:6">
      <c r="B828" s="1"/>
      <c r="E828" s="21"/>
      <c r="F828" s="1"/>
    </row>
    <row r="829" spans="2:6">
      <c r="B829" s="1"/>
      <c r="E829" s="21"/>
      <c r="F829" s="1"/>
    </row>
    <row r="830" spans="2:6">
      <c r="B830" s="1"/>
      <c r="E830" s="21"/>
      <c r="F830" s="1"/>
    </row>
    <row r="831" spans="2:6">
      <c r="B831" s="1"/>
      <c r="E831" s="21"/>
      <c r="F831" s="1"/>
    </row>
    <row r="832" spans="2:6">
      <c r="B832" s="1"/>
      <c r="E832" s="21"/>
      <c r="F832" s="1"/>
    </row>
    <row r="833" spans="2:6">
      <c r="B833" s="1"/>
      <c r="E833" s="21"/>
      <c r="F833" s="1"/>
    </row>
    <row r="834" spans="2:6">
      <c r="B834" s="1"/>
      <c r="E834" s="21"/>
      <c r="F834" s="1"/>
    </row>
    <row r="835" spans="2:6">
      <c r="B835" s="1"/>
      <c r="E835" s="21"/>
      <c r="F835" s="1"/>
    </row>
    <row r="836" spans="2:6">
      <c r="B836" s="1"/>
      <c r="E836" s="21"/>
      <c r="F836" s="1"/>
    </row>
    <row r="837" spans="2:6">
      <c r="B837" s="1"/>
      <c r="E837" s="21"/>
      <c r="F837" s="1"/>
    </row>
    <row r="838" spans="2:6">
      <c r="B838" s="1"/>
      <c r="E838" s="21"/>
      <c r="F838" s="1"/>
    </row>
    <row r="839" spans="2:6">
      <c r="B839" s="1"/>
      <c r="E839" s="21"/>
      <c r="F839" s="1"/>
    </row>
    <row r="840" spans="2:6">
      <c r="B840" s="1"/>
      <c r="E840" s="21"/>
      <c r="F840" s="1"/>
    </row>
    <row r="841" spans="2:6">
      <c r="B841" s="1"/>
      <c r="E841" s="21"/>
      <c r="F841" s="1"/>
    </row>
    <row r="842" spans="2:6">
      <c r="B842" s="1"/>
      <c r="E842" s="21"/>
      <c r="F842" s="1"/>
    </row>
    <row r="843" spans="2:6">
      <c r="B843" s="1"/>
      <c r="E843" s="21"/>
      <c r="F843" s="1"/>
    </row>
    <row r="844" spans="2:6">
      <c r="B844" s="1"/>
      <c r="E844" s="21"/>
      <c r="F844" s="1"/>
    </row>
    <row r="845" spans="2:6">
      <c r="B845" s="1"/>
      <c r="E845" s="21"/>
      <c r="F845" s="1"/>
    </row>
    <row r="846" spans="2:6">
      <c r="B846" s="1"/>
      <c r="E846" s="21"/>
      <c r="F846" s="1"/>
    </row>
    <row r="847" spans="2:6">
      <c r="B847" s="1"/>
      <c r="E847" s="21"/>
      <c r="F847" s="1"/>
    </row>
    <row r="848" spans="2:6">
      <c r="B848" s="1"/>
      <c r="E848" s="21"/>
      <c r="F848" s="1"/>
    </row>
    <row r="849" spans="2:6">
      <c r="B849" s="1"/>
      <c r="E849" s="21"/>
      <c r="F849" s="1"/>
    </row>
    <row r="850" spans="2:6">
      <c r="B850" s="1"/>
      <c r="E850" s="21"/>
      <c r="F850" s="1"/>
    </row>
    <row r="851" spans="2:6">
      <c r="B851" s="1"/>
      <c r="E851" s="21"/>
      <c r="F851" s="1"/>
    </row>
    <row r="852" spans="2:6">
      <c r="B852" s="1"/>
      <c r="E852" s="21"/>
      <c r="F852" s="1"/>
    </row>
    <row r="853" spans="2:6">
      <c r="B853" s="1"/>
      <c r="E853" s="21"/>
      <c r="F853" s="1"/>
    </row>
    <row r="854" spans="2:6">
      <c r="B854" s="1"/>
      <c r="E854" s="21"/>
      <c r="F854" s="1"/>
    </row>
    <row r="855" spans="2:6">
      <c r="B855" s="1"/>
      <c r="E855" s="21"/>
      <c r="F855" s="1"/>
    </row>
    <row r="856" spans="2:6">
      <c r="B856" s="1"/>
      <c r="E856" s="21"/>
      <c r="F856" s="1"/>
    </row>
    <row r="857" spans="2:6">
      <c r="B857" s="1"/>
      <c r="E857" s="21"/>
      <c r="F857" s="1"/>
    </row>
    <row r="858" spans="2:6">
      <c r="B858" s="1"/>
      <c r="E858" s="21"/>
      <c r="F858" s="1"/>
    </row>
    <row r="859" spans="2:6">
      <c r="B859" s="1"/>
      <c r="E859" s="21"/>
      <c r="F859" s="1"/>
    </row>
    <row r="860" spans="2:6">
      <c r="B860" s="1"/>
      <c r="E860" s="21"/>
      <c r="F860" s="1"/>
    </row>
    <row r="861" spans="2:6">
      <c r="B861" s="1"/>
      <c r="F861" s="1"/>
    </row>
    <row r="862" spans="2:6">
      <c r="B862" s="1"/>
      <c r="F862" s="1"/>
    </row>
    <row r="863" spans="2:6">
      <c r="B863" s="1"/>
      <c r="F863" s="1"/>
    </row>
    <row r="864" spans="2:6">
      <c r="B864" s="1"/>
      <c r="F864" s="1"/>
    </row>
    <row r="865" spans="2:6">
      <c r="B865" s="1"/>
      <c r="F865" s="1"/>
    </row>
    <row r="866" spans="2:6">
      <c r="B866" s="1"/>
      <c r="F866" s="1"/>
    </row>
    <row r="867" spans="2:6">
      <c r="B867" s="1"/>
      <c r="F867" s="1"/>
    </row>
    <row r="868" spans="2:6">
      <c r="B868" s="1"/>
      <c r="F868" s="1"/>
    </row>
    <row r="869" spans="2:6">
      <c r="B869" s="1"/>
      <c r="F869" s="1"/>
    </row>
    <row r="870" spans="2:6">
      <c r="B870" s="1"/>
      <c r="F870" s="1"/>
    </row>
    <row r="871" spans="2:6">
      <c r="B871" s="1"/>
      <c r="F871" s="1"/>
    </row>
    <row r="872" spans="2:6">
      <c r="B872" s="1"/>
      <c r="F872" s="1"/>
    </row>
    <row r="873" spans="2:6">
      <c r="B873" s="1"/>
      <c r="F873" s="1"/>
    </row>
    <row r="874" spans="2:6">
      <c r="B874" s="1"/>
      <c r="F874" s="1"/>
    </row>
    <row r="875" spans="2:6">
      <c r="B875" s="1"/>
      <c r="F875" s="1"/>
    </row>
    <row r="876" spans="2:6">
      <c r="B876" s="1"/>
      <c r="F876" s="1"/>
    </row>
    <row r="877" spans="2:6">
      <c r="B877" s="1"/>
      <c r="F877" s="1"/>
    </row>
    <row r="878" spans="2:6">
      <c r="B878" s="1"/>
      <c r="F878" s="1"/>
    </row>
    <row r="879" spans="2:6">
      <c r="B879" s="1"/>
      <c r="F879" s="1"/>
    </row>
    <row r="880" spans="2:6">
      <c r="B880" s="1"/>
      <c r="F880" s="1"/>
    </row>
    <row r="881" spans="2:6">
      <c r="B881" s="1"/>
      <c r="F881" s="1"/>
    </row>
    <row r="882" spans="2:6">
      <c r="B882" s="1"/>
      <c r="F882" s="1"/>
    </row>
    <row r="883" spans="2:6">
      <c r="B883" s="1"/>
      <c r="F883" s="1"/>
    </row>
    <row r="884" spans="2:6">
      <c r="B884" s="1"/>
      <c r="F884" s="1"/>
    </row>
    <row r="885" spans="2:6">
      <c r="B885" s="1"/>
      <c r="F885" s="1"/>
    </row>
    <row r="886" spans="2:6">
      <c r="B886" s="1"/>
      <c r="F886" s="1"/>
    </row>
    <row r="887" spans="2:6">
      <c r="B887" s="1"/>
      <c r="F887" s="1"/>
    </row>
    <row r="888" spans="2:6">
      <c r="B888" s="1"/>
      <c r="F888" s="1"/>
    </row>
    <row r="889" spans="2:6">
      <c r="B889" s="1"/>
      <c r="F889" s="1"/>
    </row>
    <row r="890" spans="2:6">
      <c r="B890" s="1"/>
      <c r="F890" s="1"/>
    </row>
    <row r="891" spans="2:6">
      <c r="B891" s="1"/>
      <c r="F891" s="1"/>
    </row>
    <row r="892" spans="2:6">
      <c r="B892" s="1"/>
      <c r="F892" s="1"/>
    </row>
    <row r="893" spans="2:6">
      <c r="B893" s="1"/>
      <c r="F893" s="1"/>
    </row>
    <row r="894" spans="2:6">
      <c r="B894" s="1"/>
      <c r="F894" s="1"/>
    </row>
    <row r="895" spans="2:6">
      <c r="B895" s="1"/>
      <c r="F895" s="1"/>
    </row>
    <row r="896" spans="2:6">
      <c r="B896" s="1"/>
      <c r="F896" s="1"/>
    </row>
    <row r="897" spans="2:6">
      <c r="B897" s="1"/>
      <c r="F897" s="1"/>
    </row>
    <row r="898" spans="2:6">
      <c r="B898" s="1"/>
      <c r="F898" s="1"/>
    </row>
    <row r="899" spans="2:6">
      <c r="B899" s="1"/>
      <c r="F899" s="1"/>
    </row>
    <row r="900" spans="2:6">
      <c r="B900" s="1"/>
      <c r="F900" s="1"/>
    </row>
    <row r="901" spans="2:6">
      <c r="B901" s="1"/>
      <c r="F901" s="1"/>
    </row>
    <row r="902" spans="2:6">
      <c r="B902" s="1"/>
      <c r="F902" s="1"/>
    </row>
    <row r="903" spans="2:6">
      <c r="B903" s="1"/>
      <c r="F903" s="1"/>
    </row>
    <row r="904" spans="2:6">
      <c r="B904" s="1"/>
      <c r="F904" s="1"/>
    </row>
    <row r="905" spans="2:6">
      <c r="B905" s="1"/>
      <c r="F905" s="1"/>
    </row>
    <row r="906" spans="2:6">
      <c r="B906" s="1"/>
      <c r="F906" s="1"/>
    </row>
    <row r="907" spans="2:6">
      <c r="B907" s="1"/>
      <c r="F907" s="1"/>
    </row>
    <row r="908" spans="2:6">
      <c r="B908" s="1"/>
      <c r="F908" s="1"/>
    </row>
    <row r="909" spans="2:6">
      <c r="B909" s="1"/>
      <c r="F909" s="1"/>
    </row>
    <row r="910" spans="2:6">
      <c r="B910" s="1"/>
      <c r="F910" s="1"/>
    </row>
    <row r="911" spans="2:6">
      <c r="B911" s="1"/>
      <c r="F911" s="1"/>
    </row>
    <row r="912" spans="2:6">
      <c r="B912" s="1"/>
      <c r="F912" s="1"/>
    </row>
    <row r="913" spans="2:6">
      <c r="B913" s="1"/>
      <c r="F913" s="1"/>
    </row>
    <row r="914" spans="2:6">
      <c r="B914" s="1"/>
      <c r="F914" s="1"/>
    </row>
    <row r="915" spans="2:6">
      <c r="B915" s="1"/>
      <c r="F915" s="1"/>
    </row>
    <row r="916" spans="2:6">
      <c r="B916" s="1"/>
      <c r="F916" s="1"/>
    </row>
    <row r="917" spans="2:6">
      <c r="B917" s="1"/>
      <c r="F917" s="1"/>
    </row>
    <row r="918" spans="2:6">
      <c r="B918" s="1"/>
      <c r="F918" s="1"/>
    </row>
    <row r="919" spans="2:6">
      <c r="B919" s="1"/>
      <c r="F919" s="1"/>
    </row>
    <row r="920" spans="2:6">
      <c r="B920" s="1"/>
      <c r="F920" s="1"/>
    </row>
    <row r="921" spans="2:6">
      <c r="B921" s="1"/>
      <c r="F921" s="1"/>
    </row>
    <row r="922" spans="2:6">
      <c r="B922" s="1"/>
      <c r="F922" s="1"/>
    </row>
    <row r="923" spans="2:6">
      <c r="B923" s="1"/>
      <c r="F923" s="1"/>
    </row>
    <row r="924" spans="2:6">
      <c r="B924" s="1"/>
      <c r="F924" s="1"/>
    </row>
    <row r="925" spans="2:6">
      <c r="B925" s="1"/>
      <c r="F925" s="1"/>
    </row>
    <row r="926" spans="2:6">
      <c r="B926" s="1"/>
      <c r="F926" s="1"/>
    </row>
    <row r="927" spans="2:6">
      <c r="B927" s="1"/>
      <c r="F927" s="1"/>
    </row>
    <row r="928" spans="2:6">
      <c r="B928" s="1"/>
      <c r="F928" s="1"/>
    </row>
    <row r="929" spans="2:6">
      <c r="B929" s="1"/>
      <c r="F929" s="1"/>
    </row>
    <row r="930" spans="2:6">
      <c r="B930" s="1"/>
      <c r="F930" s="1"/>
    </row>
    <row r="931" spans="2:6">
      <c r="B931" s="1"/>
      <c r="F931" s="1"/>
    </row>
    <row r="932" spans="2:6">
      <c r="B932" s="1"/>
      <c r="F932" s="1"/>
    </row>
    <row r="933" spans="2:6">
      <c r="B933" s="1"/>
      <c r="F933" s="1"/>
    </row>
    <row r="934" spans="2:6">
      <c r="B934" s="1"/>
      <c r="F934" s="1"/>
    </row>
    <row r="935" spans="2:6">
      <c r="B935" s="1"/>
      <c r="F935" s="1"/>
    </row>
    <row r="936" spans="2:6">
      <c r="B936" s="1"/>
      <c r="F936" s="1"/>
    </row>
    <row r="937" spans="2:6">
      <c r="B937" s="1"/>
      <c r="F937" s="1"/>
    </row>
    <row r="938" spans="2:6">
      <c r="B938" s="1"/>
      <c r="F938" s="1"/>
    </row>
    <row r="939" spans="2:6">
      <c r="B939" s="1"/>
      <c r="F939" s="1"/>
    </row>
    <row r="940" spans="2:6">
      <c r="B940" s="1"/>
      <c r="F940" s="1"/>
    </row>
    <row r="941" spans="2:6">
      <c r="B941" s="1"/>
      <c r="F941" s="1"/>
    </row>
    <row r="942" spans="2:6">
      <c r="B942" s="1"/>
      <c r="F942" s="1"/>
    </row>
    <row r="943" spans="2:6">
      <c r="B943" s="1"/>
      <c r="F943" s="1"/>
    </row>
    <row r="944" spans="2:6">
      <c r="B944" s="1"/>
      <c r="F944" s="1"/>
    </row>
    <row r="945" spans="2:6">
      <c r="B945" s="1"/>
      <c r="F945" s="1"/>
    </row>
    <row r="946" spans="2:6">
      <c r="B946" s="1"/>
      <c r="F946" s="1"/>
    </row>
    <row r="947" spans="2:6">
      <c r="B947" s="1"/>
      <c r="F947" s="1"/>
    </row>
    <row r="948" spans="2:6">
      <c r="B948" s="1"/>
      <c r="F948" s="1"/>
    </row>
    <row r="949" spans="2:6">
      <c r="B949" s="1"/>
      <c r="F949" s="1"/>
    </row>
    <row r="950" spans="2:6">
      <c r="B950" s="1"/>
      <c r="F950" s="1"/>
    </row>
    <row r="951" spans="2:6">
      <c r="B951" s="1"/>
      <c r="F951" s="1"/>
    </row>
    <row r="952" spans="2:6">
      <c r="B952" s="1"/>
      <c r="F952" s="1"/>
    </row>
    <row r="953" spans="2:6">
      <c r="B953" s="1"/>
      <c r="F953" s="1"/>
    </row>
    <row r="954" spans="2:6">
      <c r="B954" s="1"/>
      <c r="F954" s="1"/>
    </row>
    <row r="955" spans="2:6">
      <c r="B955" s="1"/>
      <c r="F955" s="1"/>
    </row>
    <row r="956" spans="2:6">
      <c r="B956" s="1"/>
      <c r="F956" s="1"/>
    </row>
    <row r="957" spans="2:6">
      <c r="B957" s="1"/>
      <c r="F957" s="1"/>
    </row>
    <row r="958" spans="2:6">
      <c r="B958" s="1"/>
      <c r="F958" s="1"/>
    </row>
    <row r="959" spans="2:6">
      <c r="B959" s="1"/>
      <c r="F959" s="1"/>
    </row>
    <row r="960" spans="2:6">
      <c r="B960" s="1"/>
      <c r="F960" s="1"/>
    </row>
    <row r="961" spans="2:6">
      <c r="B961" s="1"/>
      <c r="F961" s="1"/>
    </row>
    <row r="962" spans="2:6">
      <c r="B962" s="1"/>
      <c r="F962" s="1"/>
    </row>
    <row r="963" spans="2:6">
      <c r="B963" s="1"/>
      <c r="F963" s="1"/>
    </row>
    <row r="964" spans="2:6">
      <c r="B964" s="1"/>
      <c r="F964" s="1"/>
    </row>
    <row r="965" spans="2:6">
      <c r="B965" s="1"/>
      <c r="F965" s="1"/>
    </row>
    <row r="966" spans="2:6">
      <c r="B966" s="1"/>
      <c r="F966" s="1"/>
    </row>
    <row r="967" spans="2:6">
      <c r="B967" s="1"/>
      <c r="F967" s="1"/>
    </row>
    <row r="968" spans="2:6">
      <c r="B968" s="1"/>
      <c r="F968" s="1"/>
    </row>
    <row r="969" spans="2:6">
      <c r="B969" s="1"/>
      <c r="F969" s="1"/>
    </row>
    <row r="970" spans="2:6">
      <c r="B970" s="1"/>
      <c r="F970" s="1"/>
    </row>
    <row r="971" spans="2:6">
      <c r="B971" s="1"/>
      <c r="F971" s="1"/>
    </row>
    <row r="972" spans="2:6">
      <c r="B972" s="1"/>
      <c r="F972" s="1"/>
    </row>
    <row r="973" spans="2:6">
      <c r="B973" s="1"/>
      <c r="F973" s="1"/>
    </row>
    <row r="974" spans="2:6">
      <c r="B974" s="1"/>
      <c r="F974" s="1"/>
    </row>
    <row r="975" spans="2:6">
      <c r="B975" s="1"/>
      <c r="F975" s="1"/>
    </row>
    <row r="976" spans="2:6">
      <c r="B976" s="1"/>
      <c r="F976" s="1"/>
    </row>
    <row r="977" spans="2:6">
      <c r="B977" s="1"/>
      <c r="F977" s="1"/>
    </row>
    <row r="978" spans="2:6">
      <c r="B978" s="1"/>
      <c r="F978" s="1"/>
    </row>
    <row r="979" spans="2:6">
      <c r="B979" s="1"/>
      <c r="F979" s="1"/>
    </row>
    <row r="980" spans="2:6">
      <c r="B980" s="1"/>
      <c r="F980" s="1"/>
    </row>
    <row r="981" spans="2:6">
      <c r="B981" s="1"/>
      <c r="F981" s="1"/>
    </row>
    <row r="982" spans="2:6">
      <c r="B982" s="1"/>
      <c r="F982" s="1"/>
    </row>
    <row r="983" spans="2:6">
      <c r="B983" s="1"/>
      <c r="F983" s="1"/>
    </row>
    <row r="984" spans="2:6">
      <c r="B984" s="1"/>
      <c r="F984" s="1"/>
    </row>
    <row r="985" spans="2:6">
      <c r="B985" s="1"/>
      <c r="F985" s="1"/>
    </row>
    <row r="986" spans="2:6">
      <c r="B986" s="1"/>
      <c r="F986" s="1"/>
    </row>
    <row r="987" spans="2:6">
      <c r="B987" s="1"/>
      <c r="F987" s="1"/>
    </row>
    <row r="988" spans="2:6">
      <c r="B988" s="1"/>
      <c r="F988" s="1"/>
    </row>
    <row r="989" spans="2:6">
      <c r="B989" s="1"/>
      <c r="F989" s="1"/>
    </row>
    <row r="990" spans="2:6">
      <c r="B990" s="1"/>
      <c r="F990" s="1"/>
    </row>
    <row r="991" spans="2:6">
      <c r="B991" s="1"/>
      <c r="F991" s="1"/>
    </row>
    <row r="992" spans="2:6">
      <c r="B992" s="1"/>
      <c r="F992" s="1"/>
    </row>
    <row r="993" spans="2:6">
      <c r="B993" s="1"/>
      <c r="F993" s="1"/>
    </row>
    <row r="994" spans="2:6">
      <c r="B994" s="1"/>
      <c r="F994" s="1"/>
    </row>
    <row r="995" spans="2:6">
      <c r="B995" s="1"/>
      <c r="F995" s="1"/>
    </row>
    <row r="996" spans="2:6">
      <c r="B996" s="1"/>
      <c r="F996" s="1"/>
    </row>
    <row r="997" spans="2:6">
      <c r="B997" s="1"/>
      <c r="F997" s="1"/>
    </row>
    <row r="998" spans="2:6">
      <c r="B998" s="1"/>
      <c r="F998" s="1"/>
    </row>
    <row r="999" spans="2:6">
      <c r="B999" s="1"/>
      <c r="F999" s="1"/>
    </row>
    <row r="1000" spans="2:6">
      <c r="B1000" s="1"/>
      <c r="F1000" s="1"/>
    </row>
    <row r="1001" spans="2:6">
      <c r="B1001" s="1"/>
      <c r="F1001" s="1"/>
    </row>
    <row r="1002" spans="2:6">
      <c r="B1002" s="1"/>
      <c r="F1002" s="1"/>
    </row>
    <row r="1003" spans="2:6">
      <c r="B1003" s="1"/>
      <c r="F1003" s="1"/>
    </row>
    <row r="1004" spans="2:6">
      <c r="B1004" s="1"/>
      <c r="F1004" s="1"/>
    </row>
    <row r="1005" spans="2:6">
      <c r="B1005" s="1"/>
      <c r="F1005" s="1"/>
    </row>
    <row r="1006" spans="2:6">
      <c r="B1006" s="1"/>
      <c r="F1006" s="1"/>
    </row>
    <row r="1007" spans="2:6">
      <c r="B1007" s="1"/>
      <c r="F1007" s="1"/>
    </row>
    <row r="1008" spans="2:6">
      <c r="B1008" s="1"/>
      <c r="F1008" s="1"/>
    </row>
    <row r="1009" spans="2:6">
      <c r="B1009" s="1"/>
      <c r="F1009" s="1"/>
    </row>
    <row r="1010" spans="2:6">
      <c r="B1010" s="1"/>
      <c r="F1010" s="1"/>
    </row>
    <row r="1011" spans="2:6">
      <c r="B1011" s="1"/>
      <c r="F1011" s="1"/>
    </row>
    <row r="1012" spans="2:6">
      <c r="B1012" s="1"/>
      <c r="F1012" s="1"/>
    </row>
    <row r="1013" spans="2:6">
      <c r="B1013" s="1"/>
      <c r="F1013" s="1"/>
    </row>
    <row r="1014" spans="2:6">
      <c r="B1014" s="1"/>
      <c r="F1014" s="1"/>
    </row>
    <row r="1015" spans="2:6">
      <c r="B1015" s="1"/>
      <c r="F1015" s="1"/>
    </row>
    <row r="1016" spans="2:6">
      <c r="B1016" s="1"/>
      <c r="F1016" s="1"/>
    </row>
    <row r="1017" spans="2:6">
      <c r="B1017" s="1"/>
      <c r="F1017" s="1"/>
    </row>
    <row r="1018" spans="2:6">
      <c r="B1018" s="1"/>
      <c r="F1018" s="1"/>
    </row>
    <row r="1019" spans="2:6">
      <c r="B1019" s="1"/>
      <c r="F1019" s="1"/>
    </row>
    <row r="1020" spans="2:6">
      <c r="B1020" s="1"/>
      <c r="F1020" s="1"/>
    </row>
    <row r="1021" spans="2:6">
      <c r="B1021" s="1"/>
      <c r="F1021" s="1"/>
    </row>
    <row r="1022" spans="2:6">
      <c r="B1022" s="1"/>
      <c r="F1022" s="1"/>
    </row>
    <row r="1023" spans="2:6">
      <c r="B1023" s="1"/>
      <c r="F1023" s="1"/>
    </row>
    <row r="1024" spans="2:6">
      <c r="B1024" s="1"/>
      <c r="F1024" s="1"/>
    </row>
    <row r="1025" spans="2:6">
      <c r="B1025" s="1"/>
      <c r="F1025" s="1"/>
    </row>
    <row r="1026" spans="2:6">
      <c r="B1026" s="1"/>
      <c r="F1026" s="1"/>
    </row>
    <row r="1027" spans="2:6">
      <c r="B1027" s="1"/>
      <c r="F1027" s="1"/>
    </row>
    <row r="1028" spans="2:6">
      <c r="B1028" s="1"/>
      <c r="F1028" s="1"/>
    </row>
    <row r="1029" spans="2:6">
      <c r="B1029" s="1"/>
      <c r="F1029" s="1"/>
    </row>
    <row r="1030" spans="2:6">
      <c r="B1030" s="1"/>
      <c r="F1030" s="1"/>
    </row>
    <row r="1031" spans="2:6">
      <c r="B1031" s="1"/>
      <c r="F1031" s="1"/>
    </row>
    <row r="1032" spans="2:6">
      <c r="B1032" s="1"/>
      <c r="F1032" s="1"/>
    </row>
    <row r="1033" spans="2:6">
      <c r="B1033" s="1"/>
      <c r="F1033" s="1"/>
    </row>
    <row r="1034" spans="2:6">
      <c r="B1034" s="1"/>
      <c r="F1034" s="1"/>
    </row>
    <row r="1035" spans="2:6">
      <c r="B1035" s="1"/>
      <c r="F1035" s="1"/>
    </row>
    <row r="1036" spans="2:6">
      <c r="B1036" s="1"/>
      <c r="F1036" s="1"/>
    </row>
    <row r="1037" spans="2:6">
      <c r="B1037" s="1"/>
      <c r="F1037" s="1"/>
    </row>
    <row r="1038" spans="2:6">
      <c r="B1038" s="1"/>
      <c r="F1038" s="1"/>
    </row>
    <row r="1039" spans="2:6">
      <c r="B1039" s="1"/>
      <c r="F1039" s="1"/>
    </row>
    <row r="1040" spans="2:6">
      <c r="B1040" s="1"/>
      <c r="F1040" s="1"/>
    </row>
    <row r="1041" spans="2:6">
      <c r="B1041" s="1"/>
      <c r="F1041" s="1"/>
    </row>
    <row r="1042" spans="2:6">
      <c r="B1042" s="1"/>
      <c r="F1042" s="1"/>
    </row>
    <row r="1043" spans="2:6">
      <c r="B1043" s="1"/>
      <c r="F1043" s="1"/>
    </row>
    <row r="1044" spans="2:6">
      <c r="B1044" s="1"/>
      <c r="F1044" s="1"/>
    </row>
    <row r="1045" spans="2:6">
      <c r="B1045" s="1"/>
      <c r="F1045" s="1"/>
    </row>
    <row r="1046" spans="2:6">
      <c r="B1046" s="1"/>
      <c r="F1046" s="1"/>
    </row>
    <row r="1047" spans="2:6">
      <c r="B1047" s="1"/>
      <c r="F1047" s="1"/>
    </row>
    <row r="1048" spans="2:6">
      <c r="B1048" s="1"/>
      <c r="F1048" s="1"/>
    </row>
    <row r="1049" spans="2:6">
      <c r="B1049" s="1"/>
      <c r="F1049" s="1"/>
    </row>
    <row r="1050" spans="2:6">
      <c r="B1050" s="1"/>
      <c r="F1050" s="1"/>
    </row>
    <row r="1051" spans="2:6">
      <c r="B1051" s="1"/>
      <c r="F1051" s="1"/>
    </row>
    <row r="1052" spans="2:6">
      <c r="B1052" s="1"/>
      <c r="F1052" s="1"/>
    </row>
    <row r="1053" spans="2:6">
      <c r="B1053" s="1"/>
      <c r="F1053" s="1"/>
    </row>
    <row r="1054" spans="2:6">
      <c r="B1054" s="1"/>
      <c r="F1054" s="1"/>
    </row>
    <row r="1055" spans="2:6">
      <c r="B1055" s="1"/>
      <c r="F1055" s="1"/>
    </row>
    <row r="1056" spans="2:6">
      <c r="B1056" s="1"/>
      <c r="F1056" s="1"/>
    </row>
    <row r="1057" spans="2:6">
      <c r="B1057" s="1"/>
      <c r="F1057" s="1"/>
    </row>
    <row r="1058" spans="2:6">
      <c r="B1058" s="1"/>
      <c r="F1058" s="1"/>
    </row>
    <row r="1059" spans="2:6">
      <c r="B1059" s="1"/>
      <c r="F1059" s="1"/>
    </row>
    <row r="1060" spans="2:6">
      <c r="B1060" s="1"/>
      <c r="F1060" s="1"/>
    </row>
    <row r="1061" spans="2:6">
      <c r="B1061" s="1"/>
      <c r="F1061" s="1"/>
    </row>
    <row r="1062" spans="2:6">
      <c r="B1062" s="1"/>
      <c r="F1062" s="1"/>
    </row>
    <row r="1063" spans="2:6">
      <c r="B1063" s="1"/>
      <c r="F1063" s="1"/>
    </row>
    <row r="1064" spans="2:6">
      <c r="B1064" s="1"/>
      <c r="F1064" s="1"/>
    </row>
    <row r="1065" spans="2:6">
      <c r="B1065" s="1"/>
      <c r="F1065" s="1"/>
    </row>
    <row r="1066" spans="2:6">
      <c r="B1066" s="1"/>
      <c r="F1066" s="1"/>
    </row>
    <row r="1067" spans="2:6">
      <c r="B1067" s="1"/>
      <c r="F1067" s="1"/>
    </row>
    <row r="1068" spans="2:6">
      <c r="B1068" s="1"/>
      <c r="F1068" s="1"/>
    </row>
    <row r="1069" spans="2:6">
      <c r="B1069" s="1"/>
      <c r="F1069" s="1"/>
    </row>
    <row r="1070" spans="2:6">
      <c r="B1070" s="1"/>
      <c r="F1070" s="1"/>
    </row>
    <row r="1071" spans="2:6">
      <c r="B1071" s="1"/>
      <c r="F1071" s="1"/>
    </row>
    <row r="1072" spans="2:6">
      <c r="B1072" s="1"/>
      <c r="F1072" s="1"/>
    </row>
    <row r="1073" spans="2:6">
      <c r="B1073" s="1"/>
      <c r="F1073" s="1"/>
    </row>
    <row r="1074" spans="2:6">
      <c r="B1074" s="1"/>
      <c r="F1074" s="1"/>
    </row>
    <row r="1075" spans="2:6">
      <c r="B1075" s="1"/>
      <c r="F1075" s="1"/>
    </row>
    <row r="1076" spans="2:6">
      <c r="B1076" s="1"/>
      <c r="F1076" s="1"/>
    </row>
    <row r="1077" spans="2:6">
      <c r="B1077" s="1"/>
      <c r="F1077" s="1"/>
    </row>
    <row r="1078" spans="2:6">
      <c r="B1078" s="1"/>
      <c r="F1078" s="1"/>
    </row>
    <row r="1079" spans="2:6">
      <c r="B1079" s="1"/>
      <c r="F1079" s="1"/>
    </row>
    <row r="1080" spans="2:6">
      <c r="B1080" s="1"/>
      <c r="F1080" s="1"/>
    </row>
    <row r="1081" spans="2:6">
      <c r="B1081" s="1"/>
      <c r="F1081" s="1"/>
    </row>
    <row r="1082" spans="2:6">
      <c r="B1082" s="1"/>
      <c r="F1082" s="1"/>
    </row>
    <row r="1083" spans="2:6">
      <c r="B1083" s="1"/>
      <c r="F1083" s="1"/>
    </row>
    <row r="1084" spans="2:6">
      <c r="B1084" s="1"/>
      <c r="F1084" s="1"/>
    </row>
    <row r="1085" spans="2:6">
      <c r="B1085" s="1"/>
      <c r="F1085" s="1"/>
    </row>
    <row r="1086" spans="2:6">
      <c r="B1086" s="1"/>
      <c r="F1086" s="1"/>
    </row>
    <row r="1087" spans="2:6">
      <c r="B1087" s="1"/>
      <c r="F1087" s="1"/>
    </row>
    <row r="1088" spans="2:6">
      <c r="B1088" s="1"/>
      <c r="F1088" s="1"/>
    </row>
    <row r="1089" spans="2:6">
      <c r="B1089" s="1"/>
      <c r="F1089" s="1"/>
    </row>
    <row r="1090" spans="2:6">
      <c r="B1090" s="1"/>
      <c r="F1090" s="1"/>
    </row>
    <row r="1091" spans="2:6">
      <c r="B1091" s="1"/>
      <c r="F1091" s="1"/>
    </row>
    <row r="1092" spans="2:6">
      <c r="B1092" s="1"/>
      <c r="F1092" s="1"/>
    </row>
    <row r="1093" spans="2:6">
      <c r="B1093" s="1"/>
      <c r="F1093" s="1"/>
    </row>
    <row r="1094" spans="2:6">
      <c r="B1094" s="1"/>
      <c r="F1094" s="1"/>
    </row>
    <row r="1095" spans="2:6">
      <c r="B1095" s="1"/>
      <c r="F1095" s="1"/>
    </row>
    <row r="1096" spans="2:6">
      <c r="B1096" s="1"/>
      <c r="F1096" s="1"/>
    </row>
    <row r="1097" spans="2:6">
      <c r="B1097" s="1"/>
      <c r="F1097" s="1"/>
    </row>
    <row r="1098" spans="2:6">
      <c r="B1098" s="1"/>
      <c r="F1098" s="1"/>
    </row>
    <row r="1099" spans="2:6">
      <c r="B1099" s="1"/>
      <c r="F1099" s="1"/>
    </row>
    <row r="1100" spans="2:6">
      <c r="B1100" s="1"/>
      <c r="F1100" s="1"/>
    </row>
    <row r="1101" spans="2:6">
      <c r="B1101" s="1"/>
      <c r="F1101" s="1"/>
    </row>
    <row r="1102" spans="2:6">
      <c r="B1102" s="1"/>
      <c r="F1102" s="1"/>
    </row>
    <row r="1103" spans="2:6">
      <c r="B1103" s="1"/>
      <c r="F1103" s="1"/>
    </row>
    <row r="1104" spans="2:6">
      <c r="B1104" s="1"/>
      <c r="F1104" s="1"/>
    </row>
    <row r="1105" spans="2:6">
      <c r="B1105" s="1"/>
      <c r="F1105" s="1"/>
    </row>
    <row r="1106" spans="2:6">
      <c r="B1106" s="1"/>
      <c r="F1106" s="1"/>
    </row>
    <row r="1107" spans="2:6">
      <c r="B1107" s="1"/>
      <c r="F1107" s="1"/>
    </row>
    <row r="1108" spans="2:6">
      <c r="B1108" s="1"/>
      <c r="F1108" s="1"/>
    </row>
    <row r="1109" spans="2:6">
      <c r="B1109" s="1"/>
      <c r="F1109" s="1"/>
    </row>
    <row r="1110" spans="2:6">
      <c r="B1110" s="1"/>
      <c r="F1110" s="1"/>
    </row>
    <row r="1111" spans="2:6">
      <c r="B1111" s="1"/>
      <c r="F1111" s="1"/>
    </row>
    <row r="1112" spans="2:6">
      <c r="B1112" s="1"/>
      <c r="F1112" s="1"/>
    </row>
    <row r="1113" spans="2:6">
      <c r="B1113" s="1"/>
      <c r="F1113" s="1"/>
    </row>
    <row r="1114" spans="2:6">
      <c r="B1114" s="1"/>
      <c r="F1114" s="1"/>
    </row>
    <row r="1115" spans="2:6">
      <c r="B1115" s="1"/>
      <c r="F1115" s="1"/>
    </row>
    <row r="1116" spans="2:6">
      <c r="B1116" s="1"/>
      <c r="F1116" s="1"/>
    </row>
    <row r="1117" spans="2:6">
      <c r="B1117" s="1"/>
      <c r="F1117" s="1"/>
    </row>
    <row r="1118" spans="2:6">
      <c r="B1118" s="1"/>
      <c r="F1118" s="1"/>
    </row>
    <row r="1119" spans="2:6">
      <c r="B1119" s="1"/>
      <c r="F1119" s="1"/>
    </row>
    <row r="1120" spans="2:6">
      <c r="B1120" s="1"/>
      <c r="F1120" s="1"/>
    </row>
    <row r="1121" spans="2:6">
      <c r="B1121" s="1"/>
      <c r="F1121" s="1"/>
    </row>
    <row r="1122" spans="2:6">
      <c r="B1122" s="1"/>
      <c r="F1122" s="1"/>
    </row>
    <row r="1123" spans="2:6">
      <c r="B1123" s="1"/>
      <c r="F1123" s="1"/>
    </row>
    <row r="1124" spans="2:6">
      <c r="B1124" s="1"/>
      <c r="F1124" s="1"/>
    </row>
    <row r="1125" spans="2:6">
      <c r="B1125" s="1"/>
      <c r="F1125" s="1"/>
    </row>
    <row r="1126" spans="2:6">
      <c r="B1126" s="1"/>
      <c r="F1126" s="1"/>
    </row>
    <row r="1127" spans="2:6">
      <c r="B1127" s="1"/>
      <c r="F1127" s="1"/>
    </row>
    <row r="1128" spans="2:6">
      <c r="B1128" s="1"/>
      <c r="F1128" s="1"/>
    </row>
    <row r="1129" spans="2:6">
      <c r="B1129" s="1"/>
      <c r="F1129" s="1"/>
    </row>
    <row r="1130" spans="2:6">
      <c r="B1130" s="1"/>
      <c r="F1130" s="1"/>
    </row>
    <row r="1131" spans="2:6">
      <c r="B1131" s="1"/>
      <c r="F1131" s="1"/>
    </row>
    <row r="1132" spans="2:6">
      <c r="B1132" s="1"/>
      <c r="F1132" s="1"/>
    </row>
    <row r="1133" spans="2:6">
      <c r="B1133" s="1"/>
      <c r="F1133" s="1"/>
    </row>
    <row r="1134" spans="2:6">
      <c r="B1134" s="1"/>
      <c r="F1134" s="1"/>
    </row>
    <row r="1135" spans="2:6">
      <c r="B1135" s="1"/>
      <c r="F1135" s="1"/>
    </row>
    <row r="1136" spans="2:6">
      <c r="B1136" s="1"/>
      <c r="F1136" s="1"/>
    </row>
    <row r="1137" spans="2:6">
      <c r="B1137" s="1"/>
      <c r="F1137" s="1"/>
    </row>
    <row r="1138" spans="2:6">
      <c r="B1138" s="1"/>
      <c r="F1138" s="1"/>
    </row>
    <row r="1139" spans="2:6">
      <c r="B1139" s="1"/>
      <c r="F1139" s="1"/>
    </row>
  </sheetData>
  <phoneticPr fontId="7" type="noConversion"/>
  <hyperlinks>
    <hyperlink ref="P379" r:id="rId1" display="http://www.konkoly.hu/cgi-bin/IBVS?3322" xr:uid="{00000000-0004-0000-0100-000000000000}"/>
    <hyperlink ref="P380" r:id="rId2" display="http://www.konkoly.hu/cgi-bin/IBVS?3322" xr:uid="{00000000-0004-0000-0100-000001000000}"/>
    <hyperlink ref="P383" r:id="rId3" display="http://www.konkoly.hu/cgi-bin/IBVS?3322" xr:uid="{00000000-0004-0000-0100-000002000000}"/>
    <hyperlink ref="P626" r:id="rId4" display="http://www.konkoly.hu/cgi-bin/IBVS?3380" xr:uid="{00000000-0004-0000-0100-000003000000}"/>
    <hyperlink ref="P627" r:id="rId5" display="http://www.konkoly.hu/cgi-bin/IBVS?3380" xr:uid="{00000000-0004-0000-0100-000004000000}"/>
    <hyperlink ref="P628" r:id="rId6" display="http://www.konkoly.hu/cgi-bin/IBVS?3380" xr:uid="{00000000-0004-0000-0100-000005000000}"/>
    <hyperlink ref="P629" r:id="rId7" display="http://www.konkoly.hu/cgi-bin/IBVS?3380" xr:uid="{00000000-0004-0000-0100-000006000000}"/>
    <hyperlink ref="P413" r:id="rId8" display="http://www.konkoly.hu/cgi-bin/IBVS?3380" xr:uid="{00000000-0004-0000-0100-000007000000}"/>
    <hyperlink ref="P630" r:id="rId9" display="http://www.konkoly.hu/cgi-bin/IBVS?3609" xr:uid="{00000000-0004-0000-0100-000008000000}"/>
    <hyperlink ref="P426" r:id="rId10" display="http://www.konkoly.hu/cgi-bin/IBVS?3609" xr:uid="{00000000-0004-0000-0100-000009000000}"/>
    <hyperlink ref="P427" r:id="rId11" display="http://www.konkoly.hu/cgi-bin/IBVS?3609" xr:uid="{00000000-0004-0000-0100-00000A000000}"/>
    <hyperlink ref="P428" r:id="rId12" display="http://www.konkoly.hu/cgi-bin/IBVS?3609" xr:uid="{00000000-0004-0000-0100-00000B000000}"/>
    <hyperlink ref="P429" r:id="rId13" display="http://www.bav-astro.de/sfs/BAVM_link.php?BAVMnr=59" xr:uid="{00000000-0004-0000-0100-00000C000000}"/>
    <hyperlink ref="P433" r:id="rId14" display="http://www.bav-astro.de/sfs/BAVM_link.php?BAVMnr=59" xr:uid="{00000000-0004-0000-0100-00000D000000}"/>
    <hyperlink ref="P435" r:id="rId15" display="http://www.konkoly.hu/cgi-bin/IBVS?3609" xr:uid="{00000000-0004-0000-0100-00000E000000}"/>
    <hyperlink ref="P444" r:id="rId16" display="http://www.konkoly.hu/cgi-bin/IBVS?3719" xr:uid="{00000000-0004-0000-0100-00000F000000}"/>
    <hyperlink ref="P445" r:id="rId17" display="http://www.konkoly.hu/cgi-bin/IBVS?3719" xr:uid="{00000000-0004-0000-0100-000010000000}"/>
    <hyperlink ref="P446" r:id="rId18" display="http://www.konkoly.hu/cgi-bin/IBVS?3719" xr:uid="{00000000-0004-0000-0100-000011000000}"/>
    <hyperlink ref="P447" r:id="rId19" display="http://www.konkoly.hu/cgi-bin/IBVS?3719" xr:uid="{00000000-0004-0000-0100-000012000000}"/>
    <hyperlink ref="P448" r:id="rId20" display="http://www.konkoly.hu/cgi-bin/IBVS?3719" xr:uid="{00000000-0004-0000-0100-000013000000}"/>
    <hyperlink ref="P449" r:id="rId21" display="http://www.konkoly.hu/cgi-bin/IBVS?3719" xr:uid="{00000000-0004-0000-0100-000014000000}"/>
    <hyperlink ref="P450" r:id="rId22" display="http://www.konkoly.hu/cgi-bin/IBVS?3719" xr:uid="{00000000-0004-0000-0100-000015000000}"/>
    <hyperlink ref="P451" r:id="rId23" display="http://www.konkoly.hu/cgi-bin/IBVS?3719" xr:uid="{00000000-0004-0000-0100-000016000000}"/>
    <hyperlink ref="P631" r:id="rId24" display="http://www.konkoly.hu/cgi-bin/IBVS?3719" xr:uid="{00000000-0004-0000-0100-000017000000}"/>
    <hyperlink ref="P452" r:id="rId25" display="http://www.konkoly.hu/cgi-bin/IBVS?3719" xr:uid="{00000000-0004-0000-0100-000018000000}"/>
    <hyperlink ref="P462" r:id="rId26" display="http://www.konkoly.hu/cgi-bin/IBVS?4051" xr:uid="{00000000-0004-0000-0100-000019000000}"/>
    <hyperlink ref="P463" r:id="rId27" display="http://www.konkoly.hu/cgi-bin/IBVS?4051" xr:uid="{00000000-0004-0000-0100-00001A000000}"/>
    <hyperlink ref="P632" r:id="rId28" display="http://www.konkoly.hu/cgi-bin/IBVS?4051" xr:uid="{00000000-0004-0000-0100-00001B000000}"/>
    <hyperlink ref="P464" r:id="rId29" display="http://www.konkoly.hu/cgi-bin/IBVS?4051" xr:uid="{00000000-0004-0000-0100-00001C000000}"/>
    <hyperlink ref="P466" r:id="rId30" display="http://www.konkoly.hu/cgi-bin/IBVS?4051" xr:uid="{00000000-0004-0000-0100-00001D000000}"/>
    <hyperlink ref="P467" r:id="rId31" display="http://www.konkoly.hu/cgi-bin/IBVS?4051" xr:uid="{00000000-0004-0000-0100-00001E000000}"/>
    <hyperlink ref="P470" r:id="rId32" display="http://www.konkoly.hu/cgi-bin/IBVS?4340" xr:uid="{00000000-0004-0000-0100-00001F000000}"/>
    <hyperlink ref="P471" r:id="rId33" display="http://www.konkoly.hu/cgi-bin/IBVS?4340" xr:uid="{00000000-0004-0000-0100-000020000000}"/>
    <hyperlink ref="P472" r:id="rId34" display="http://www.konkoly.hu/cgi-bin/IBVS?4340" xr:uid="{00000000-0004-0000-0100-000021000000}"/>
    <hyperlink ref="P475" r:id="rId35" display="http://www.konkoly.hu/cgi-bin/IBVS?4051" xr:uid="{00000000-0004-0000-0100-000022000000}"/>
    <hyperlink ref="P476" r:id="rId36" display="http://www.konkoly.hu/cgi-bin/IBVS?4051" xr:uid="{00000000-0004-0000-0100-000023000000}"/>
    <hyperlink ref="P477" r:id="rId37" display="http://www.konkoly.hu/cgi-bin/IBVS?4051" xr:uid="{00000000-0004-0000-0100-000024000000}"/>
    <hyperlink ref="P478" r:id="rId38" display="http://www.konkoly.hu/cgi-bin/IBVS?4051" xr:uid="{00000000-0004-0000-0100-000025000000}"/>
    <hyperlink ref="P633" r:id="rId39" display="http://www.konkoly.hu/cgi-bin/IBVS?4051" xr:uid="{00000000-0004-0000-0100-000026000000}"/>
    <hyperlink ref="P481" r:id="rId40" display="http://www.konkoly.hu/cgi-bin/IBVS?4051" xr:uid="{00000000-0004-0000-0100-000027000000}"/>
    <hyperlink ref="P634" r:id="rId41" display="http://www.konkoly.hu/cgi-bin/IBVS?4051" xr:uid="{00000000-0004-0000-0100-000028000000}"/>
    <hyperlink ref="P482" r:id="rId42" display="http://www.konkoly.hu/cgi-bin/IBVS?4051" xr:uid="{00000000-0004-0000-0100-000029000000}"/>
    <hyperlink ref="P483" r:id="rId43" display="http://www.konkoly.hu/cgi-bin/IBVS?4051" xr:uid="{00000000-0004-0000-0100-00002A000000}"/>
    <hyperlink ref="P484" r:id="rId44" display="http://www.konkoly.hu/cgi-bin/IBVS?4051" xr:uid="{00000000-0004-0000-0100-00002B000000}"/>
    <hyperlink ref="P485" r:id="rId45" display="http://www.konkoly.hu/cgi-bin/IBVS?4051" xr:uid="{00000000-0004-0000-0100-00002C000000}"/>
    <hyperlink ref="P486" r:id="rId46" display="http://www.konkoly.hu/cgi-bin/IBVS?4051" xr:uid="{00000000-0004-0000-0100-00002D000000}"/>
    <hyperlink ref="P635" r:id="rId47" display="http://www.konkoly.hu/cgi-bin/IBVS?4051" xr:uid="{00000000-0004-0000-0100-00002E000000}"/>
    <hyperlink ref="P487" r:id="rId48" display="http://www.konkoly.hu/cgi-bin/IBVS?4051" xr:uid="{00000000-0004-0000-0100-00002F000000}"/>
    <hyperlink ref="P491" r:id="rId49" display="http://www.konkoly.hu/cgi-bin/IBVS?4051" xr:uid="{00000000-0004-0000-0100-000030000000}"/>
    <hyperlink ref="P492" r:id="rId50" display="http://www.konkoly.hu/cgi-bin/IBVS?4051" xr:uid="{00000000-0004-0000-0100-000031000000}"/>
    <hyperlink ref="P636" r:id="rId51" display="http://www.konkoly.hu/cgi-bin/IBVS?4051" xr:uid="{00000000-0004-0000-0100-000032000000}"/>
    <hyperlink ref="P493" r:id="rId52" display="http://www.konkoly.hu/cgi-bin/IBVS?4051" xr:uid="{00000000-0004-0000-0100-000033000000}"/>
    <hyperlink ref="P637" r:id="rId53" display="http://www.konkoly.hu/cgi-bin/IBVS?5011" xr:uid="{00000000-0004-0000-0100-000034000000}"/>
    <hyperlink ref="P505" r:id="rId54" display="http://www.konkoly.hu/cgi-bin/IBVS?5011" xr:uid="{00000000-0004-0000-0100-000035000000}"/>
    <hyperlink ref="P638" r:id="rId55" display="http://www.konkoly.hu/cgi-bin/IBVS?5011" xr:uid="{00000000-0004-0000-0100-000036000000}"/>
    <hyperlink ref="P506" r:id="rId56" display="http://www.konkoly.hu/cgi-bin/IBVS?5011" xr:uid="{00000000-0004-0000-0100-000037000000}"/>
    <hyperlink ref="P507" r:id="rId57" display="http://www.bav-astro.de/sfs/BAVM_link.php?BAVMnr=80" xr:uid="{00000000-0004-0000-0100-000038000000}"/>
    <hyperlink ref="P508" r:id="rId58" display="http://www.bav-astro.de/sfs/BAVM_link.php?BAVMnr=80" xr:uid="{00000000-0004-0000-0100-000039000000}"/>
    <hyperlink ref="P639" r:id="rId59" display="http://www.konkoly.hu/cgi-bin/IBVS?5011" xr:uid="{00000000-0004-0000-0100-00003A000000}"/>
    <hyperlink ref="P510" r:id="rId60" display="http://www.konkoly.hu/cgi-bin/IBVS?5011" xr:uid="{00000000-0004-0000-0100-00003B000000}"/>
    <hyperlink ref="P511" r:id="rId61" display="http://www.konkoly.hu/cgi-bin/IBVS?5011" xr:uid="{00000000-0004-0000-0100-00003C000000}"/>
    <hyperlink ref="P512" r:id="rId62" display="http://www.konkoly.hu/cgi-bin/IBVS?5011" xr:uid="{00000000-0004-0000-0100-00003D000000}"/>
    <hyperlink ref="P640" r:id="rId63" display="http://www.konkoly.hu/cgi-bin/IBVS?5011" xr:uid="{00000000-0004-0000-0100-00003E000000}"/>
    <hyperlink ref="P641" r:id="rId64" display="http://www.konkoly.hu/cgi-bin/IBVS?5011" xr:uid="{00000000-0004-0000-0100-00003F000000}"/>
    <hyperlink ref="P513" r:id="rId65" display="http://www.konkoly.hu/cgi-bin/IBVS?5011" xr:uid="{00000000-0004-0000-0100-000040000000}"/>
    <hyperlink ref="P514" r:id="rId66" display="http://www.konkoly.hu/cgi-bin/IBVS?5011" xr:uid="{00000000-0004-0000-0100-000041000000}"/>
    <hyperlink ref="P523" r:id="rId67" display="http://vsolj.cetus-net.org/no47.pdf" xr:uid="{00000000-0004-0000-0100-000042000000}"/>
    <hyperlink ref="P534" r:id="rId68" display="http://www.bav-astro.de/sfs/BAVM_link.php?BAVMnr=102" xr:uid="{00000000-0004-0000-0100-000043000000}"/>
    <hyperlink ref="P642" r:id="rId69" display="http://www.bav-astro.de/sfs/BAVM_link.php?BAVMnr=111" xr:uid="{00000000-0004-0000-0100-000044000000}"/>
    <hyperlink ref="P561" r:id="rId70" display="http://www.konkoly.hu/cgi-bin/IBVS?4840" xr:uid="{00000000-0004-0000-0100-000045000000}"/>
    <hyperlink ref="P562" r:id="rId71" display="http://www.konkoly.hu/cgi-bin/IBVS?4941" xr:uid="{00000000-0004-0000-0100-000046000000}"/>
    <hyperlink ref="P563" r:id="rId72" display="http://www.bav-astro.de/sfs/BAVM_link.php?BAVMnr=152" xr:uid="{00000000-0004-0000-0100-000047000000}"/>
    <hyperlink ref="P649" r:id="rId73" display="http://var.astro.cz/oejv/issues/oejv0074.pdf" xr:uid="{00000000-0004-0000-0100-000048000000}"/>
    <hyperlink ref="P650" r:id="rId74" display="http://var.astro.cz/oejv/issues/oejv0074.pdf" xr:uid="{00000000-0004-0000-0100-000049000000}"/>
    <hyperlink ref="P651" r:id="rId75" display="http://var.astro.cz/oejv/issues/oejv0074.pdf" xr:uid="{00000000-0004-0000-0100-00004A000000}"/>
    <hyperlink ref="P652" r:id="rId76" display="http://var.astro.cz/oejv/issues/oejv0074.pdf" xr:uid="{00000000-0004-0000-0100-00004B000000}"/>
    <hyperlink ref="P565" r:id="rId77" display="http://www.konkoly.hu/cgi-bin/IBVS?5220" xr:uid="{00000000-0004-0000-0100-00004C000000}"/>
    <hyperlink ref="P566" r:id="rId78" display="http://www.konkoly.hu/cgi-bin/IBVS?5300" xr:uid="{00000000-0004-0000-0100-00004D000000}"/>
    <hyperlink ref="P567" r:id="rId79" display="http://www.konkoly.hu/cgi-bin/IBVS?5439" xr:uid="{00000000-0004-0000-0100-00004E000000}"/>
    <hyperlink ref="P568" r:id="rId80" display="http://www.konkoly.hu/cgi-bin/IBVS?5439" xr:uid="{00000000-0004-0000-0100-00004F000000}"/>
    <hyperlink ref="P569" r:id="rId81" display="http://www.konkoly.hu/cgi-bin/IBVS?5341" xr:uid="{00000000-0004-0000-0100-000050000000}"/>
    <hyperlink ref="P570" r:id="rId82" display="http://www.konkoly.hu/cgi-bin/IBVS?5439" xr:uid="{00000000-0004-0000-0100-000051000000}"/>
    <hyperlink ref="P571" r:id="rId83" display="http://www.konkoly.hu/cgi-bin/IBVS?5439" xr:uid="{00000000-0004-0000-0100-000052000000}"/>
    <hyperlink ref="P572" r:id="rId84" display="http://www.konkoly.hu/cgi-bin/IBVS?5407" xr:uid="{00000000-0004-0000-0100-000053000000}"/>
    <hyperlink ref="P573" r:id="rId85" display="http://www.konkoly.hu/cgi-bin/IBVS?5594" xr:uid="{00000000-0004-0000-0100-000054000000}"/>
    <hyperlink ref="P574" r:id="rId86" display="http://www.konkoly.hu/cgi-bin/IBVS?5407" xr:uid="{00000000-0004-0000-0100-000055000000}"/>
    <hyperlink ref="P575" r:id="rId87" display="http://www.konkoly.hu/cgi-bin/IBVS?5439" xr:uid="{00000000-0004-0000-0100-000056000000}"/>
    <hyperlink ref="P656" r:id="rId88" display="http://www.konkoly.hu/cgi-bin/IBVS?5594" xr:uid="{00000000-0004-0000-0100-000057000000}"/>
    <hyperlink ref="P576" r:id="rId89" display="http://www.konkoly.hu/cgi-bin/IBVS?5439" xr:uid="{00000000-0004-0000-0100-000058000000}"/>
    <hyperlink ref="P577" r:id="rId90" display="http://var.astro.cz/oejv/issues/oejv0074.pdf" xr:uid="{00000000-0004-0000-0100-000059000000}"/>
    <hyperlink ref="P578" r:id="rId91" display="http://var.astro.cz/oejv/issues/oejv0074.pdf" xr:uid="{00000000-0004-0000-0100-00005A000000}"/>
    <hyperlink ref="P579" r:id="rId92" display="http://www.konkoly.hu/cgi-bin/IBVS?5676" xr:uid="{00000000-0004-0000-0100-00005B000000}"/>
    <hyperlink ref="P580" r:id="rId93" display="http://www.konkoly.hu/cgi-bin/IBVS?5668" xr:uid="{00000000-0004-0000-0100-00005C000000}"/>
    <hyperlink ref="P581" r:id="rId94" display="http://www.konkoly.hu/cgi-bin/IBVS?5668" xr:uid="{00000000-0004-0000-0100-00005D000000}"/>
    <hyperlink ref="P582" r:id="rId95" display="http://www.konkoly.hu/cgi-bin/IBVS?5668" xr:uid="{00000000-0004-0000-0100-00005E000000}"/>
    <hyperlink ref="P583" r:id="rId96" display="http://www.bav-astro.de/sfs/BAVM_link.php?BAVMnr=172" xr:uid="{00000000-0004-0000-0100-00005F000000}"/>
    <hyperlink ref="P584" r:id="rId97" display="http://www.konkoly.hu/cgi-bin/IBVS?5592" xr:uid="{00000000-0004-0000-0100-000060000000}"/>
    <hyperlink ref="P585" r:id="rId98" display="http://var.astro.cz/oejv/issues/oejv0074.pdf" xr:uid="{00000000-0004-0000-0100-000061000000}"/>
    <hyperlink ref="P668" r:id="rId99" display="http://var.astro.cz/oejv/issues/oejv0074.pdf" xr:uid="{00000000-0004-0000-0100-000062000000}"/>
    <hyperlink ref="P670" r:id="rId100" display="http://var.astro.cz/oejv/issues/oejv0074.pdf" xr:uid="{00000000-0004-0000-0100-000063000000}"/>
    <hyperlink ref="P671" r:id="rId101" display="http://www.konkoly.hu/cgi-bin/IBVS?5741" xr:uid="{00000000-0004-0000-0100-000064000000}"/>
    <hyperlink ref="P586" r:id="rId102" display="http://www.bav-astro.de/sfs/BAVM_link.php?BAVMnr=173" xr:uid="{00000000-0004-0000-0100-000065000000}"/>
    <hyperlink ref="P674" r:id="rId103" display="http://vsolj.cetus-net.org/no43.pdf" xr:uid="{00000000-0004-0000-0100-000066000000}"/>
    <hyperlink ref="P587" r:id="rId104" display="http://www.konkoly.hu/cgi-bin/IBVS?5636" xr:uid="{00000000-0004-0000-0100-000067000000}"/>
    <hyperlink ref="P588" r:id="rId105" display="http://www.konkoly.hu/cgi-bin/IBVS?5636" xr:uid="{00000000-0004-0000-0100-000068000000}"/>
    <hyperlink ref="P589" r:id="rId106" display="http://www.konkoly.hu/cgi-bin/IBVS?5636" xr:uid="{00000000-0004-0000-0100-000069000000}"/>
    <hyperlink ref="P677" r:id="rId107" display="http://vsolj.cetus-net.org/no44.pdf" xr:uid="{00000000-0004-0000-0100-00006A000000}"/>
    <hyperlink ref="P590" r:id="rId108" display="http://www.konkoly.hu/cgi-bin/IBVS?5754" xr:uid="{00000000-0004-0000-0100-00006B000000}"/>
    <hyperlink ref="P591" r:id="rId109" display="http://var.astro.cz/oejv/issues/oejv0074.pdf" xr:uid="{00000000-0004-0000-0100-00006C000000}"/>
    <hyperlink ref="P592" r:id="rId110" display="http://www.konkoly.hu/cgi-bin/IBVS?5754" xr:uid="{00000000-0004-0000-0100-00006D000000}"/>
    <hyperlink ref="P593" r:id="rId111" display="http://www.konkoly.hu/cgi-bin/IBVS?5898" xr:uid="{00000000-0004-0000-0100-00006E000000}"/>
    <hyperlink ref="P684" r:id="rId112" display="http://www.bav-astro.de/sfs/BAVM_link.php?BAVMnr=193" xr:uid="{00000000-0004-0000-0100-00006F000000}"/>
    <hyperlink ref="P685" r:id="rId113" display="http://www.bav-astro.de/sfs/BAVM_link.php?BAVMnr=193" xr:uid="{00000000-0004-0000-0100-000070000000}"/>
    <hyperlink ref="P594" r:id="rId114" display="http://www.aavso.org/sites/default/files/jaavso/v36n2/171.pdf" xr:uid="{00000000-0004-0000-0100-000071000000}"/>
    <hyperlink ref="P595" r:id="rId115" display="http://www.aavso.org/sites/default/files/jaavso/v36n2/186.pdf" xr:uid="{00000000-0004-0000-0100-000072000000}"/>
    <hyperlink ref="P596" r:id="rId116" display="http://www.aavso.org/sites/default/files/jaavso/v36n2/186.pdf" xr:uid="{00000000-0004-0000-0100-000073000000}"/>
    <hyperlink ref="P598" r:id="rId117" display="http://www.konkoly.hu/cgi-bin/IBVS?5898" xr:uid="{00000000-0004-0000-0100-000074000000}"/>
    <hyperlink ref="P599" r:id="rId118" display="http://www.konkoly.hu/cgi-bin/IBVS?5898" xr:uid="{00000000-0004-0000-0100-000075000000}"/>
    <hyperlink ref="P600" r:id="rId119" display="http://www.konkoly.hu/cgi-bin/IBVS?5898" xr:uid="{00000000-0004-0000-0100-000076000000}"/>
    <hyperlink ref="P601" r:id="rId120" display="http://www.aavso.org/sites/default/files/jaavso/v36n2/186.pdf" xr:uid="{00000000-0004-0000-0100-000077000000}"/>
    <hyperlink ref="P686" r:id="rId121" display="http://www.bav-astro.de/sfs/BAVM_link.php?BAVMnr=203" xr:uid="{00000000-0004-0000-0100-000078000000}"/>
    <hyperlink ref="P687" r:id="rId122" display="http://www.bav-astro.de/sfs/BAVM_link.php?BAVMnr=203" xr:uid="{00000000-0004-0000-0100-000079000000}"/>
    <hyperlink ref="P604" r:id="rId123" display="http://www.bav-astro.de/sfs/BAVM_link.php?BAVMnr=209" xr:uid="{00000000-0004-0000-0100-00007A000000}"/>
    <hyperlink ref="P688" r:id="rId124" display="http://www.bav-astro.de/sfs/BAVM_link.php?BAVMnr=203" xr:uid="{00000000-0004-0000-0100-00007B000000}"/>
    <hyperlink ref="P607" r:id="rId125" display="http://var.astro.cz/oejv/issues/oejv0160.pdf" xr:uid="{00000000-0004-0000-0100-00007C000000}"/>
    <hyperlink ref="P689" r:id="rId126" display="http://www.bav-astro.de/sfs/BAVM_link.php?BAVMnr=212" xr:uid="{00000000-0004-0000-0100-00007D000000}"/>
    <hyperlink ref="P609" r:id="rId127" display="http://www.konkoly.hu/cgi-bin/IBVS?5924" xr:uid="{00000000-0004-0000-0100-00007E000000}"/>
    <hyperlink ref="P611" r:id="rId128" display="http://www.konkoly.hu/cgi-bin/IBVS?5980" xr:uid="{00000000-0004-0000-0100-00007F000000}"/>
    <hyperlink ref="P690" r:id="rId129" display="http://vsolj.cetus-net.org/vsoljno51.pdf" xr:uid="{00000000-0004-0000-0100-000080000000}"/>
    <hyperlink ref="P613" r:id="rId130" display="http://www.konkoly.hu/cgi-bin/IBVS?5980" xr:uid="{00000000-0004-0000-0100-000081000000}"/>
    <hyperlink ref="P691" r:id="rId131" display="http://vsolj.cetus-net.org/vsoljno51.pdf" xr:uid="{00000000-0004-0000-0100-000082000000}"/>
    <hyperlink ref="P692" r:id="rId132" display="http://www.bav-astro.de/sfs/BAVM_link.php?BAVMnr=225" xr:uid="{00000000-0004-0000-0100-000083000000}"/>
    <hyperlink ref="P693" r:id="rId133" display="http://www.bav-astro.de/sfs/BAVM_link.php?BAVMnr=225" xr:uid="{00000000-0004-0000-0100-000084000000}"/>
    <hyperlink ref="P617" r:id="rId134" display="http://www.konkoly.hu/cgi-bin/IBVS?6114" xr:uid="{00000000-0004-0000-0100-000085000000}"/>
    <hyperlink ref="P620" r:id="rId135" display="http://www.bav-astro.de/sfs/BAVM_link.php?BAVMnr=232" xr:uid="{00000000-0004-0000-0100-000086000000}"/>
    <hyperlink ref="P621" r:id="rId136" display="http://www.bav-astro.de/sfs/BAVM_link.php?BAVMnr=234" xr:uid="{00000000-0004-0000-0100-000087000000}"/>
    <hyperlink ref="P622" r:id="rId137" display="http://www.bav-astro.de/sfs/BAVM_link.php?BAVMnr=238" xr:uid="{00000000-0004-0000-0100-000088000000}"/>
    <hyperlink ref="P623" r:id="rId138" display="http://www.bav-astro.de/sfs/BAVM_link.php?BAVMnr=238" xr:uid="{00000000-0004-0000-0100-000089000000}"/>
    <hyperlink ref="P695" r:id="rId139" display="http://www.bav-astro.de/sfs/BAVM_link.php?BAVMnr=241" xr:uid="{00000000-0004-0000-0100-00008A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F42" sqref="F42"/>
    </sheetView>
  </sheetViews>
  <sheetFormatPr defaultRowHeight="12.75"/>
  <sheetData>
    <row r="1" spans="1:7">
      <c r="A1">
        <v>48922.574999999997</v>
      </c>
      <c r="B1">
        <v>15048</v>
      </c>
      <c r="C1">
        <v>4.2999999999999997E-2</v>
      </c>
      <c r="D1">
        <v>14</v>
      </c>
      <c r="E1" t="s">
        <v>1379</v>
      </c>
      <c r="F1" t="s">
        <v>1380</v>
      </c>
    </row>
    <row r="2" spans="1:7">
      <c r="A2">
        <v>49235.612999999998</v>
      </c>
      <c r="B2">
        <v>15544</v>
      </c>
      <c r="C2">
        <v>3.5000000000000003E-2</v>
      </c>
      <c r="D2">
        <v>12</v>
      </c>
      <c r="E2" t="s">
        <v>1381</v>
      </c>
      <c r="F2" t="s">
        <v>1382</v>
      </c>
    </row>
    <row r="3" spans="1:7">
      <c r="A3">
        <v>49247.595000000001</v>
      </c>
      <c r="B3">
        <v>15563</v>
      </c>
      <c r="C3">
        <v>2.5999999999999999E-2</v>
      </c>
      <c r="D3">
        <v>10</v>
      </c>
      <c r="E3" t="s">
        <v>1381</v>
      </c>
      <c r="F3" t="s">
        <v>1382</v>
      </c>
    </row>
    <row r="4" spans="1:7">
      <c r="A4">
        <v>49252.639999999999</v>
      </c>
      <c r="B4">
        <v>15571</v>
      </c>
      <c r="C4">
        <v>2.1000000000000001E-2</v>
      </c>
      <c r="D4">
        <v>10</v>
      </c>
      <c r="E4" t="s">
        <v>1381</v>
      </c>
      <c r="F4" t="s">
        <v>1382</v>
      </c>
    </row>
    <row r="5" spans="1:7">
      <c r="A5">
        <v>49976.58</v>
      </c>
      <c r="B5">
        <v>16718</v>
      </c>
      <c r="C5">
        <v>4.2999999999999997E-2</v>
      </c>
      <c r="D5">
        <v>20</v>
      </c>
      <c r="E5" t="s">
        <v>1383</v>
      </c>
      <c r="F5" t="s">
        <v>1384</v>
      </c>
    </row>
    <row r="6" spans="1:7">
      <c r="A6">
        <v>49988.576000000001</v>
      </c>
      <c r="B6">
        <v>16737</v>
      </c>
      <c r="C6">
        <v>4.7E-2</v>
      </c>
      <c r="D6">
        <v>14</v>
      </c>
      <c r="E6" t="s">
        <v>1379</v>
      </c>
      <c r="F6" t="s">
        <v>1380</v>
      </c>
    </row>
    <row r="7" spans="1:7">
      <c r="A7">
        <v>49993.612999999998</v>
      </c>
      <c r="B7">
        <v>16745</v>
      </c>
      <c r="C7">
        <v>3.5000000000000003E-2</v>
      </c>
      <c r="D7">
        <v>16</v>
      </c>
      <c r="E7" t="s">
        <v>1383</v>
      </c>
      <c r="F7" t="s">
        <v>1384</v>
      </c>
    </row>
    <row r="8" spans="1:7">
      <c r="A8">
        <v>50000.557999999997</v>
      </c>
      <c r="B8">
        <v>16756</v>
      </c>
      <c r="C8">
        <v>3.6999999999999998E-2</v>
      </c>
      <c r="D8">
        <v>15</v>
      </c>
      <c r="E8" t="s">
        <v>1383</v>
      </c>
      <c r="F8" t="s">
        <v>1384</v>
      </c>
    </row>
    <row r="9" spans="1:7">
      <c r="A9">
        <v>50000.567000000003</v>
      </c>
      <c r="B9">
        <v>16756</v>
      </c>
      <c r="C9">
        <v>4.5999999999999999E-2</v>
      </c>
      <c r="D9">
        <v>14</v>
      </c>
      <c r="E9" t="s">
        <v>1379</v>
      </c>
      <c r="F9" t="s">
        <v>1380</v>
      </c>
    </row>
    <row r="10" spans="1:7">
      <c r="A10">
        <v>50376.724999999999</v>
      </c>
      <c r="B10">
        <v>17352</v>
      </c>
      <c r="C10">
        <v>4.3999999999999997E-2</v>
      </c>
      <c r="D10">
        <v>13</v>
      </c>
      <c r="E10" t="s">
        <v>1379</v>
      </c>
      <c r="F10" t="s">
        <v>1380</v>
      </c>
    </row>
    <row r="11" spans="1:7">
      <c r="A11">
        <v>50402.599000000002</v>
      </c>
      <c r="B11" t="s">
        <v>1385</v>
      </c>
      <c r="C11">
        <v>17393</v>
      </c>
      <c r="D11">
        <v>4.1000000000000002E-2</v>
      </c>
      <c r="E11">
        <v>8</v>
      </c>
      <c r="F11" t="s">
        <v>1383</v>
      </c>
      <c r="G11" t="s">
        <v>1384</v>
      </c>
    </row>
    <row r="12" spans="1:7">
      <c r="A12">
        <v>50655.682999999997</v>
      </c>
      <c r="B12">
        <v>17794</v>
      </c>
      <c r="C12">
        <v>3.7999999999999999E-2</v>
      </c>
      <c r="D12">
        <v>21</v>
      </c>
      <c r="E12" t="s">
        <v>1383</v>
      </c>
      <c r="F12" t="s">
        <v>1384</v>
      </c>
    </row>
    <row r="13" spans="1:7">
      <c r="A13">
        <v>50705.546000000002</v>
      </c>
      <c r="B13">
        <v>17873</v>
      </c>
      <c r="C13">
        <v>4.1000000000000002E-2</v>
      </c>
      <c r="D13">
        <v>13</v>
      </c>
      <c r="E13" t="s">
        <v>1379</v>
      </c>
      <c r="F13" t="s">
        <v>1386</v>
      </c>
    </row>
    <row r="14" spans="1:7">
      <c r="A14">
        <v>50770.557000000001</v>
      </c>
      <c r="B14">
        <v>17976</v>
      </c>
      <c r="C14">
        <v>4.3999999999999997E-2</v>
      </c>
      <c r="D14">
        <v>17</v>
      </c>
      <c r="E14" t="s">
        <v>1379</v>
      </c>
      <c r="F14" t="s">
        <v>1380</v>
      </c>
    </row>
    <row r="15" spans="1:7">
      <c r="A15">
        <v>50985.777000000002</v>
      </c>
      <c r="B15">
        <v>18317</v>
      </c>
      <c r="C15">
        <v>4.4999999999999998E-2</v>
      </c>
      <c r="D15">
        <v>17</v>
      </c>
      <c r="E15" t="s">
        <v>1387</v>
      </c>
      <c r="F15" t="s">
        <v>1388</v>
      </c>
    </row>
    <row r="16" spans="1:7">
      <c r="A16">
        <v>51004.71</v>
      </c>
      <c r="B16">
        <v>18347</v>
      </c>
      <c r="C16">
        <v>4.3999999999999997E-2</v>
      </c>
      <c r="D16">
        <v>10</v>
      </c>
      <c r="E16" t="s">
        <v>1387</v>
      </c>
      <c r="F16" t="s">
        <v>1389</v>
      </c>
    </row>
    <row r="17" spans="1:6">
      <c r="A17">
        <v>51023.644</v>
      </c>
      <c r="B17">
        <v>18377</v>
      </c>
      <c r="C17">
        <v>4.3999999999999997E-2</v>
      </c>
      <c r="D17">
        <v>9</v>
      </c>
      <c r="E17" t="s">
        <v>1390</v>
      </c>
      <c r="F17" t="s">
        <v>1391</v>
      </c>
    </row>
    <row r="18" spans="1:6">
      <c r="A18">
        <v>51095.595000000001</v>
      </c>
      <c r="B18">
        <v>18491</v>
      </c>
      <c r="C18">
        <v>4.4999999999999998E-2</v>
      </c>
      <c r="D18">
        <v>14</v>
      </c>
      <c r="E18" t="s">
        <v>1379</v>
      </c>
      <c r="F18" t="s">
        <v>1380</v>
      </c>
    </row>
    <row r="19" spans="1:6">
      <c r="A19">
        <v>51100.644</v>
      </c>
      <c r="B19">
        <v>18499</v>
      </c>
      <c r="C19">
        <v>4.4999999999999998E-2</v>
      </c>
      <c r="D19">
        <v>7</v>
      </c>
      <c r="E19" t="s">
        <v>1387</v>
      </c>
      <c r="F19" t="s">
        <v>1389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Old data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2002-07-26T22:02:14Z</dcterms:created>
  <dcterms:modified xsi:type="dcterms:W3CDTF">2024-09-27T02:15:30Z</dcterms:modified>
</cp:coreProperties>
</file>