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2E61D53-7402-4A54-98E0-638EDF275D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 s="1"/>
  <c r="G25" i="1" s="1"/>
  <c r="K25" i="1" s="1"/>
  <c r="Q25" i="1"/>
  <c r="E26" i="1"/>
  <c r="F26" i="1"/>
  <c r="G26" i="1"/>
  <c r="K26" i="1"/>
  <c r="Q26" i="1"/>
  <c r="E27" i="1"/>
  <c r="F27" i="1"/>
  <c r="G27" i="1" s="1"/>
  <c r="K27" i="1" s="1"/>
  <c r="Q27" i="1"/>
  <c r="E28" i="1"/>
  <c r="F28" i="1"/>
  <c r="G28" i="1"/>
  <c r="K28" i="1"/>
  <c r="Q28" i="1"/>
  <c r="E29" i="1"/>
  <c r="F29" i="1"/>
  <c r="G29" i="1"/>
  <c r="K29" i="1"/>
  <c r="Q29" i="1"/>
  <c r="E30" i="1"/>
  <c r="F30" i="1"/>
  <c r="G30" i="1"/>
  <c r="K30" i="1"/>
  <c r="Q30" i="1"/>
  <c r="E31" i="1"/>
  <c r="F31" i="1"/>
  <c r="G31" i="1" s="1"/>
  <c r="K31" i="1" s="1"/>
  <c r="Q31" i="1"/>
  <c r="E32" i="1"/>
  <c r="F32" i="1"/>
  <c r="G32" i="1"/>
  <c r="K32" i="1"/>
  <c r="Q3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27" i="1"/>
  <c r="O31" i="1"/>
  <c r="O22" i="1"/>
  <c r="O30" i="1"/>
  <c r="O26" i="1"/>
  <c r="O25" i="1"/>
  <c r="O23" i="1"/>
  <c r="O29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<sst xmlns="http://schemas.openxmlformats.org/spreadsheetml/2006/main" count="86" uniqueCount="54">
  <si>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</si>
  <si>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</si>
  <si>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</si>
  <si>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</si>
  <si>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</si>
  <si>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</si>
  <si>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</si>
  <si>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</si>
  <si>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</si>
  <si>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</si>
  <si>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</si>
  <si>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</si>
  <si>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</si>
  <si>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</si>
  <si>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</si>
  <si>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</si>
  <si>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</si>
  <si>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</si>
  <si>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</si>
  <si>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</si>
  <si>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</si>
  <si>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</si>
  <si>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</si>
  <si>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</si>
  <si>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</si>
  <si>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</si>
  <si>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</si>
  <si>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</si>
  <si>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</si>
  <si>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</si>
  <si>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</si>
  <si>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</si>
  <si>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</si>
  <si>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</si>
  <si>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</si>
  <si>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</si>
  <si>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</si>
  <si>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</si>
  <si>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</si>
  <si>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</si>
  <si>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</si>
  <si>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</si>
  <si>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</si>
  <si>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</si>
  <si>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</si>
  <si>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</si>
  <si>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Fr151 Cyg</t>
  </si>
  <si>
    <t>BAV 91 Feb 2024</t>
  </si>
  <si>
    <t>II</t>
  </si>
  <si>
    <t>JBAV 90 Feb 2024</t>
  </si>
  <si>
    <t>I</t>
  </si>
  <si>
    <t>EA</t>
  </si>
  <si>
    <t>VSX</t>
  </si>
  <si>
    <t>13.21-13.69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</si>
</sst>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2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Fr151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0.4679695000013453</c:v>
                </c:pt>
                <c:pt idx="2">
                  <c:v>0</c:v>
                </c:pt>
                <c:pt idx="3">
                  <c:v>-4.2469999607419595E-4</c:v>
                </c:pt>
                <c:pt idx="4">
                  <c:v>1.3216999941505492E-3</c:v>
                </c:pt>
                <c:pt idx="5">
                  <c:v>1.6150000010384247E-4</c:v>
                </c:pt>
                <c:pt idx="6">
                  <c:v>-1.1066000006394461E-3</c:v>
                </c:pt>
                <c:pt idx="7">
                  <c:v>-1.4258000010158867E-3</c:v>
                </c:pt>
                <c:pt idx="8">
                  <c:v>1.876599999377504E-3</c:v>
                </c:pt>
                <c:pt idx="9">
                  <c:v>-7.7414999977918342E-3</c:v>
                </c:pt>
                <c:pt idx="10">
                  <c:v>-1.1547399997652974E-2</c:v>
                </c:pt>
                <c:pt idx="11">
                  <c:v>-1.3176200001908001E-2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8.2854078730559999E-2</c:v>
                </c:pt>
                <c:pt idx="1">
                  <c:v>0.38666813335871414</c:v>
                </c:pt>
                <c:pt idx="2">
                  <c:v>8.2854078730559999E-2</c:v>
                </c:pt>
                <c:pt idx="3">
                  <c:v>4.1271249520134758E-2</c:v>
                </c:pt>
                <c:pt idx="4">
                  <c:v>2.9323064189350947E-2</c:v>
                </c:pt>
                <c:pt idx="5">
                  <c:v>2.8222573435199808E-2</c:v>
                </c:pt>
                <c:pt idx="6">
                  <c:v>1.5095290867825489E-2</c:v>
                </c:pt>
                <c:pt idx="7">
                  <c:v>3.7759573965566173E-3</c:v>
                </c:pt>
                <c:pt idx="8">
                  <c:v>-1.4460746529376567E-2</c:v>
                </c:pt>
                <c:pt idx="9">
                  <c:v>-6.6891270316434492E-2</c:v>
                </c:pt>
                <c:pt idx="10">
                  <c:v>-6.7913154588146257E-2</c:v>
                </c:pt>
                <c:pt idx="11">
                  <c:v>-8.4892154795049579E-2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-3865</c:v>
                      </c:pt>
                      <c:pt idx="2">
                        <c:v>0</c:v>
                      </c:pt>
                      <c:pt idx="3">
                        <c:v>529</c:v>
                      </c:pt>
                      <c:pt idx="4">
                        <c:v>681</c:v>
                      </c:pt>
                      <c:pt idx="5">
                        <c:v>695</c:v>
                      </c:pt>
                      <c:pt idx="6">
                        <c:v>862</c:v>
                      </c:pt>
                      <c:pt idx="7">
                        <c:v>1006</c:v>
                      </c:pt>
                      <c:pt idx="8">
                        <c:v>1238</c:v>
                      </c:pt>
                      <c:pt idx="9">
                        <c:v>1905</c:v>
                      </c:pt>
                      <c:pt idx="10">
                        <c:v>1918</c:v>
                      </c:pt>
                      <c:pt idx="11">
                        <c:v>2134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Fr151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67336681340029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0.4679695000013453</c:v>
                </c:pt>
                <c:pt idx="2">
                  <c:v>0</c:v>
                </c:pt>
                <c:pt idx="3">
                  <c:v>-4.2469999607419595E-4</c:v>
                </c:pt>
                <c:pt idx="4">
                  <c:v>1.3216999941505492E-3</c:v>
                </c:pt>
                <c:pt idx="5">
                  <c:v>1.6150000010384247E-4</c:v>
                </c:pt>
                <c:pt idx="6">
                  <c:v>-1.1066000006394461E-3</c:v>
                </c:pt>
                <c:pt idx="7">
                  <c:v>-1.4258000010158867E-3</c:v>
                </c:pt>
                <c:pt idx="8">
                  <c:v>1.876599999377504E-3</c:v>
                </c:pt>
                <c:pt idx="9">
                  <c:v>-7.7414999977918342E-3</c:v>
                </c:pt>
                <c:pt idx="10">
                  <c:v>-1.1547399997652974E-2</c:v>
                </c:pt>
                <c:pt idx="11">
                  <c:v>-1.3176200001908001E-2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8.2854078730559999E-2</c:v>
                </c:pt>
                <c:pt idx="1">
                  <c:v>0.38666813335871414</c:v>
                </c:pt>
                <c:pt idx="2">
                  <c:v>8.2854078730559999E-2</c:v>
                </c:pt>
                <c:pt idx="3">
                  <c:v>4.1271249520134758E-2</c:v>
                </c:pt>
                <c:pt idx="4">
                  <c:v>2.9323064189350947E-2</c:v>
                </c:pt>
                <c:pt idx="5">
                  <c:v>2.8222573435199808E-2</c:v>
                </c:pt>
                <c:pt idx="6">
                  <c:v>1.5095290867825489E-2</c:v>
                </c:pt>
                <c:pt idx="7">
                  <c:v>3.7759573965566173E-3</c:v>
                </c:pt>
                <c:pt idx="8">
                  <c:v>-1.4460746529376567E-2</c:v>
                </c:pt>
                <c:pt idx="9">
                  <c:v>-6.6891270316434492E-2</c:v>
                </c:pt>
                <c:pt idx="10">
                  <c:v>-6.7913154588146257E-2</c:v>
                </c:pt>
                <c:pt idx="11">
                  <c:v>-8.4892154795049579E-2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-3865</c:v>
                </c:pt>
                <c:pt idx="2">
                  <c:v>0</c:v>
                </c:pt>
                <c:pt idx="3">
                  <c:v>529</c:v>
                </c:pt>
                <c:pt idx="4">
                  <c:v>681</c:v>
                </c:pt>
                <c:pt idx="5">
                  <c:v>695</c:v>
                </c:pt>
                <c:pt idx="6">
                  <c:v>862</c:v>
                </c:pt>
                <c:pt idx="7">
                  <c:v>1006</c:v>
                </c:pt>
                <c:pt idx="8">
                  <c:v>1238</c:v>
                </c:pt>
                <c:pt idx="9">
                  <c:v>1905</c:v>
                </c:pt>
                <c:pt idx="10">
                  <c:v>1918</c:v>
                </c:pt>
                <c:pt idx="11">
                  <c:v>2134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7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55834.387999999999</v>
      </c>
      <c r="D7" s="13" t="s">
        <v>52</v>
      </c>
    </row>
    <row r="8" spans="1:15" ht="12.95" customHeight="1" x14ac:dyDescent="0.2">
      <c r="A8" s="20" t="s">
        <v>3</v>
      </c>
      <c r="C8" s="28">
        <v>2.0777543000000001</v>
      </c>
      <c r="D8" s="13" t="s">
        <v>52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8.2854078730559999E-2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-7.8606482439367182E-5</v>
      </c>
      <c r="D12" s="21"/>
      <c r="E12" s="31" t="s">
        <v>45</v>
      </c>
      <c r="F12" s="32" t="s">
        <v>53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60541.842850925925</v>
      </c>
    </row>
    <row r="15" spans="1:15" ht="12.95" customHeight="1" x14ac:dyDescent="0.2">
      <c r="A15" s="17" t="s">
        <v>17</v>
      </c>
      <c r="C15" s="18">
        <f ca="1">(C7+C11)+(C8+C12)*INT(MAX(F21:F3533))</f>
        <v>60268.230784045205</v>
      </c>
      <c r="E15" s="33" t="s">
        <v>33</v>
      </c>
      <c r="F15" s="35">
        <f ca="1">ROUND(2*(F14-$C$7)/$C$8,0)/2+F13</f>
        <v>2266.5</v>
      </c>
    </row>
    <row r="16" spans="1:15" ht="12.95" customHeight="1" x14ac:dyDescent="0.2">
      <c r="A16" s="17" t="s">
        <v>4</v>
      </c>
      <c r="C16" s="18">
        <f ca="1">+C8+C12</f>
        <v>2.0776756935175609</v>
      </c>
      <c r="E16" s="33" t="s">
        <v>34</v>
      </c>
      <c r="F16" s="35">
        <f ca="1">ROUND(2*(F14-$C$15)/$C$16,0)/2+F13</f>
        <v>132.5</v>
      </c>
    </row>
    <row r="17" spans="1:21" ht="12.95" customHeight="1" thickBot="1" x14ac:dyDescent="0.25">
      <c r="A17" s="16" t="s">
        <v>27</v>
      </c>
      <c r="C17" s="20">
        <f>COUNT(C21:C2191)</f>
        <v>12</v>
      </c>
      <c r="E17" s="33" t="s">
        <v>43</v>
      </c>
      <c r="F17" s="36">
        <f ca="1">+$C$15+$C$16*$F$16-15018.5-$C$5/24</f>
        <v>45525.41864676962</v>
      </c>
    </row>
    <row r="18" spans="1:21" ht="12.95" customHeight="1" thickTop="1" thickBot="1" x14ac:dyDescent="0.25">
      <c r="A18" s="17" t="s">
        <v>5</v>
      </c>
      <c r="C18" s="24">
        <f ca="1">+C15</f>
        <v>60268.230784045205</v>
      </c>
      <c r="D18" s="25">
        <f ca="1">+C16</f>
        <v>2.0776756935175609</v>
      </c>
      <c r="E18" s="38" t="s">
        <v>44</v>
      </c>
      <c r="F18" s="37">
        <f ca="1">+($C$15+$C$16*$F$16)-($C$16/2)-15018.5-$C$5/24</f>
        <v>45524.379808922859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55834.387999999999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8.2854078730559999E-2</v>
      </c>
      <c r="Q21" s="26">
        <f>+C21-15018.5</f>
        <v>40815.887999999999</v>
      </c>
    </row>
    <row r="22" spans="1:21" ht="12.95" customHeight="1" x14ac:dyDescent="0.2">
      <c r="A22" s="39" t="s">
        <v>47</v>
      </c>
      <c r="B22" s="40" t="s">
        <v>48</v>
      </c>
      <c r="C22" s="39">
        <v>47804.335599999999</v>
      </c>
      <c r="D22" s="22" t="s">
        <v>13</v>
      </c>
      <c r="E22" s="20">
        <f t="shared" ref="E22:E32" si="0">+(C22-C$7)/C$8</f>
        <v>-3864.7747714924717</v>
      </c>
      <c r="F22" s="20">
        <f t="shared" ref="F22:F32" si="1">ROUND(2*E22,0)/2</f>
        <v>-3865</v>
      </c>
      <c r="G22" s="20">
        <f t="shared" ref="G22:G32" si="2">+C22-(C$7+F22*C$8)</f>
        <v>0.4679695000013453</v>
      </c>
      <c r="K22" s="20">
        <f t="shared" ref="K22:K32" si="3">+G22</f>
        <v>0.4679695000013453</v>
      </c>
      <c r="O22" s="20">
        <f t="shared" ref="O22:O32" ca="1" si="4">+C$11+C$12*$F22</f>
        <v>0.38666813335871414</v>
      </c>
      <c r="Q22" s="26">
        <f t="shared" ref="Q22:Q32" si="5">+C22-15018.5</f>
        <v>32785.835599999999</v>
      </c>
    </row>
    <row r="23" spans="1:21" ht="12.95" customHeight="1" x14ac:dyDescent="0.2">
      <c r="A23" s="41" t="s">
        <v>49</v>
      </c>
      <c r="B23" s="40" t="s">
        <v>50</v>
      </c>
      <c r="C23" s="41">
        <v>55834.387999999999</v>
      </c>
      <c r="D23" s="22" t="s">
        <v>13</v>
      </c>
      <c r="E23" s="20">
        <f t="shared" si="0"/>
        <v>0</v>
      </c>
      <c r="F23" s="20">
        <f t="shared" si="1"/>
        <v>0</v>
      </c>
      <c r="G23" s="20">
        <f t="shared" si="2"/>
        <v>0</v>
      </c>
      <c r="K23" s="20">
        <f t="shared" si="3"/>
        <v>0</v>
      </c>
      <c r="O23" s="20">
        <f t="shared" ca="1" si="4"/>
        <v>8.2854078730559999E-2</v>
      </c>
      <c r="Q23" s="26">
        <f t="shared" si="5"/>
        <v>40815.887999999999</v>
      </c>
    </row>
    <row r="24" spans="1:21" ht="12.95" customHeight="1" x14ac:dyDescent="0.2">
      <c r="A24" s="41" t="s">
        <v>49</v>
      </c>
      <c r="B24" s="40" t="s">
        <v>48</v>
      </c>
      <c r="C24" s="41">
        <v>56933.5196</v>
      </c>
      <c r="D24" s="22" t="s">
        <v>13</v>
      </c>
      <c r="E24" s="20">
        <f t="shared" si="0"/>
        <v>528.99979559662108</v>
      </c>
      <c r="F24" s="20">
        <f t="shared" si="1"/>
        <v>529</v>
      </c>
      <c r="G24" s="20">
        <f t="shared" si="2"/>
        <v>-4.2469999607419595E-4</v>
      </c>
      <c r="K24" s="20">
        <f t="shared" si="3"/>
        <v>-4.2469999607419595E-4</v>
      </c>
      <c r="O24" s="20">
        <f t="shared" ca="1" si="4"/>
        <v>4.1271249520134758E-2</v>
      </c>
      <c r="Q24" s="26">
        <f t="shared" si="5"/>
        <v>41915.0196</v>
      </c>
    </row>
    <row r="25" spans="1:21" ht="12.95" customHeight="1" x14ac:dyDescent="0.2">
      <c r="A25" s="41" t="s">
        <v>49</v>
      </c>
      <c r="B25" s="40" t="s">
        <v>48</v>
      </c>
      <c r="C25" s="41">
        <v>57249.34</v>
      </c>
      <c r="D25" s="22" t="s">
        <v>13</v>
      </c>
      <c r="E25" s="20">
        <f t="shared" si="0"/>
        <v>681.0006361194861</v>
      </c>
      <c r="F25" s="20">
        <f t="shared" si="1"/>
        <v>681</v>
      </c>
      <c r="G25" s="20">
        <f t="shared" si="2"/>
        <v>1.3216999941505492E-3</v>
      </c>
      <c r="K25" s="20">
        <f t="shared" si="3"/>
        <v>1.3216999941505492E-3</v>
      </c>
      <c r="O25" s="20">
        <f t="shared" ca="1" si="4"/>
        <v>2.9323064189350947E-2</v>
      </c>
      <c r="Q25" s="26">
        <f t="shared" si="5"/>
        <v>42230.84</v>
      </c>
    </row>
    <row r="26" spans="1:21" ht="12.95" customHeight="1" x14ac:dyDescent="0.2">
      <c r="A26" s="41" t="s">
        <v>49</v>
      </c>
      <c r="B26" s="40" t="s">
        <v>48</v>
      </c>
      <c r="C26" s="41">
        <v>57278.4274</v>
      </c>
      <c r="D26" s="22" t="s">
        <v>13</v>
      </c>
      <c r="E26" s="20">
        <f t="shared" si="0"/>
        <v>695.00007772815172</v>
      </c>
      <c r="F26" s="20">
        <f t="shared" si="1"/>
        <v>695</v>
      </c>
      <c r="G26" s="20">
        <f t="shared" si="2"/>
        <v>1.6150000010384247E-4</v>
      </c>
      <c r="K26" s="20">
        <f t="shared" si="3"/>
        <v>1.6150000010384247E-4</v>
      </c>
      <c r="O26" s="20">
        <f t="shared" ca="1" si="4"/>
        <v>2.8222573435199808E-2</v>
      </c>
      <c r="Q26" s="26">
        <f t="shared" si="5"/>
        <v>42259.9274</v>
      </c>
    </row>
    <row r="27" spans="1:21" ht="12.95" customHeight="1" x14ac:dyDescent="0.2">
      <c r="A27" s="41" t="s">
        <v>49</v>
      </c>
      <c r="B27" s="40" t="s">
        <v>50</v>
      </c>
      <c r="C27" s="41">
        <v>57625.411099999998</v>
      </c>
      <c r="D27" s="22" t="s">
        <v>13</v>
      </c>
      <c r="E27" s="20">
        <f t="shared" si="0"/>
        <v>861.99946740574592</v>
      </c>
      <c r="F27" s="20">
        <f t="shared" si="1"/>
        <v>862</v>
      </c>
      <c r="G27" s="20">
        <f t="shared" si="2"/>
        <v>-1.1066000006394461E-3</v>
      </c>
      <c r="K27" s="20">
        <f t="shared" si="3"/>
        <v>-1.1066000006394461E-3</v>
      </c>
      <c r="O27" s="20">
        <f t="shared" ca="1" si="4"/>
        <v>1.5095290867825489E-2</v>
      </c>
      <c r="Q27" s="26">
        <f t="shared" si="5"/>
        <v>42606.911099999998</v>
      </c>
    </row>
    <row r="28" spans="1:21" ht="12.95" customHeight="1" x14ac:dyDescent="0.2">
      <c r="A28" s="41" t="s">
        <v>49</v>
      </c>
      <c r="B28" s="40" t="s">
        <v>50</v>
      </c>
      <c r="C28" s="41">
        <v>57924.607400000001</v>
      </c>
      <c r="D28" s="22" t="s">
        <v>13</v>
      </c>
      <c r="E28" s="20">
        <f t="shared" si="0"/>
        <v>1005.9993137783431</v>
      </c>
      <c r="F28" s="20">
        <f t="shared" si="1"/>
        <v>1006</v>
      </c>
      <c r="G28" s="20">
        <f t="shared" si="2"/>
        <v>-1.4258000010158867E-3</v>
      </c>
      <c r="K28" s="20">
        <f t="shared" si="3"/>
        <v>-1.4258000010158867E-3</v>
      </c>
      <c r="O28" s="20">
        <f t="shared" ca="1" si="4"/>
        <v>3.7759573965566173E-3</v>
      </c>
      <c r="Q28" s="26">
        <f t="shared" si="5"/>
        <v>42906.107400000001</v>
      </c>
    </row>
    <row r="29" spans="1:21" ht="12.95" customHeight="1" x14ac:dyDescent="0.2">
      <c r="A29" s="41" t="s">
        <v>49</v>
      </c>
      <c r="B29" s="40" t="s">
        <v>50</v>
      </c>
      <c r="C29" s="41">
        <v>58406.649700000002</v>
      </c>
      <c r="D29" s="22" t="s">
        <v>13</v>
      </c>
      <c r="E29" s="20">
        <f t="shared" si="0"/>
        <v>1238.0009031866773</v>
      </c>
      <c r="F29" s="20">
        <f t="shared" si="1"/>
        <v>1238</v>
      </c>
      <c r="G29" s="20">
        <f t="shared" si="2"/>
        <v>1.876599999377504E-3</v>
      </c>
      <c r="K29" s="20">
        <f t="shared" si="3"/>
        <v>1.876599999377504E-3</v>
      </c>
      <c r="O29" s="20">
        <f t="shared" ca="1" si="4"/>
        <v>-1.4460746529376567E-2</v>
      </c>
      <c r="Q29" s="26">
        <f t="shared" si="5"/>
        <v>43388.149700000002</v>
      </c>
    </row>
    <row r="30" spans="1:21" ht="12.95" customHeight="1" x14ac:dyDescent="0.2">
      <c r="A30" s="41" t="s">
        <v>49</v>
      </c>
      <c r="B30" s="40" t="s">
        <v>48</v>
      </c>
      <c r="C30" s="41">
        <v>59792.502200000003</v>
      </c>
      <c r="D30" s="22" t="s">
        <v>13</v>
      </c>
      <c r="E30" s="20">
        <f t="shared" si="0"/>
        <v>1904.9962741022862</v>
      </c>
      <c r="F30" s="20">
        <f t="shared" si="1"/>
        <v>1905</v>
      </c>
      <c r="G30" s="20">
        <f t="shared" si="2"/>
        <v>-7.7414999977918342E-3</v>
      </c>
      <c r="K30" s="20">
        <f t="shared" si="3"/>
        <v>-7.7414999977918342E-3</v>
      </c>
      <c r="O30" s="20">
        <f t="shared" ca="1" si="4"/>
        <v>-6.6891270316434492E-2</v>
      </c>
      <c r="Q30" s="26">
        <f t="shared" si="5"/>
        <v>44774.002200000003</v>
      </c>
    </row>
    <row r="31" spans="1:21" ht="12.95" customHeight="1" x14ac:dyDescent="0.2">
      <c r="A31" s="41" t="s">
        <v>49</v>
      </c>
      <c r="B31" s="40" t="s">
        <v>50</v>
      </c>
      <c r="C31" s="41">
        <v>59819.5092</v>
      </c>
      <c r="D31" s="22" t="s">
        <v>13</v>
      </c>
      <c r="E31" s="20">
        <f t="shared" si="0"/>
        <v>1917.9944423650097</v>
      </c>
      <c r="F31" s="20">
        <f t="shared" si="1"/>
        <v>1918</v>
      </c>
      <c r="G31" s="20">
        <f t="shared" si="2"/>
        <v>-1.1547399997652974E-2</v>
      </c>
      <c r="K31" s="20">
        <f t="shared" si="3"/>
        <v>-1.1547399997652974E-2</v>
      </c>
      <c r="O31" s="20">
        <f t="shared" ca="1" si="4"/>
        <v>-6.7913154588146257E-2</v>
      </c>
      <c r="Q31" s="26">
        <f t="shared" si="5"/>
        <v>44801.0092</v>
      </c>
    </row>
    <row r="32" spans="1:21" ht="12.95" customHeight="1" x14ac:dyDescent="0.2">
      <c r="A32" s="41" t="s">
        <v>49</v>
      </c>
      <c r="B32" s="40" t="s">
        <v>50</v>
      </c>
      <c r="C32" s="41">
        <v>60268.302499999998</v>
      </c>
      <c r="D32" s="22" t="s">
        <v>13</v>
      </c>
      <c r="E32" s="20">
        <f t="shared" si="0"/>
        <v>2133.9936584417123</v>
      </c>
      <c r="F32" s="20">
        <f t="shared" si="1"/>
        <v>2134</v>
      </c>
      <c r="G32" s="20">
        <f t="shared" si="2"/>
        <v>-1.3176200001908001E-2</v>
      </c>
      <c r="K32" s="20">
        <f t="shared" si="3"/>
        <v>-1.3176200001908001E-2</v>
      </c>
      <c r="O32" s="20">
        <f t="shared" ca="1" si="4"/>
        <v>-8.4892154795049579E-2</v>
      </c>
      <c r="Q32" s="26">
        <f t="shared" si="5"/>
        <v>45249.802499999998</v>
      </c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2024-08-19T08:13:42Z</dcterms:modified>
</cp:coreProperties>
</file>