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7D62B8-438F-4388-929A-7C415421C1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9" i="1"/>
  <c r="C21" i="1"/>
  <c r="C17" i="1"/>
  <c r="D9" i="1"/>
  <c r="A21" i="1"/>
  <c r="F16" i="1"/>
  <c r="E21" i="1"/>
  <c r="F21" i="1"/>
  <c r="G21" i="1"/>
  <c r="I21" i="1"/>
  <c r="Q21" i="1"/>
  <c r="C12" i="1"/>
  <c r="C11" i="1"/>
  <c r="O22" i="1" l="1"/>
  <c r="C15" i="1"/>
  <c r="F18" i="1" s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<sst xmlns="http://schemas.openxmlformats.org/spreadsheetml/2006/main" count="53" uniqueCount="48">
  <si>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</si>
  <si>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</si>
  <si>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</si>
  <si>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</si>
  <si>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</si>
  <si>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</si>
  <si>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</si>
  <si>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</si>
  <si>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</si>
  <si>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</si>
  <si>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</si>
  <si>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</si>
  <si>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</si>
  <si>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</si>
  <si>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</si>
  <si>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</si>
  <si>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</si>
  <si>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</si>
  <si>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</si>
  <si>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</si>
  <si>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</si>
  <si>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</si>
  <si>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</si>
  <si>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</si>
  <si>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</si>
  <si>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</si>
  <si>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</si>
  <si>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</si>
  <si>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</si>
  <si>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</si>
  <si>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</si>
  <si>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</si>
  <si>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</si>
  <si>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</si>
  <si>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</si>
  <si>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</si>
  <si>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</si>
  <si>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</si>
  <si>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</si>
  <si>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</si>
  <si>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</si>
  <si>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</si>
  <si>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G3159-1188 Cyg</t>
  </si>
  <si>
    <t>OEJV 0215</t>
  </si>
  <si>
    <t>I</t>
  </si>
  <si>
    <t>G3159-1188</t>
  </si>
  <si>
    <t>2022A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</si>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</sst>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G3159-1188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63-4273-872B-38917B5F98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0.22916499999701045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63-4273-872B-38917B5F98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63-4273-872B-38917B5F98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63-4273-872B-38917B5F98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63-4273-872B-38917B5F98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63-4273-872B-38917B5F98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63-4273-872B-38917B5F98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-1.3877787807814457E-17</c:v>
                </c:pt>
                <c:pt idx="1">
                  <c:v>0.22916499999701045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63-4273-872B-38917B5F987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-1715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63-4273-872B-38917B5F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366624"/>
        <c:axId val="1"/>
      </c:scatterChart>
      <c:valAx>
        <c:axId val="61036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6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27FE20AD-E23D-D0B9-DA0B-9E4B05306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42</v>
      </c>
      <c r="F1" s="38" t="s">
        <v>45</v>
      </c>
      <c r="G1" s="39" t="s">
        <v>46</v>
      </c>
      <c r="H1" s="31"/>
      <c r="I1" s="40" t="s">
        <v>45</v>
      </c>
      <c r="J1" s="38" t="s">
        <v>45</v>
      </c>
      <c r="K1" s="34">
        <v>20.1615</v>
      </c>
      <c r="L1" s="34">
        <v>41.451500000000003</v>
      </c>
      <c r="M1" s="41">
        <v>58370.759599999998</v>
      </c>
      <c r="N1" s="41">
        <v>1.2830914</v>
      </c>
      <c r="O1" s="42" t="s">
        <v>47</v>
      </c>
    </row>
    <row r="2" spans="1:15" x14ac:dyDescent="0.2">
      <c r="A2" t="s">
        <v>23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58370.759599999998</v>
      </c>
      <c r="D7" s="29"/>
    </row>
    <row r="8" spans="1:15" x14ac:dyDescent="0.2">
      <c r="A8" t="s">
        <v>3</v>
      </c>
      <c r="C8" s="43">
        <v>1.283091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-1.3877787807814457E-17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-1.336239067037962E-4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58370.759599999998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1.2829573760932962</v>
      </c>
      <c r="E16" s="14" t="s">
        <v>30</v>
      </c>
      <c r="F16" s="33">
        <f ca="1">NOW()+15018.5+$C$5/24</f>
        <v>60339.788588194438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1535.5</v>
      </c>
    </row>
    <row r="18" spans="1:21" ht="14.25" thickTop="1" thickBot="1" x14ac:dyDescent="0.25">
      <c r="A18" s="16" t="s">
        <v>5</v>
      </c>
      <c r="B18" s="10"/>
      <c r="C18" s="19">
        <f ca="1">+C15</f>
        <v>58370.759599999998</v>
      </c>
      <c r="D18" s="20">
        <f ca="1">+C16</f>
        <v>1.2829573760932962</v>
      </c>
      <c r="E18" s="14" t="s">
        <v>36</v>
      </c>
      <c r="F18" s="23">
        <f ca="1">ROUND(2*(F16-$C$15)/$C$16,0)/2+F15</f>
        <v>1536</v>
      </c>
    </row>
    <row r="19" spans="1:21" ht="13.5" thickTop="1" x14ac:dyDescent="0.2">
      <c r="E19" s="14" t="s">
        <v>31</v>
      </c>
      <c r="F19" s="18">
        <f ca="1">+$C$15+$C$16*F18-15018.5-$C$5/24</f>
        <v>45323.277963012639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58370.759599999998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-1.3877787807814457E-17</v>
      </c>
      <c r="Q21" s="2">
        <f>+C21-15018.5</f>
        <v>43352.259599999998</v>
      </c>
    </row>
    <row r="22" spans="1:21" x14ac:dyDescent="0.2">
      <c r="A22" s="35" t="s">
        <v>43</v>
      </c>
      <c r="B22" s="36" t="s">
        <v>44</v>
      </c>
      <c r="C22" s="37">
        <v>56170.487699999998</v>
      </c>
      <c r="D22" s="37">
        <v>1.2999999999999999E-3</v>
      </c>
      <c r="E22">
        <f>+(C22-C$7)/C$8</f>
        <v>-1714.8213961441547</v>
      </c>
      <c r="F22">
        <f>ROUND(2*E22,0)/2</f>
        <v>-1715</v>
      </c>
      <c r="G22">
        <f>+C22-(C$7+F22*C$8)</f>
        <v>0.22916499999701045</v>
      </c>
      <c r="I22">
        <f>+G22</f>
        <v>0.22916499999701045</v>
      </c>
      <c r="O22">
        <f ca="1">+C$11+C$12*$F22</f>
        <v>0.22916499999701045</v>
      </c>
      <c r="Q22" s="2">
        <f>+C22-15018.5</f>
        <v>41151.987699999998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2024-01-30T05:55:34Z</dcterms:modified>
</cp:coreProperties>
</file>