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5F56911-F9D7-4B23-8877-3120B3BB3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E30" i="1"/>
  <c r="F30" i="1"/>
  <c r="G30" i="1" s="1"/>
  <c r="K30" i="1" s="1"/>
  <c r="Q30" i="1"/>
  <c r="E31" i="1"/>
  <c r="F31" i="1"/>
  <c r="G31" i="1"/>
  <c r="K31" i="1"/>
  <c r="Q31" i="1"/>
  <c r="E32" i="1"/>
  <c r="F32" i="1"/>
  <c r="G32" i="1" s="1"/>
  <c r="K32" i="1" s="1"/>
  <c r="Q32" i="1"/>
  <c r="E33" i="1"/>
  <c r="F33" i="1" s="1"/>
  <c r="G33" i="1" s="1"/>
  <c r="K33" i="1" s="1"/>
  <c r="Q33" i="1"/>
  <c r="E34" i="1"/>
  <c r="F34" i="1"/>
  <c r="G34" i="1" s="1"/>
  <c r="K34" i="1" s="1"/>
  <c r="Q34" i="1"/>
  <c r="E35" i="1"/>
  <c r="F35" i="1"/>
  <c r="G35" i="1"/>
  <c r="K35" i="1"/>
  <c r="Q35" i="1"/>
  <c r="F14" i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G11" i="1"/>
  <c r="F11" i="1"/>
  <c r="F15" i="1" l="1"/>
  <c r="E21" i="1"/>
  <c r="F21" i="1" s="1"/>
  <c r="G21" i="1" s="1"/>
  <c r="C17" i="1"/>
  <c r="Q21" i="1"/>
  <c r="C12" i="1"/>
  <c r="C11" i="1"/>
  <c r="O31" i="1" l="1"/>
  <c r="O35" i="1"/>
  <c r="O30" i="1"/>
  <c r="O34" i="1"/>
  <c r="O29" i="1"/>
  <c r="O33" i="1"/>
  <c r="O32" i="1"/>
  <c r="O24" i="1"/>
  <c r="O28" i="1"/>
  <c r="O25" i="1"/>
  <c r="O22" i="1"/>
  <c r="O26" i="1"/>
  <c r="O23" i="1"/>
  <c r="O27" i="1"/>
  <c r="C16" i="1"/>
  <c r="D18" i="1" s="1"/>
  <c r="C15" i="1"/>
  <c r="O21" i="1"/>
  <c r="K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<sst xmlns="http://schemas.openxmlformats.org/spreadsheetml/2006/main" count="84" uniqueCount="55">
  <si>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</si>
  <si>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</si>
  <si>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</si>
  <si>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</si>
  <si>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</si>
  <si>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</si>
  <si>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</si>
  <si>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</si>
  <si>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</si>
  <si>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</si>
  <si>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</si>
  <si>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</si>
  <si>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</si>
  <si>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</si>
  <si>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</si>
  <si>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</si>
  <si>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</si>
  <si>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</si>
  <si>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</si>
  <si>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</si>
  <si>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</si>
  <si>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</si>
  <si>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</si>
  <si>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</si>
  <si>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</si>
  <si>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</si>
  <si>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</si>
  <si>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</si>
  <si>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</si>
  <si>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</si>
  <si>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</si>
  <si>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</si>
  <si>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</si>
  <si>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</si>
  <si>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</si>
  <si>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</si>
  <si>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</si>
  <si>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</si>
  <si>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</si>
  <si>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</si>
  <si>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</si>
  <si>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</si>
  <si>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</si>
  <si>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</si>
  <si>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MoV60 Cyg</t>
  </si>
  <si>
    <t>EW</t>
  </si>
  <si>
    <t>JBAV, 76</t>
  </si>
  <si>
    <t>I</t>
  </si>
  <si>
    <t>Next ToM-P</t>
  </si>
  <si>
    <t>Next ToM-S</t>
  </si>
  <si>
    <t xml:space="preserve">Mag </t>
  </si>
  <si>
    <t>15.37 (0.34)</t>
  </si>
  <si>
    <t>VSX 1</t>
  </si>
  <si>
    <t>VSX 2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</si>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</sst>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horizontal="center"/>
    </xf>
    <xf numFmtId="0" fontId="0" fillId="0" borderId="0" xfId="0" applyAlignment="1">
      <alignment horizontal="right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>
      <alignment vertical="top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22" fontId="22" fillId="0" borderId="10" xfId="0" applyNumberFormat="1" applyFont="1" applyBorder="1">
      <alignment vertical="top"/>
    </xf>
    <xf numFmtId="22" fontId="22" fillId="0" borderId="9" xfId="0" applyNumberFormat="1" applyFont="1" applyBorder="1" applyAlignment="1">
      <alignment horizontal="right" vertic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167" fontId="19" fillId="0" borderId="0" xfId="8" applyNumberFormat="1" applyFont="1" applyBorder="1" applyAlignment="1">
      <alignment horizontal="left" vertical="center" wrapText="1"/>
    </xf>
    <xf numFmtId="167" fontId="19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/>
    <xf numFmtId="0" fontId="19" fillId="0" borderId="0" xfId="8" applyNumberFormat="1" applyFont="1" applyBorder="1" applyAlignment="1">
      <alignment vertical="center" wrapText="1"/>
    </xf>
    <xf numFmtId="0" fontId="19" fillId="0" borderId="0" xfId="0" applyNumberFormat="1" applyFont="1" applyAlignment="1">
      <alignment horizontal="left" vertical="center" wrapText="1"/>
    </xf>
    <xf numFmtId="0" fontId="0" fillId="0" borderId="0" xfId="0" applyNumberFormat="1" applyAlignment="1"/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MoV60 Cyg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2.6583999999274965E-2</c:v>
                </c:pt>
                <c:pt idx="1">
                  <c:v>-7.2694999980740249E-3</c:v>
                </c:pt>
                <c:pt idx="2">
                  <c:v>-6.2790000010863878E-3</c:v>
                </c:pt>
                <c:pt idx="3">
                  <c:v>-7.0250000135274604E-4</c:v>
                </c:pt>
                <c:pt idx="4">
                  <c:v>8.9450000086799264E-4</c:v>
                </c:pt>
                <c:pt idx="5">
                  <c:v>-7.0290000003296882E-3</c:v>
                </c:pt>
                <c:pt idx="6">
                  <c:v>-5.9650000184774399E-4</c:v>
                </c:pt>
                <c:pt idx="7">
                  <c:v>-6.9889999940642156E-3</c:v>
                </c:pt>
                <c:pt idx="8">
                  <c:v>-6.2580000012530945E-3</c:v>
                </c:pt>
                <c:pt idx="9">
                  <c:v>-1.0081499996886123E-2</c:v>
                </c:pt>
                <c:pt idx="10">
                  <c:v>-8.313499994983431E-3</c:v>
                </c:pt>
                <c:pt idx="11">
                  <c:v>-1.0436999997182284E-2</c:v>
                </c:pt>
                <c:pt idx="12">
                  <c:v>-1.2485999999626074E-2</c:v>
                </c:pt>
                <c:pt idx="13">
                  <c:v>-1.1609499997575767E-2</c:v>
                </c:pt>
                <c:pt idx="14">
                  <c:v>-1.0090499999932945E-2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2.6995963373026424E-2</c:v>
                </c:pt>
                <c:pt idx="1">
                  <c:v>-3.9984577828281638E-3</c:v>
                </c:pt>
                <c:pt idx="2">
                  <c:v>-4.1536213241454255E-3</c:v>
                </c:pt>
                <c:pt idx="3">
                  <c:v>-4.1556364350716236E-3</c:v>
                </c:pt>
                <c:pt idx="4">
                  <c:v>-4.3531173058390486E-3</c:v>
                </c:pt>
                <c:pt idx="5">
                  <c:v>-4.3551324167652467E-3</c:v>
                </c:pt>
                <c:pt idx="6">
                  <c:v>-4.5667190640160584E-3</c:v>
                </c:pt>
                <c:pt idx="7">
                  <c:v>-5.0805723501965994E-3</c:v>
                </c:pt>
                <c:pt idx="8">
                  <c:v>-9.2196101926077141E-3</c:v>
                </c:pt>
                <c:pt idx="9">
                  <c:v>-9.2216253035339105E-3</c:v>
                </c:pt>
                <c:pt idx="10">
                  <c:v>-9.4473177272681105E-3</c:v>
                </c:pt>
                <c:pt idx="11">
                  <c:v>-9.4493328381943069E-3</c:v>
                </c:pt>
                <c:pt idx="12">
                  <c:v>-9.7193577023048684E-3</c:v>
                </c:pt>
                <c:pt idx="13">
                  <c:v>-9.7213728132310648E-3</c:v>
                </c:pt>
                <c:pt idx="14">
                  <c:v>-1.0217090101075823E-2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43" sqref="E43"/>
    </sheetView>
  </sheetViews>
  <sheetFormatPr defaultColWidth="10.28515625" defaultRowHeight="12.75" x14ac:dyDescent="0.2"/>
  <cols>
    <col min="1" max="1" width="18.28515625" customWidth="1"/>
    <col min="2" max="2" width="4.85546875" customWidth="1"/>
    <col min="3" max="3" width="14.140625" customWidth="1"/>
    <col min="4" max="4" width="9.42578125" customWidth="1"/>
    <col min="5" max="5" width="11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44</v>
      </c>
      <c r="F1" s="27" t="s">
        <v>43</v>
      </c>
      <c r="G1" s="23"/>
      <c r="H1" s="21"/>
      <c r="I1" s="28"/>
      <c r="J1" s="29" t="s">
        <v>41</v>
      </c>
      <c r="K1" s="22"/>
      <c r="L1" s="24"/>
      <c r="M1" s="25"/>
      <c r="N1" s="25"/>
      <c r="O1" s="26"/>
    </row>
    <row r="2" spans="1:15" x14ac:dyDescent="0.2">
      <c r="A2" t="s">
        <v>23</v>
      </c>
      <c r="B2" s="36" t="s">
        <v>45</v>
      </c>
      <c r="C2" s="30"/>
      <c r="D2" s="2"/>
    </row>
    <row r="4" spans="1:15" x14ac:dyDescent="0.2">
      <c r="A4" s="33" t="s">
        <v>0</v>
      </c>
      <c r="C4" s="2" t="s">
        <v>36</v>
      </c>
      <c r="D4" s="2" t="s">
        <v>36</v>
      </c>
    </row>
    <row r="5" spans="1:15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3" t="s">
        <v>1</v>
      </c>
      <c r="E6" s="48" t="s">
        <v>52</v>
      </c>
    </row>
    <row r="7" spans="1:15" x14ac:dyDescent="0.2">
      <c r="A7" t="s">
        <v>2</v>
      </c>
      <c r="C7" s="38">
        <v>58755.507799999999</v>
      </c>
      <c r="D7" s="35" t="s">
        <v>53</v>
      </c>
      <c r="E7" s="49">
        <v>57605.410199999998</v>
      </c>
    </row>
    <row r="8" spans="1:15" x14ac:dyDescent="0.2">
      <c r="A8" t="s">
        <v>3</v>
      </c>
      <c r="C8" s="38">
        <v>0.282447</v>
      </c>
      <c r="D8" s="35" t="s">
        <v>53</v>
      </c>
      <c r="E8" s="49">
        <v>0.282443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1.0584899990068244E-2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-4.0302218523964098E-6</v>
      </c>
      <c r="D12" s="2"/>
      <c r="E12" s="41" t="s">
        <v>50</v>
      </c>
      <c r="F12" s="42" t="s">
        <v>51</v>
      </c>
    </row>
    <row r="13" spans="1:15" x14ac:dyDescent="0.2">
      <c r="A13" s="7" t="s">
        <v>18</v>
      </c>
      <c r="B13" s="7"/>
      <c r="C13" s="2" t="s">
        <v>13</v>
      </c>
      <c r="E13" s="39" t="s">
        <v>33</v>
      </c>
      <c r="F13" s="43">
        <v>1</v>
      </c>
    </row>
    <row r="14" spans="1:15" x14ac:dyDescent="0.2">
      <c r="A14" s="7"/>
      <c r="B14" s="7"/>
      <c r="C14" s="7"/>
      <c r="E14" s="39" t="s">
        <v>30</v>
      </c>
      <c r="F14" s="44">
        <f ca="1">NOW()+15018.5+$C$5/24</f>
        <v>60543.663231481478</v>
      </c>
    </row>
    <row r="15" spans="1:15" x14ac:dyDescent="0.2">
      <c r="A15" s="8" t="s">
        <v>17</v>
      </c>
      <c r="B15" s="7"/>
      <c r="C15" s="9">
        <f ca="1">(C7+C11)+(C8+C12)*INT(MAX(F21:F3533))</f>
        <v>60213.20655192501</v>
      </c>
      <c r="E15" s="39" t="s">
        <v>34</v>
      </c>
      <c r="F15" s="44">
        <f ca="1">ROUND(2*($F$14-$C$7)/$C$8,0)/2+$F$13</f>
        <v>6332</v>
      </c>
    </row>
    <row r="16" spans="1:15" x14ac:dyDescent="0.2">
      <c r="A16" s="11" t="s">
        <v>4</v>
      </c>
      <c r="B16" s="7"/>
      <c r="C16" s="12">
        <f ca="1">+C8+C12</f>
        <v>0.28244296977814759</v>
      </c>
      <c r="E16" s="39" t="s">
        <v>35</v>
      </c>
      <c r="F16" s="44">
        <f ca="1">ROUND(2*($F$14-$C$15)/$C$16,0)/2+$F$13</f>
        <v>1171</v>
      </c>
    </row>
    <row r="17" spans="1:21" ht="13.5" thickBot="1" x14ac:dyDescent="0.25">
      <c r="A17" s="10" t="s">
        <v>27</v>
      </c>
      <c r="B17" s="7"/>
      <c r="C17" s="7">
        <f>COUNT(C21:C2191)</f>
        <v>15</v>
      </c>
      <c r="E17" s="39" t="s">
        <v>48</v>
      </c>
      <c r="F17" s="46">
        <f ca="1">+$C$15+$C$16*$F$16-15018.5-$C$5/24</f>
        <v>45525.843102868559</v>
      </c>
    </row>
    <row r="18" spans="1:21" ht="14.25" thickTop="1" thickBot="1" x14ac:dyDescent="0.25">
      <c r="A18" s="11" t="s">
        <v>5</v>
      </c>
      <c r="B18" s="7"/>
      <c r="C18" s="13">
        <f ca="1">+C15</f>
        <v>60213.20655192501</v>
      </c>
      <c r="D18" s="14">
        <f ca="1">+C16</f>
        <v>0.28244296977814759</v>
      </c>
      <c r="E18" s="40" t="s">
        <v>49</v>
      </c>
      <c r="F18" s="45">
        <f ca="1">+($C$15+$C$16*$F$16)-($C$16/2)-15018.5-$C$5/24</f>
        <v>45525.701881383669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x14ac:dyDescent="0.2">
      <c r="A21" s="54" t="s">
        <v>52</v>
      </c>
      <c r="C21" s="6">
        <v>57605.410199999998</v>
      </c>
      <c r="D21" s="6" t="s">
        <v>13</v>
      </c>
      <c r="E21">
        <f>+(C21-C$7)/C$8</f>
        <v>-4071.9058796871659</v>
      </c>
      <c r="F21">
        <f>ROUND(2*E21,0)/2</f>
        <v>-4072</v>
      </c>
      <c r="G21">
        <f>+C21-(C$7+F21*C$8)</f>
        <v>2.6583999999274965E-2</v>
      </c>
      <c r="K21">
        <f>+G21</f>
        <v>2.6583999999274965E-2</v>
      </c>
      <c r="O21">
        <f ca="1">+C$11+C$12*$F21</f>
        <v>2.6995963373026424E-2</v>
      </c>
      <c r="Q21" s="1">
        <f>+C21-15018.5</f>
        <v>42586.910199999998</v>
      </c>
    </row>
    <row r="22" spans="1:21" x14ac:dyDescent="0.2">
      <c r="A22" s="55" t="s">
        <v>46</v>
      </c>
      <c r="B22" s="37" t="s">
        <v>47</v>
      </c>
      <c r="C22" s="47">
        <v>59777.535000000003</v>
      </c>
      <c r="D22" s="52">
        <v>3.5000000000000001E-3</v>
      </c>
      <c r="E22">
        <f t="shared" ref="E22:E28" si="0">+(C22-C$7)/C$8</f>
        <v>3618.4742624280098</v>
      </c>
      <c r="F22">
        <f t="shared" ref="F22:F28" si="1">ROUND(2*E22,0)/2</f>
        <v>3618.5</v>
      </c>
      <c r="G22">
        <f t="shared" ref="G22:G28" si="2">+C22-(C$7+F22*C$8)</f>
        <v>-7.2694999980740249E-3</v>
      </c>
      <c r="K22">
        <f t="shared" ref="K22:K28" si="3">+G22</f>
        <v>-7.2694999980740249E-3</v>
      </c>
      <c r="O22">
        <f t="shared" ref="O22:O28" ca="1" si="4">+C$11+C$12*$F22</f>
        <v>-3.9984577828281638E-3</v>
      </c>
      <c r="Q22" s="1">
        <f t="shared" ref="Q22:Q28" si="5">+C22-15018.5</f>
        <v>44759.035000000003</v>
      </c>
    </row>
    <row r="23" spans="1:21" x14ac:dyDescent="0.2">
      <c r="A23" s="55" t="s">
        <v>46</v>
      </c>
      <c r="B23" s="37" t="s">
        <v>47</v>
      </c>
      <c r="C23" s="47">
        <v>59788.410199999998</v>
      </c>
      <c r="D23" s="52">
        <v>3.5000000000000001E-3</v>
      </c>
      <c r="E23">
        <f t="shared" si="0"/>
        <v>3656.9777692806051</v>
      </c>
      <c r="F23">
        <f t="shared" si="1"/>
        <v>3657</v>
      </c>
      <c r="G23">
        <f t="shared" si="2"/>
        <v>-6.2790000010863878E-3</v>
      </c>
      <c r="K23">
        <f t="shared" si="3"/>
        <v>-6.2790000010863878E-3</v>
      </c>
      <c r="O23">
        <f t="shared" ca="1" si="4"/>
        <v>-4.1536213241454255E-3</v>
      </c>
      <c r="Q23" s="1">
        <f t="shared" si="5"/>
        <v>44769.910199999998</v>
      </c>
    </row>
    <row r="24" spans="1:21" x14ac:dyDescent="0.2">
      <c r="A24" s="55" t="s">
        <v>46</v>
      </c>
      <c r="B24" s="37" t="s">
        <v>47</v>
      </c>
      <c r="C24" s="47">
        <v>59788.557000000001</v>
      </c>
      <c r="D24" s="52">
        <v>3.5000000000000001E-3</v>
      </c>
      <c r="E24">
        <f t="shared" si="0"/>
        <v>3657.4975128077172</v>
      </c>
      <c r="F24">
        <f t="shared" si="1"/>
        <v>3657.5</v>
      </c>
      <c r="G24">
        <f t="shared" si="2"/>
        <v>-7.0250000135274604E-4</v>
      </c>
      <c r="K24">
        <f t="shared" si="3"/>
        <v>-7.0250000135274604E-4</v>
      </c>
      <c r="O24">
        <f t="shared" ca="1" si="4"/>
        <v>-4.1556364350716236E-3</v>
      </c>
      <c r="Q24" s="1">
        <f t="shared" si="5"/>
        <v>44770.057000000001</v>
      </c>
    </row>
    <row r="25" spans="1:21" x14ac:dyDescent="0.2">
      <c r="A25" s="55" t="s">
        <v>46</v>
      </c>
      <c r="B25" s="37" t="s">
        <v>47</v>
      </c>
      <c r="C25" s="47">
        <v>59802.398500000003</v>
      </c>
      <c r="D25" s="52">
        <v>3.5000000000000001E-3</v>
      </c>
      <c r="E25">
        <f t="shared" si="0"/>
        <v>3706.5031669658506</v>
      </c>
      <c r="F25">
        <f t="shared" si="1"/>
        <v>3706.5</v>
      </c>
      <c r="G25">
        <f t="shared" si="2"/>
        <v>8.9450000086799264E-4</v>
      </c>
      <c r="K25">
        <f t="shared" si="3"/>
        <v>8.9450000086799264E-4</v>
      </c>
      <c r="O25">
        <f t="shared" ca="1" si="4"/>
        <v>-4.3531173058390486E-3</v>
      </c>
      <c r="Q25" s="1">
        <f t="shared" si="5"/>
        <v>44783.898500000003</v>
      </c>
    </row>
    <row r="26" spans="1:21" x14ac:dyDescent="0.2">
      <c r="A26" s="55" t="s">
        <v>46</v>
      </c>
      <c r="B26" s="37" t="s">
        <v>47</v>
      </c>
      <c r="C26" s="47">
        <v>59802.531799999997</v>
      </c>
      <c r="D26" s="52">
        <v>3.5000000000000001E-3</v>
      </c>
      <c r="E26">
        <f t="shared" si="0"/>
        <v>3706.9751139151685</v>
      </c>
      <c r="F26">
        <f t="shared" si="1"/>
        <v>3707</v>
      </c>
      <c r="G26">
        <f t="shared" si="2"/>
        <v>-7.0290000003296882E-3</v>
      </c>
      <c r="K26">
        <f t="shared" si="3"/>
        <v>-7.0290000003296882E-3</v>
      </c>
      <c r="O26">
        <f t="shared" ca="1" si="4"/>
        <v>-4.3551324167652467E-3</v>
      </c>
      <c r="Q26" s="1">
        <f t="shared" si="5"/>
        <v>44784.031799999997</v>
      </c>
    </row>
    <row r="27" spans="1:21" x14ac:dyDescent="0.2">
      <c r="A27" s="55" t="s">
        <v>46</v>
      </c>
      <c r="B27" s="37" t="s">
        <v>47</v>
      </c>
      <c r="C27" s="47">
        <v>59817.366699999999</v>
      </c>
      <c r="D27" s="52">
        <v>3.5000000000000001E-3</v>
      </c>
      <c r="E27">
        <f t="shared" si="0"/>
        <v>3759.4978880993576</v>
      </c>
      <c r="F27">
        <f t="shared" si="1"/>
        <v>3759.5</v>
      </c>
      <c r="G27">
        <f t="shared" si="2"/>
        <v>-5.9650000184774399E-4</v>
      </c>
      <c r="K27">
        <f t="shared" si="3"/>
        <v>-5.9650000184774399E-4</v>
      </c>
      <c r="O27">
        <f t="shared" ca="1" si="4"/>
        <v>-4.5667190640160584E-3</v>
      </c>
      <c r="Q27" s="1">
        <f t="shared" si="5"/>
        <v>44798.866699999999</v>
      </c>
    </row>
    <row r="28" spans="1:21" x14ac:dyDescent="0.2">
      <c r="A28" s="55" t="s">
        <v>46</v>
      </c>
      <c r="B28" s="37" t="s">
        <v>47</v>
      </c>
      <c r="C28" s="47">
        <v>59853.372300000003</v>
      </c>
      <c r="D28" s="52">
        <v>3.5000000000000001E-3</v>
      </c>
      <c r="E28">
        <f t="shared" si="0"/>
        <v>3886.9752555346786</v>
      </c>
      <c r="F28">
        <f t="shared" si="1"/>
        <v>3887</v>
      </c>
      <c r="G28">
        <f t="shared" si="2"/>
        <v>-6.9889999940642156E-3</v>
      </c>
      <c r="K28">
        <f t="shared" si="3"/>
        <v>-6.9889999940642156E-3</v>
      </c>
      <c r="O28">
        <f t="shared" ca="1" si="4"/>
        <v>-5.0805723501965994E-3</v>
      </c>
      <c r="Q28" s="1">
        <f t="shared" si="5"/>
        <v>44834.872300000003</v>
      </c>
    </row>
    <row r="29" spans="1:21" x14ac:dyDescent="0.2">
      <c r="A29" s="56" t="s">
        <v>54</v>
      </c>
      <c r="B29" s="51" t="s">
        <v>47</v>
      </c>
      <c r="C29" s="50">
        <v>60143.446100000001</v>
      </c>
      <c r="D29" s="53">
        <v>3.5000000000000001E-3</v>
      </c>
      <c r="E29">
        <f t="shared" ref="E29:E35" si="6">+(C29-C$7)/C$8</f>
        <v>4913.9778436308461</v>
      </c>
      <c r="F29">
        <f t="shared" ref="F29:F35" si="7">ROUND(2*E29,0)/2</f>
        <v>4914</v>
      </c>
      <c r="G29">
        <f t="shared" ref="G29:G35" si="8">+C29-(C$7+F29*C$8)</f>
        <v>-6.2580000012530945E-3</v>
      </c>
      <c r="K29">
        <f t="shared" ref="K29:K35" si="9">+G29</f>
        <v>-6.2580000012530945E-3</v>
      </c>
      <c r="O29">
        <f t="shared" ref="O29:O35" ca="1" si="10">+C$11+C$12*$F29</f>
        <v>-9.2196101926077141E-3</v>
      </c>
      <c r="Q29" s="1">
        <f t="shared" ref="Q29:Q35" si="11">+C29-15018.5</f>
        <v>45124.946100000001</v>
      </c>
    </row>
    <row r="30" spans="1:21" x14ac:dyDescent="0.2">
      <c r="A30" s="56" t="s">
        <v>54</v>
      </c>
      <c r="B30" s="51" t="s">
        <v>47</v>
      </c>
      <c r="C30" s="50">
        <v>60143.583500000001</v>
      </c>
      <c r="D30" s="53">
        <v>3.5000000000000001E-3</v>
      </c>
      <c r="E30">
        <f t="shared" si="6"/>
        <v>4914.4643065778755</v>
      </c>
      <c r="F30">
        <f t="shared" si="7"/>
        <v>4914.5</v>
      </c>
      <c r="G30">
        <f t="shared" si="8"/>
        <v>-1.0081499996886123E-2</v>
      </c>
      <c r="K30">
        <f t="shared" si="9"/>
        <v>-1.0081499996886123E-2</v>
      </c>
      <c r="O30">
        <f t="shared" ca="1" si="10"/>
        <v>-9.2216253035339105E-3</v>
      </c>
      <c r="Q30" s="1">
        <f t="shared" si="11"/>
        <v>45125.083500000001</v>
      </c>
    </row>
    <row r="31" spans="1:21" x14ac:dyDescent="0.2">
      <c r="A31" s="56" t="s">
        <v>54</v>
      </c>
      <c r="B31" s="51" t="s">
        <v>47</v>
      </c>
      <c r="C31" s="50">
        <v>60159.402300000002</v>
      </c>
      <c r="D31" s="53">
        <v>3.5000000000000001E-3</v>
      </c>
      <c r="E31">
        <f t="shared" si="6"/>
        <v>4970.4705661593225</v>
      </c>
      <c r="F31">
        <f t="shared" si="7"/>
        <v>4970.5</v>
      </c>
      <c r="G31">
        <f t="shared" si="8"/>
        <v>-8.313499994983431E-3</v>
      </c>
      <c r="K31">
        <f t="shared" si="9"/>
        <v>-8.313499994983431E-3</v>
      </c>
      <c r="O31">
        <f t="shared" ca="1" si="10"/>
        <v>-9.4473177272681105E-3</v>
      </c>
      <c r="Q31" s="1">
        <f t="shared" si="11"/>
        <v>45140.902300000002</v>
      </c>
    </row>
    <row r="32" spans="1:21" x14ac:dyDescent="0.2">
      <c r="A32" s="56" t="s">
        <v>54</v>
      </c>
      <c r="B32" s="51" t="s">
        <v>47</v>
      </c>
      <c r="C32" s="50">
        <v>60159.541400000002</v>
      </c>
      <c r="D32" s="53">
        <v>3.5000000000000001E-3</v>
      </c>
      <c r="E32">
        <f t="shared" si="6"/>
        <v>4970.9630479346652</v>
      </c>
      <c r="F32">
        <f t="shared" si="7"/>
        <v>4971</v>
      </c>
      <c r="G32">
        <f t="shared" si="8"/>
        <v>-1.0436999997182284E-2</v>
      </c>
      <c r="K32">
        <f t="shared" si="9"/>
        <v>-1.0436999997182284E-2</v>
      </c>
      <c r="O32">
        <f t="shared" ca="1" si="10"/>
        <v>-9.4493328381943069E-3</v>
      </c>
      <c r="Q32" s="1">
        <f t="shared" si="11"/>
        <v>45141.041400000002</v>
      </c>
    </row>
    <row r="33" spans="1:17" x14ac:dyDescent="0.2">
      <c r="A33" s="56" t="s">
        <v>54</v>
      </c>
      <c r="B33" s="51" t="s">
        <v>47</v>
      </c>
      <c r="C33" s="50">
        <v>60178.463300000003</v>
      </c>
      <c r="D33" s="53">
        <v>3.5000000000000001E-3</v>
      </c>
      <c r="E33">
        <f t="shared" si="6"/>
        <v>5037.9557934763116</v>
      </c>
      <c r="F33">
        <f t="shared" si="7"/>
        <v>5038</v>
      </c>
      <c r="G33">
        <f t="shared" si="8"/>
        <v>-1.2485999999626074E-2</v>
      </c>
      <c r="K33">
        <f t="shared" si="9"/>
        <v>-1.2485999999626074E-2</v>
      </c>
      <c r="O33">
        <f t="shared" ca="1" si="10"/>
        <v>-9.7193577023048684E-3</v>
      </c>
      <c r="Q33" s="1">
        <f t="shared" si="11"/>
        <v>45159.963300000003</v>
      </c>
    </row>
    <row r="34" spans="1:17" x14ac:dyDescent="0.2">
      <c r="A34" s="56" t="s">
        <v>54</v>
      </c>
      <c r="B34" s="51" t="s">
        <v>47</v>
      </c>
      <c r="C34" s="50">
        <v>60178.6054</v>
      </c>
      <c r="D34" s="53">
        <v>3.5000000000000001E-3</v>
      </c>
      <c r="E34">
        <f t="shared" si="6"/>
        <v>5038.4588967133686</v>
      </c>
      <c r="F34">
        <f t="shared" si="7"/>
        <v>5038.5</v>
      </c>
      <c r="G34">
        <f t="shared" si="8"/>
        <v>-1.1609499997575767E-2</v>
      </c>
      <c r="K34">
        <f t="shared" si="9"/>
        <v>-1.1609499997575767E-2</v>
      </c>
      <c r="O34">
        <f t="shared" ca="1" si="10"/>
        <v>-9.7213728132310648E-3</v>
      </c>
      <c r="Q34" s="1">
        <f t="shared" si="11"/>
        <v>45160.1054</v>
      </c>
    </row>
    <row r="35" spans="1:17" x14ac:dyDescent="0.2">
      <c r="A35" s="56" t="s">
        <v>54</v>
      </c>
      <c r="B35" s="51" t="s">
        <v>47</v>
      </c>
      <c r="C35" s="50">
        <v>60213.347900000001</v>
      </c>
      <c r="D35" s="53">
        <v>3.5000000000000001E-3</v>
      </c>
      <c r="E35">
        <f t="shared" si="6"/>
        <v>5161.4642747134903</v>
      </c>
      <c r="F35">
        <f t="shared" si="7"/>
        <v>5161.5</v>
      </c>
      <c r="G35">
        <f t="shared" si="8"/>
        <v>-1.0090499999932945E-2</v>
      </c>
      <c r="K35">
        <f t="shared" si="9"/>
        <v>-1.0090499999932945E-2</v>
      </c>
      <c r="O35">
        <f t="shared" ca="1" si="10"/>
        <v>-1.0217090101075823E-2</v>
      </c>
      <c r="Q35" s="1">
        <f t="shared" si="11"/>
        <v>45194.847900000001</v>
      </c>
    </row>
    <row r="36" spans="1:17" x14ac:dyDescent="0.2">
      <c r="A36" s="57"/>
      <c r="C36" s="6"/>
      <c r="D36" s="6"/>
    </row>
    <row r="37" spans="1:17" x14ac:dyDescent="0.2">
      <c r="A37" s="57"/>
      <c r="C37" s="6"/>
      <c r="D37" s="6"/>
    </row>
    <row r="38" spans="1:17" x14ac:dyDescent="0.2">
      <c r="A38" s="57"/>
      <c r="C38" s="6"/>
      <c r="D38" s="6"/>
    </row>
    <row r="39" spans="1:17" x14ac:dyDescent="0.2">
      <c r="A39" s="57"/>
      <c r="C39" s="6"/>
      <c r="D39" s="6"/>
    </row>
    <row r="40" spans="1:17" x14ac:dyDescent="0.2">
      <c r="C40" s="6"/>
      <c r="D40" s="6"/>
    </row>
    <row r="41" spans="1:17" x14ac:dyDescent="0.2">
      <c r="C41" s="6"/>
      <c r="D41" s="6"/>
    </row>
    <row r="42" spans="1:17" x14ac:dyDescent="0.2">
      <c r="C42" s="6"/>
      <c r="D42" s="6"/>
    </row>
    <row r="43" spans="1:17" x14ac:dyDescent="0.2">
      <c r="C43" s="6"/>
      <c r="D43" s="6"/>
    </row>
    <row r="44" spans="1:17" x14ac:dyDescent="0.2">
      <c r="C44" s="6"/>
      <c r="D44" s="6"/>
    </row>
    <row r="45" spans="1:17" x14ac:dyDescent="0.2">
      <c r="C45" s="6"/>
      <c r="D45" s="6"/>
    </row>
    <row r="46" spans="1:17" x14ac:dyDescent="0.2">
      <c r="C46" s="6"/>
      <c r="D46" s="6"/>
    </row>
    <row r="47" spans="1:17" x14ac:dyDescent="0.2">
      <c r="C47" s="6"/>
      <c r="D47" s="6"/>
    </row>
    <row r="48" spans="1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2024-08-21T03:55:03Z</dcterms:modified>
</cp:coreProperties>
</file>