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BBE7C66-D69C-47BB-B373-4E77643445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C8" i="1"/>
  <c r="C7" i="1"/>
  <c r="C21" i="1" s="1"/>
  <c r="A21" i="1"/>
  <c r="D9" i="1"/>
  <c r="C9" i="1"/>
  <c r="B2" i="1"/>
  <c r="F14" i="1"/>
  <c r="F15" i="1" s="1"/>
  <c r="E21" i="1" l="1"/>
  <c r="F21" i="1" s="1"/>
  <c r="G21" i="1" s="1"/>
  <c r="C17" i="1"/>
  <c r="Q21" i="1"/>
  <c r="C12" i="1"/>
  <c r="C11" i="1"/>
  <c r="O22" i="1" l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<sst xmlns="http://schemas.openxmlformats.org/spreadsheetml/2006/main" count="52" uniqueCount="50">
  <si>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</si>
  <si>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</si>
  <si>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</si>
  <si>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</si>
  <si>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</si>
  <si>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</si>
  <si>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</si>
  <si>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</si>
  <si>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</si>
  <si>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</si>
  <si>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</si>
  <si>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</si>
  <si>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</si>
  <si>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</si>
  <si>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</si>
  <si>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</si>
  <si>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</si>
  <si>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</si>
  <si>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</si>
  <si>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</si>
  <si>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</si>
  <si>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</si>
  <si>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</si>
  <si>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</si>
  <si>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</si>
  <si>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</si>
  <si>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</si>
  <si>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</si>
  <si>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</si>
  <si>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</si>
  <si>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</si>
  <si>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</si>
  <si>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</si>
  <si>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</si>
  <si>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</si>
  <si>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</si>
  <si>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</si>
  <si>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</si>
  <si>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</si>
  <si>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</si>
  <si>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</si>
  <si>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</si>
  <si>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</si>
  <si>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</si>
  <si>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</si>
  <si>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>16.10-17.00</t>
  </si>
  <si>
    <t xml:space="preserve">Mag B </t>
  </si>
  <si>
    <t>BAV 91 Feb 2024</t>
  </si>
  <si>
    <t>I</t>
  </si>
  <si>
    <t>NSV 25355 Cyg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</si>
</sst>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  <numFmt numFmtId="167" formatCode="0.0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</cellStyleXfs>
  <cellXfs count="46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167" fontId="15" fillId="0" borderId="0" xfId="0" applyNumberFormat="1" applyFont="1" applyAlignment="1" applyProtection="1">
      <alignment horizontal="left" vertical="center" wrapText="1"/>
      <protection locked="0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center" vertical="center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NSV 25355 Cyg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0462431283"/>
          <c:y val="2.7773042131201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NSV 25355 Cyg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043447694038247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S26" sqref="S26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11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49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>
        <f>O1</f>
        <v>0</v>
      </c>
      <c r="C2" s="10"/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f>M1</f>
        <v>0</v>
      </c>
      <c r="D7" s="13"/>
    </row>
    <row r="8" spans="1:15" ht="12.95" customHeight="1" x14ac:dyDescent="0.2">
      <c r="A8" s="20" t="s">
        <v>3</v>
      </c>
      <c r="C8" s="28">
        <f>N1</f>
        <v>0</v>
      </c>
      <c r="D8" s="13"/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 t="e">
        <f ca="1">INTERCEPT(INDIRECT($D$9):G992,INDIRECT($C$9):F992)</f>
        <v>#DIV/0!</v>
      </c>
      <c r="D11" s="21"/>
    </row>
    <row r="12" spans="1:15" ht="12.95" customHeight="1" x14ac:dyDescent="0.2">
      <c r="A12" s="20" t="s">
        <v>16</v>
      </c>
      <c r="C12" s="15" t="e">
        <f ca="1">SLOPE(INDIRECT($D$9):G992,INDIRECT($C$9):F992)</f>
        <v>#DIV/0!</v>
      </c>
      <c r="D12" s="21"/>
      <c r="E12" s="36" t="s">
        <v>46</v>
      </c>
      <c r="F12" s="37" t="s">
        <v>45</v>
      </c>
    </row>
    <row r="13" spans="1:15" ht="12.95" customHeight="1" x14ac:dyDescent="0.2">
      <c r="A13" s="20" t="s">
        <v>18</v>
      </c>
      <c r="C13" s="21" t="s">
        <v>13</v>
      </c>
      <c r="E13" s="38" t="s">
        <v>32</v>
      </c>
      <c r="F13" s="39">
        <v>1</v>
      </c>
    </row>
    <row r="14" spans="1:15" ht="12.95" customHeight="1" x14ac:dyDescent="0.2">
      <c r="E14" s="38" t="s">
        <v>30</v>
      </c>
      <c r="F14" s="40">
        <f ca="1">NOW()+15018.5+$C$5/24</f>
        <v>60583.500561458328</v>
      </c>
    </row>
    <row r="15" spans="1:15" ht="12.95" customHeight="1" x14ac:dyDescent="0.2">
      <c r="A15" s="17" t="s">
        <v>17</v>
      </c>
      <c r="C15" s="18" t="e">
        <f ca="1">(C7+C11)+(C8+C12)*INT(MAX(F21:F3533))</f>
        <v>#DIV/0!</v>
      </c>
      <c r="E15" s="38" t="s">
        <v>33</v>
      </c>
      <c r="F15" s="40" t="e">
        <f ca="1">ROUND(2*(F14-$C$7)/$C$8,0)/2+F13</f>
        <v>#DIV/0!</v>
      </c>
    </row>
    <row r="16" spans="1:15" ht="12.95" customHeight="1" x14ac:dyDescent="0.2">
      <c r="A16" s="17" t="s">
        <v>4</v>
      </c>
      <c r="C16" s="18" t="e">
        <f ca="1">+C8+C12</f>
        <v>#DIV/0!</v>
      </c>
      <c r="E16" s="38" t="s">
        <v>34</v>
      </c>
      <c r="F16" s="40" t="e">
        <f ca="1">ROUND(2*(F14-$C$15)/$C$16,0)/2+F13</f>
        <v>#DIV/0!</v>
      </c>
    </row>
    <row r="17" spans="1:21" ht="12.95" customHeight="1" thickBot="1" x14ac:dyDescent="0.25">
      <c r="A17" s="16" t="s">
        <v>27</v>
      </c>
      <c r="C17" s="20">
        <f>COUNT(C21:C2191)</f>
        <v>2</v>
      </c>
      <c r="E17" s="38" t="s">
        <v>43</v>
      </c>
      <c r="F17" s="41" t="e">
        <f ca="1">+$C$15+$C$16*$F$16-15018.5-$C$5/24</f>
        <v>#DIV/0!</v>
      </c>
    </row>
    <row r="18" spans="1:21" ht="12.95" customHeight="1" thickTop="1" thickBot="1" x14ac:dyDescent="0.25">
      <c r="A18" s="17" t="s">
        <v>5</v>
      </c>
      <c r="C18" s="24" t="e">
        <f ca="1">+C15</f>
        <v>#DIV/0!</v>
      </c>
      <c r="D18" s="25" t="e">
        <f ca="1">+C16</f>
        <v>#DIV/0!</v>
      </c>
      <c r="E18" s="43" t="s">
        <v>44</v>
      </c>
      <c r="F18" s="42" t="e">
        <f ca="1">+($C$15+$C$16*$F$16)-($C$16/2)-15018.5-$C$5/24</f>
        <v>#DIV/0!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>
        <f>$D$7</f>
        <v>0</v>
      </c>
      <c r="B21" s="21"/>
      <c r="C21" s="22">
        <f>$C$7</f>
        <v>0</v>
      </c>
      <c r="D21" s="22" t="s">
        <v>13</v>
      </c>
      <c r="E21" s="20" t="e">
        <f>+(C21-C$7)/C$8</f>
        <v>#DIV/0!</v>
      </c>
      <c r="F21" s="20" t="e">
        <f>ROUND(2*E21,0)/2</f>
        <v>#DIV/0!</v>
      </c>
      <c r="G21" s="20" t="e">
        <f>+C21-(C$7+F21*C$8)</f>
        <v>#DIV/0!</v>
      </c>
      <c r="K21" s="20" t="e">
        <f>+G21</f>
        <v>#DIV/0!</v>
      </c>
      <c r="O21" s="20" t="e">
        <f ca="1">+C$11+C$12*$F21</f>
        <v>#DIV/0!</v>
      </c>
      <c r="Q21" s="26">
        <f>+C21-15018.5</f>
        <v>-15018.5</v>
      </c>
    </row>
    <row r="22" spans="1:21" ht="12.95" customHeight="1" x14ac:dyDescent="0.2">
      <c r="A22" s="44" t="s">
        <v>47</v>
      </c>
      <c r="B22" s="45" t="s">
        <v>48</v>
      </c>
      <c r="C22" s="44">
        <v>60168.465499999998</v>
      </c>
      <c r="D22" s="44">
        <v>3.5000000000000001E-3</v>
      </c>
      <c r="E22" s="20" t="e">
        <f>+(C22-C$7)/C$8</f>
        <v>#DIV/0!</v>
      </c>
      <c r="F22" s="20" t="e">
        <f>ROUND(2*E22,0)/2</f>
        <v>#DIV/0!</v>
      </c>
      <c r="G22" s="20" t="e">
        <f>+C22-(C$7+F22*C$8)</f>
        <v>#DIV/0!</v>
      </c>
      <c r="K22" s="20" t="e">
        <f>+G22</f>
        <v>#DIV/0!</v>
      </c>
      <c r="O22" s="20" t="e">
        <f ca="1">+C$11+C$12*$F22</f>
        <v>#DIV/0!</v>
      </c>
      <c r="Q22" s="26">
        <f>+C22-15018.5</f>
        <v>45149.965499999998</v>
      </c>
    </row>
    <row r="23" spans="1:21" ht="12.95" customHeight="1" x14ac:dyDescent="0.2">
      <c r="A23" s="30"/>
      <c r="B23" s="31"/>
      <c r="C23" s="35"/>
      <c r="D23" s="33"/>
      <c r="Q23" s="26"/>
    </row>
    <row r="24" spans="1:21" ht="12.95" customHeight="1" x14ac:dyDescent="0.2">
      <c r="A24" s="30"/>
      <c r="B24" s="31"/>
      <c r="C24" s="35"/>
      <c r="D24" s="33"/>
      <c r="Q24" s="26"/>
    </row>
    <row r="25" spans="1:21" ht="12.95" customHeight="1" x14ac:dyDescent="0.2">
      <c r="A25" s="30"/>
      <c r="B25" s="31"/>
      <c r="C25" s="35"/>
      <c r="D25" s="33"/>
      <c r="Q25" s="26"/>
    </row>
    <row r="26" spans="1:21" ht="12.95" customHeight="1" x14ac:dyDescent="0.2">
      <c r="A26" s="30"/>
      <c r="B26" s="31"/>
      <c r="C26" s="32"/>
      <c r="D26" s="3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2024-09-30T00:00:48Z</dcterms:modified>
</cp:coreProperties>
</file>