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7DEBEF4-6065-4522-9D05-2A3FA9D5BC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K21" i="1" s="1"/>
  <c r="Q21" i="1"/>
  <c r="E22" i="1"/>
  <c r="F22" i="1" s="1"/>
  <c r="G22" i="1" s="1"/>
  <c r="K22" i="1" s="1"/>
  <c r="Q22" i="1"/>
  <c r="E24" i="1"/>
  <c r="F24" i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 s="1"/>
  <c r="G28" i="1" s="1"/>
  <c r="K28" i="1" s="1"/>
  <c r="Q28" i="1"/>
  <c r="D9" i="1"/>
  <c r="C9" i="1"/>
  <c r="F14" i="1"/>
  <c r="F15" i="1" s="1"/>
  <c r="E23" i="1" l="1"/>
  <c r="F23" i="1" s="1"/>
  <c r="G23" i="1" s="1"/>
  <c r="C17" i="1"/>
  <c r="Q23" i="1"/>
  <c r="C12" i="1"/>
  <c r="C11" i="1"/>
  <c r="O24" i="1" l="1"/>
  <c r="O28" i="1"/>
  <c r="O26" i="1"/>
  <c r="O25" i="1"/>
  <c r="O22" i="1"/>
  <c r="O27" i="1"/>
  <c r="O21" i="1"/>
  <c r="C16" i="1"/>
  <c r="D18" i="1" s="1"/>
  <c r="C15" i="1"/>
  <c r="O23" i="1"/>
  <c r="K23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<sst xmlns="http://schemas.openxmlformats.org/spreadsheetml/2006/main" count="68" uniqueCount="52">
  <si>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</si>
  <si>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</si>
  <si>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</si>
  <si>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</si>
  <si>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</si>
  <si>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</si>
  <si>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</si>
  <si>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</si>
  <si>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</si>
  <si>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</si>
  <si>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</si>
  <si>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</si>
  <si>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</si>
  <si>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</si>
  <si>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</si>
  <si>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</si>
  <si>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</si>
  <si>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</si>
  <si>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</si>
  <si>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</si>
  <si>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</si>
  <si>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</si>
  <si>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</si>
  <si>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</si>
  <si>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</si>
  <si>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</si>
  <si>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</si>
  <si>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</si>
  <si>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</si>
  <si>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</si>
  <si>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</si>
  <si>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</si>
  <si>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</si>
  <si>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</si>
  <si>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</si>
  <si>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</si>
  <si>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</si>
  <si>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</si>
  <si>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</si>
  <si>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</si>
  <si>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</si>
  <si>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</si>
  <si>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</si>
  <si>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</si>
  <si>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</si>
  <si>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UCAC3 250-197400 Cyg</t>
  </si>
  <si>
    <t>BAV 91 Feb 2024</t>
  </si>
  <si>
    <t>I</t>
  </si>
  <si>
    <t>EW</t>
  </si>
  <si>
    <t>15.09-15.58</t>
  </si>
  <si>
    <t xml:space="preserve">Mag g 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</si>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</sst>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5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UCAC3 250-197400 Cyg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0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0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-630.5</c:v>
                </c:pt>
                <c:pt idx="1">
                  <c:v>-521.5</c:v>
                </c:pt>
                <c:pt idx="2">
                  <c:v>0</c:v>
                </c:pt>
                <c:pt idx="3">
                  <c:v>109</c:v>
                </c:pt>
                <c:pt idx="4">
                  <c:v>905.5</c:v>
                </c:pt>
                <c:pt idx="5">
                  <c:v>1708.5</c:v>
                </c:pt>
                <c:pt idx="6">
                  <c:v>1754</c:v>
                </c:pt>
                <c:pt idx="7">
                  <c:v>1754.5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0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0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-630.5</c:v>
                </c:pt>
                <c:pt idx="1">
                  <c:v>-521.5</c:v>
                </c:pt>
                <c:pt idx="2">
                  <c:v>0</c:v>
                </c:pt>
                <c:pt idx="3">
                  <c:v>109</c:v>
                </c:pt>
                <c:pt idx="4">
                  <c:v>905.5</c:v>
                </c:pt>
                <c:pt idx="5">
                  <c:v>1708.5</c:v>
                </c:pt>
                <c:pt idx="6">
                  <c:v>1754</c:v>
                </c:pt>
                <c:pt idx="7">
                  <c:v>1754.5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0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0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-630.5</c:v>
                </c:pt>
                <c:pt idx="1">
                  <c:v>-521.5</c:v>
                </c:pt>
                <c:pt idx="2">
                  <c:v>0</c:v>
                </c:pt>
                <c:pt idx="3">
                  <c:v>109</c:v>
                </c:pt>
                <c:pt idx="4">
                  <c:v>905.5</c:v>
                </c:pt>
                <c:pt idx="5">
                  <c:v>1708.5</c:v>
                </c:pt>
                <c:pt idx="6">
                  <c:v>1754</c:v>
                </c:pt>
                <c:pt idx="7">
                  <c:v>1754.5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0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0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-630.5</c:v>
                </c:pt>
                <c:pt idx="1">
                  <c:v>-521.5</c:v>
                </c:pt>
                <c:pt idx="2">
                  <c:v>0</c:v>
                </c:pt>
                <c:pt idx="3">
                  <c:v>109</c:v>
                </c:pt>
                <c:pt idx="4">
                  <c:v>905.5</c:v>
                </c:pt>
                <c:pt idx="5">
                  <c:v>1708.5</c:v>
                </c:pt>
                <c:pt idx="6">
                  <c:v>1754</c:v>
                </c:pt>
                <c:pt idx="7">
                  <c:v>1754.5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2.3772799999278504E-2</c:v>
                </c:pt>
                <c:pt idx="1">
                  <c:v>2.4766399998043198E-2</c:v>
                </c:pt>
                <c:pt idx="2">
                  <c:v>0</c:v>
                </c:pt>
                <c:pt idx="3">
                  <c:v>2.9093600001942832E-2</c:v>
                </c:pt>
                <c:pt idx="4">
                  <c:v>2.7087200003734324E-2</c:v>
                </c:pt>
                <c:pt idx="5">
                  <c:v>2.8658400005951989E-2</c:v>
                </c:pt>
                <c:pt idx="6">
                  <c:v>2.9001599999901373E-2</c:v>
                </c:pt>
                <c:pt idx="7">
                  <c:v>2.7876799998921342E-2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0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0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-630.5</c:v>
                </c:pt>
                <c:pt idx="1">
                  <c:v>-521.5</c:v>
                </c:pt>
                <c:pt idx="2">
                  <c:v>0</c:v>
                </c:pt>
                <c:pt idx="3">
                  <c:v>109</c:v>
                </c:pt>
                <c:pt idx="4">
                  <c:v>905.5</c:v>
                </c:pt>
                <c:pt idx="5">
                  <c:v>1708.5</c:v>
                </c:pt>
                <c:pt idx="6">
                  <c:v>1754</c:v>
                </c:pt>
                <c:pt idx="7">
                  <c:v>1754.5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0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0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-630.5</c:v>
                </c:pt>
                <c:pt idx="1">
                  <c:v>-521.5</c:v>
                </c:pt>
                <c:pt idx="2">
                  <c:v>0</c:v>
                </c:pt>
                <c:pt idx="3">
                  <c:v>109</c:v>
                </c:pt>
                <c:pt idx="4">
                  <c:v>905.5</c:v>
                </c:pt>
                <c:pt idx="5">
                  <c:v>1708.5</c:v>
                </c:pt>
                <c:pt idx="6">
                  <c:v>1754</c:v>
                </c:pt>
                <c:pt idx="7">
                  <c:v>1754.5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0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0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-630.5</c:v>
                </c:pt>
                <c:pt idx="1">
                  <c:v>-521.5</c:v>
                </c:pt>
                <c:pt idx="2">
                  <c:v>0</c:v>
                </c:pt>
                <c:pt idx="3">
                  <c:v>109</c:v>
                </c:pt>
                <c:pt idx="4">
                  <c:v>905.5</c:v>
                </c:pt>
                <c:pt idx="5">
                  <c:v>1708.5</c:v>
                </c:pt>
                <c:pt idx="6">
                  <c:v>1754</c:v>
                </c:pt>
                <c:pt idx="7">
                  <c:v>1754.5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-630.5</c:v>
                </c:pt>
                <c:pt idx="1">
                  <c:v>-521.5</c:v>
                </c:pt>
                <c:pt idx="2">
                  <c:v>0</c:v>
                </c:pt>
                <c:pt idx="3">
                  <c:v>109</c:v>
                </c:pt>
                <c:pt idx="4">
                  <c:v>905.5</c:v>
                </c:pt>
                <c:pt idx="5">
                  <c:v>1708.5</c:v>
                </c:pt>
                <c:pt idx="6">
                  <c:v>1754</c:v>
                </c:pt>
                <c:pt idx="7">
                  <c:v>1754.5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1.9007014929540482E-2</c:v>
                </c:pt>
                <c:pt idx="1">
                  <c:v>1.9418322696843095E-2</c:v>
                </c:pt>
                <c:pt idx="2">
                  <c:v>2.1386185088112027E-2</c:v>
                </c:pt>
                <c:pt idx="3">
                  <c:v>2.179749285541464E-2</c:v>
                </c:pt>
                <c:pt idx="4">
                  <c:v>2.4803058329327783E-2</c:v>
                </c:pt>
                <c:pt idx="5">
                  <c:v>2.783315133064888E-2</c:v>
                </c:pt>
                <c:pt idx="6">
                  <c:v>2.8004844022504558E-2</c:v>
                </c:pt>
                <c:pt idx="7">
                  <c:v>2.8006730755382094E-2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-630.5</c:v>
                      </c:pt>
                      <c:pt idx="1">
                        <c:v>-521.5</c:v>
                      </c:pt>
                      <c:pt idx="2">
                        <c:v>0</c:v>
                      </c:pt>
                      <c:pt idx="3">
                        <c:v>109</c:v>
                      </c:pt>
                      <c:pt idx="4">
                        <c:v>905.5</c:v>
                      </c:pt>
                      <c:pt idx="5">
                        <c:v>1708.5</c:v>
                      </c:pt>
                      <c:pt idx="6">
                        <c:v>1754</c:v>
                      </c:pt>
                      <c:pt idx="7">
                        <c:v>1754.5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UCAC3 250-197400 Cyg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0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0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-630.5</c:v>
                </c:pt>
                <c:pt idx="1">
                  <c:v>-521.5</c:v>
                </c:pt>
                <c:pt idx="2">
                  <c:v>0</c:v>
                </c:pt>
                <c:pt idx="3">
                  <c:v>109</c:v>
                </c:pt>
                <c:pt idx="4">
                  <c:v>905.5</c:v>
                </c:pt>
                <c:pt idx="5">
                  <c:v>1708.5</c:v>
                </c:pt>
                <c:pt idx="6">
                  <c:v>1754</c:v>
                </c:pt>
                <c:pt idx="7">
                  <c:v>1754.5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0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0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-630.5</c:v>
                </c:pt>
                <c:pt idx="1">
                  <c:v>-521.5</c:v>
                </c:pt>
                <c:pt idx="2">
                  <c:v>0</c:v>
                </c:pt>
                <c:pt idx="3">
                  <c:v>109</c:v>
                </c:pt>
                <c:pt idx="4">
                  <c:v>905.5</c:v>
                </c:pt>
                <c:pt idx="5">
                  <c:v>1708.5</c:v>
                </c:pt>
                <c:pt idx="6">
                  <c:v>1754</c:v>
                </c:pt>
                <c:pt idx="7">
                  <c:v>1754.5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0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0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-630.5</c:v>
                </c:pt>
                <c:pt idx="1">
                  <c:v>-521.5</c:v>
                </c:pt>
                <c:pt idx="2">
                  <c:v>0</c:v>
                </c:pt>
                <c:pt idx="3">
                  <c:v>109</c:v>
                </c:pt>
                <c:pt idx="4">
                  <c:v>905.5</c:v>
                </c:pt>
                <c:pt idx="5">
                  <c:v>1708.5</c:v>
                </c:pt>
                <c:pt idx="6">
                  <c:v>1754</c:v>
                </c:pt>
                <c:pt idx="7">
                  <c:v>1754.5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0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0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-630.5</c:v>
                </c:pt>
                <c:pt idx="1">
                  <c:v>-521.5</c:v>
                </c:pt>
                <c:pt idx="2">
                  <c:v>0</c:v>
                </c:pt>
                <c:pt idx="3">
                  <c:v>109</c:v>
                </c:pt>
                <c:pt idx="4">
                  <c:v>905.5</c:v>
                </c:pt>
                <c:pt idx="5">
                  <c:v>1708.5</c:v>
                </c:pt>
                <c:pt idx="6">
                  <c:v>1754</c:v>
                </c:pt>
                <c:pt idx="7">
                  <c:v>1754.5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2.3772799999278504E-2</c:v>
                </c:pt>
                <c:pt idx="1">
                  <c:v>2.4766399998043198E-2</c:v>
                </c:pt>
                <c:pt idx="2">
                  <c:v>0</c:v>
                </c:pt>
                <c:pt idx="3">
                  <c:v>2.9093600001942832E-2</c:v>
                </c:pt>
                <c:pt idx="4">
                  <c:v>2.7087200003734324E-2</c:v>
                </c:pt>
                <c:pt idx="5">
                  <c:v>2.8658400005951989E-2</c:v>
                </c:pt>
                <c:pt idx="6">
                  <c:v>2.9001599999901373E-2</c:v>
                </c:pt>
                <c:pt idx="7">
                  <c:v>2.7876799998921342E-2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0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0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-630.5</c:v>
                </c:pt>
                <c:pt idx="1">
                  <c:v>-521.5</c:v>
                </c:pt>
                <c:pt idx="2">
                  <c:v>0</c:v>
                </c:pt>
                <c:pt idx="3">
                  <c:v>109</c:v>
                </c:pt>
                <c:pt idx="4">
                  <c:v>905.5</c:v>
                </c:pt>
                <c:pt idx="5">
                  <c:v>1708.5</c:v>
                </c:pt>
                <c:pt idx="6">
                  <c:v>1754</c:v>
                </c:pt>
                <c:pt idx="7">
                  <c:v>1754.5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0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0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-630.5</c:v>
                </c:pt>
                <c:pt idx="1">
                  <c:v>-521.5</c:v>
                </c:pt>
                <c:pt idx="2">
                  <c:v>0</c:v>
                </c:pt>
                <c:pt idx="3">
                  <c:v>109</c:v>
                </c:pt>
                <c:pt idx="4">
                  <c:v>905.5</c:v>
                </c:pt>
                <c:pt idx="5">
                  <c:v>1708.5</c:v>
                </c:pt>
                <c:pt idx="6">
                  <c:v>1754</c:v>
                </c:pt>
                <c:pt idx="7">
                  <c:v>1754.5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0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0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-630.5</c:v>
                </c:pt>
                <c:pt idx="1">
                  <c:v>-521.5</c:v>
                </c:pt>
                <c:pt idx="2">
                  <c:v>0</c:v>
                </c:pt>
                <c:pt idx="3">
                  <c:v>109</c:v>
                </c:pt>
                <c:pt idx="4">
                  <c:v>905.5</c:v>
                </c:pt>
                <c:pt idx="5">
                  <c:v>1708.5</c:v>
                </c:pt>
                <c:pt idx="6">
                  <c:v>1754</c:v>
                </c:pt>
                <c:pt idx="7">
                  <c:v>1754.5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-630.5</c:v>
                </c:pt>
                <c:pt idx="1">
                  <c:v>-521.5</c:v>
                </c:pt>
                <c:pt idx="2">
                  <c:v>0</c:v>
                </c:pt>
                <c:pt idx="3">
                  <c:v>109</c:v>
                </c:pt>
                <c:pt idx="4">
                  <c:v>905.5</c:v>
                </c:pt>
                <c:pt idx="5">
                  <c:v>1708.5</c:v>
                </c:pt>
                <c:pt idx="6">
                  <c:v>1754</c:v>
                </c:pt>
                <c:pt idx="7">
                  <c:v>1754.5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1.9007014929540482E-2</c:v>
                </c:pt>
                <c:pt idx="1">
                  <c:v>1.9418322696843095E-2</c:v>
                </c:pt>
                <c:pt idx="2">
                  <c:v>2.1386185088112027E-2</c:v>
                </c:pt>
                <c:pt idx="3">
                  <c:v>2.179749285541464E-2</c:v>
                </c:pt>
                <c:pt idx="4">
                  <c:v>2.4803058329327783E-2</c:v>
                </c:pt>
                <c:pt idx="5">
                  <c:v>2.783315133064888E-2</c:v>
                </c:pt>
                <c:pt idx="6">
                  <c:v>2.8004844022504558E-2</c:v>
                </c:pt>
                <c:pt idx="7">
                  <c:v>2.8006730755382094E-2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-630.5</c:v>
                </c:pt>
                <c:pt idx="1">
                  <c:v>-521.5</c:v>
                </c:pt>
                <c:pt idx="2">
                  <c:v>0</c:v>
                </c:pt>
                <c:pt idx="3">
                  <c:v>109</c:v>
                </c:pt>
                <c:pt idx="4">
                  <c:v>905.5</c:v>
                </c:pt>
                <c:pt idx="5">
                  <c:v>1708.5</c:v>
                </c:pt>
                <c:pt idx="6">
                  <c:v>1754</c:v>
                </c:pt>
                <c:pt idx="7">
                  <c:v>1754.5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5.8554687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48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59372.67</v>
      </c>
      <c r="D7" s="13" t="s">
        <v>51</v>
      </c>
    </row>
    <row r="8" spans="1:15" ht="12.95" customHeight="1" x14ac:dyDescent="0.2">
      <c r="A8" s="20" t="s">
        <v>3</v>
      </c>
      <c r="C8" s="28">
        <v>0.4570496</v>
      </c>
      <c r="D8" s="13" t="s">
        <v>51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2.1386185088112027E-2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3.773465755069859E-6</v>
      </c>
      <c r="D12" s="21"/>
      <c r="E12" s="35" t="s">
        <v>50</v>
      </c>
      <c r="F12" s="36" t="s">
        <v>49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60543.648642129629</v>
      </c>
    </row>
    <row r="15" spans="1:15" ht="12.95" customHeight="1" x14ac:dyDescent="0.2">
      <c r="A15" s="17" t="s">
        <v>17</v>
      </c>
      <c r="C15" s="18">
        <f ca="1">(C7+C11)+(C8+C12)*INT(MAX(F21:F3533))</f>
        <v>60174.36300324402</v>
      </c>
      <c r="E15" s="37" t="s">
        <v>33</v>
      </c>
      <c r="F15" s="39">
        <f ca="1">ROUND(2*(F14-$C$7)/$C$8,0)/2+F13</f>
        <v>2563</v>
      </c>
    </row>
    <row r="16" spans="1:15" ht="12.95" customHeight="1" x14ac:dyDescent="0.2">
      <c r="A16" s="17" t="s">
        <v>4</v>
      </c>
      <c r="C16" s="18">
        <f ca="1">+C8+C12</f>
        <v>0.45705337346575509</v>
      </c>
      <c r="E16" s="37" t="s">
        <v>34</v>
      </c>
      <c r="F16" s="39">
        <f ca="1">ROUND(2*(F14-$C$15)/$C$16,0)/2+F13</f>
        <v>809</v>
      </c>
    </row>
    <row r="17" spans="1:21" ht="12.95" customHeight="1" thickBot="1" x14ac:dyDescent="0.25">
      <c r="A17" s="16" t="s">
        <v>27</v>
      </c>
      <c r="C17" s="20">
        <f>COUNT(C21:C2191)</f>
        <v>8</v>
      </c>
      <c r="E17" s="37" t="s">
        <v>43</v>
      </c>
      <c r="F17" s="40">
        <f ca="1">+$C$15+$C$16*$F$16-15018.5-$C$5/24</f>
        <v>45526.015015711149</v>
      </c>
    </row>
    <row r="18" spans="1:21" ht="12.95" customHeight="1" thickTop="1" thickBot="1" x14ac:dyDescent="0.25">
      <c r="A18" s="17" t="s">
        <v>5</v>
      </c>
      <c r="C18" s="24">
        <f ca="1">+C15</f>
        <v>60174.36300324402</v>
      </c>
      <c r="D18" s="25">
        <f ca="1">+C16</f>
        <v>0.45705337346575509</v>
      </c>
      <c r="E18" s="42" t="s">
        <v>44</v>
      </c>
      <c r="F18" s="41">
        <f ca="1">+($C$15+$C$16*$F$16)-($C$16/2)-15018.5-$C$5/24</f>
        <v>45525.786489024416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43" t="s">
        <v>46</v>
      </c>
      <c r="B21" s="44" t="s">
        <v>47</v>
      </c>
      <c r="C21" s="43">
        <v>59084.523999999998</v>
      </c>
      <c r="D21" s="43">
        <v>4.1999999999999997E-3</v>
      </c>
      <c r="E21" s="20">
        <f>+(C21-C$7)/C$8</f>
        <v>-630.44798638922475</v>
      </c>
      <c r="F21" s="20">
        <f>ROUND(2*E21,0)/2</f>
        <v>-630.5</v>
      </c>
      <c r="G21" s="20">
        <f>+C21-(C$7+F21*C$8)</f>
        <v>2.3772799999278504E-2</v>
      </c>
      <c r="K21" s="20">
        <f>+G21</f>
        <v>2.3772799999278504E-2</v>
      </c>
      <c r="O21" s="20">
        <f ca="1">+C$11+C$12*$F21</f>
        <v>1.9007014929540482E-2</v>
      </c>
      <c r="Q21" s="26">
        <f>+C21-15018.5</f>
        <v>44066.023999999998</v>
      </c>
    </row>
    <row r="22" spans="1:21" ht="12.95" customHeight="1" x14ac:dyDescent="0.2">
      <c r="A22" s="43" t="s">
        <v>46</v>
      </c>
      <c r="B22" s="44" t="s">
        <v>47</v>
      </c>
      <c r="C22" s="43">
        <v>59134.343399999998</v>
      </c>
      <c r="D22" s="43">
        <v>4.1999999999999997E-3</v>
      </c>
      <c r="E22" s="20">
        <f>+(C22-C$7)/C$8</f>
        <v>-521.44581244573965</v>
      </c>
      <c r="F22" s="20">
        <f>ROUND(2*E22,0)/2</f>
        <v>-521.5</v>
      </c>
      <c r="G22" s="20">
        <f>+C22-(C$7+F22*C$8)</f>
        <v>2.4766399998043198E-2</v>
      </c>
      <c r="K22" s="20">
        <f>+G22</f>
        <v>2.4766399998043198E-2</v>
      </c>
      <c r="O22" s="20">
        <f ca="1">+C$11+C$12*$F22</f>
        <v>1.9418322696843095E-2</v>
      </c>
      <c r="Q22" s="26">
        <f>+C22-15018.5</f>
        <v>44115.843399999998</v>
      </c>
    </row>
    <row r="23" spans="1:21" ht="12.95" customHeight="1" x14ac:dyDescent="0.2">
      <c r="A23" s="22" t="s">
        <v>51</v>
      </c>
      <c r="B23" s="21"/>
      <c r="C23" s="22">
        <v>59372.67</v>
      </c>
      <c r="D23" s="22" t="s">
        <v>13</v>
      </c>
      <c r="E23" s="20">
        <f>+(C23-C$7)/C$8</f>
        <v>0</v>
      </c>
      <c r="F23" s="20">
        <f>ROUND(2*E23,0)/2</f>
        <v>0</v>
      </c>
      <c r="G23" s="20">
        <f>+C23-(C$7+F23*C$8)</f>
        <v>0</v>
      </c>
      <c r="K23" s="20">
        <f>+G23</f>
        <v>0</v>
      </c>
      <c r="O23" s="20">
        <f ca="1">+C$11+C$12*$F23</f>
        <v>2.1386185088112027E-2</v>
      </c>
      <c r="Q23" s="26">
        <f>+C23-15018.5</f>
        <v>44354.17</v>
      </c>
    </row>
    <row r="24" spans="1:21" ht="12.95" customHeight="1" x14ac:dyDescent="0.2">
      <c r="A24" s="43" t="s">
        <v>46</v>
      </c>
      <c r="B24" s="44" t="s">
        <v>47</v>
      </c>
      <c r="C24" s="43">
        <v>59422.517500000002</v>
      </c>
      <c r="D24" s="43">
        <v>4.1999999999999997E-3</v>
      </c>
      <c r="E24" s="20">
        <f>+(C24-C$7)/C$8</f>
        <v>109.06365523567571</v>
      </c>
      <c r="F24" s="20">
        <f>ROUND(2*E24,0)/2</f>
        <v>109</v>
      </c>
      <c r="G24" s="20">
        <f>+C24-(C$7+F24*C$8)</f>
        <v>2.9093600001942832E-2</v>
      </c>
      <c r="K24" s="20">
        <f>+G24</f>
        <v>2.9093600001942832E-2</v>
      </c>
      <c r="O24" s="20">
        <f ca="1">+C$11+C$12*$F24</f>
        <v>2.179749285541464E-2</v>
      </c>
      <c r="Q24" s="26">
        <f>+C24-15018.5</f>
        <v>44404.017500000002</v>
      </c>
    </row>
    <row r="25" spans="1:21" ht="12.95" customHeight="1" x14ac:dyDescent="0.2">
      <c r="A25" s="43" t="s">
        <v>46</v>
      </c>
      <c r="B25" s="44" t="s">
        <v>47</v>
      </c>
      <c r="C25" s="43">
        <v>59786.555500000002</v>
      </c>
      <c r="D25" s="43">
        <v>4.1999999999999997E-3</v>
      </c>
      <c r="E25" s="20">
        <f>+(C25-C$7)/C$8</f>
        <v>905.55926534013804</v>
      </c>
      <c r="F25" s="20">
        <f>ROUND(2*E25,0)/2</f>
        <v>905.5</v>
      </c>
      <c r="G25" s="20">
        <f>+C25-(C$7+F25*C$8)</f>
        <v>2.7087200003734324E-2</v>
      </c>
      <c r="K25" s="20">
        <f>+G25</f>
        <v>2.7087200003734324E-2</v>
      </c>
      <c r="O25" s="20">
        <f ca="1">+C$11+C$12*$F25</f>
        <v>2.4803058329327783E-2</v>
      </c>
      <c r="Q25" s="26">
        <f>+C25-15018.5</f>
        <v>44768.055500000002</v>
      </c>
    </row>
    <row r="26" spans="1:21" ht="12.95" customHeight="1" x14ac:dyDescent="0.2">
      <c r="A26" s="43" t="s">
        <v>46</v>
      </c>
      <c r="B26" s="44" t="s">
        <v>47</v>
      </c>
      <c r="C26" s="43">
        <v>60153.567900000002</v>
      </c>
      <c r="D26" s="43">
        <v>4.1999999999999997E-3</v>
      </c>
      <c r="E26" s="20">
        <f>+(C26-C$7)/C$8</f>
        <v>1708.5627030414282</v>
      </c>
      <c r="F26" s="20">
        <f>ROUND(2*E26,0)/2</f>
        <v>1708.5</v>
      </c>
      <c r="G26" s="20">
        <f>+C26-(C$7+F26*C$8)</f>
        <v>2.8658400005951989E-2</v>
      </c>
      <c r="K26" s="20">
        <f>+G26</f>
        <v>2.8658400005951989E-2</v>
      </c>
      <c r="O26" s="20">
        <f ca="1">+C$11+C$12*$F26</f>
        <v>2.783315133064888E-2</v>
      </c>
      <c r="Q26" s="26">
        <f>+C26-15018.5</f>
        <v>45135.067900000002</v>
      </c>
    </row>
    <row r="27" spans="1:21" ht="12.95" customHeight="1" x14ac:dyDescent="0.2">
      <c r="A27" s="43" t="s">
        <v>46</v>
      </c>
      <c r="B27" s="44" t="s">
        <v>47</v>
      </c>
      <c r="C27" s="43">
        <v>60174.364000000001</v>
      </c>
      <c r="D27" s="43">
        <v>4.1999999999999997E-3</v>
      </c>
      <c r="E27" s="20">
        <f>+(C27-C$7)/C$8</f>
        <v>1754.0634539446116</v>
      </c>
      <c r="F27" s="20">
        <f>ROUND(2*E27,0)/2</f>
        <v>1754</v>
      </c>
      <c r="G27" s="20">
        <f>+C27-(C$7+F27*C$8)</f>
        <v>2.9001599999901373E-2</v>
      </c>
      <c r="K27" s="20">
        <f>+G27</f>
        <v>2.9001599999901373E-2</v>
      </c>
      <c r="O27" s="20">
        <f ca="1">+C$11+C$12*$F27</f>
        <v>2.8004844022504558E-2</v>
      </c>
      <c r="Q27" s="26">
        <f>+C27-15018.5</f>
        <v>45155.864000000001</v>
      </c>
    </row>
    <row r="28" spans="1:21" ht="12.95" customHeight="1" x14ac:dyDescent="0.2">
      <c r="A28" s="43" t="s">
        <v>46</v>
      </c>
      <c r="B28" s="44" t="s">
        <v>47</v>
      </c>
      <c r="C28" s="43">
        <v>60174.591399999998</v>
      </c>
      <c r="D28" s="43">
        <v>4.1999999999999997E-3</v>
      </c>
      <c r="E28" s="20">
        <f>+(C28-C$7)/C$8</f>
        <v>1754.5609929425586</v>
      </c>
      <c r="F28" s="20">
        <f>ROUND(2*E28,0)/2</f>
        <v>1754.5</v>
      </c>
      <c r="G28" s="20">
        <f>+C28-(C$7+F28*C$8)</f>
        <v>2.7876799998921342E-2</v>
      </c>
      <c r="K28" s="20">
        <f>+G28</f>
        <v>2.7876799998921342E-2</v>
      </c>
      <c r="O28" s="20">
        <f ca="1">+C$11+C$12*$F28</f>
        <v>2.8006730755382094E-2</v>
      </c>
      <c r="Q28" s="26">
        <f>+C28-15018.5</f>
        <v>45156.091399999998</v>
      </c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sortState xmlns:xlrd2="http://schemas.microsoft.com/office/spreadsheetml/2017/richdata2" ref="A21:V32">
    <sortCondition ref="C21:C32"/>
  </sortState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2024-08-21T03:34:02Z</dcterms:modified>
</cp:coreProperties>
</file>