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A9E2878E-C83D-40F2-90E5-AAEA25553E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3" r:id="rId2"/>
    <sheet name="BAV" sheetId="2" r:id="rId3"/>
  </sheets>
  <calcPr calcId="181029"/>
</workbook>
</file>

<file path=xl/calcChain.xml><?xml version="1.0" encoding="utf-8"?>
<calcChain xmlns="http://schemas.openxmlformats.org/spreadsheetml/2006/main">
  <c r="E227" i="1" l="1"/>
  <c r="F227" i="1" s="1"/>
  <c r="G227" i="1" s="1"/>
  <c r="K227" i="1" s="1"/>
  <c r="Q227" i="1"/>
  <c r="E228" i="1"/>
  <c r="F228" i="1"/>
  <c r="G228" i="1" s="1"/>
  <c r="K228" i="1" s="1"/>
  <c r="Q228" i="1"/>
  <c r="E205" i="1"/>
  <c r="F205" i="1"/>
  <c r="G205" i="1"/>
  <c r="K205" i="1" s="1"/>
  <c r="Q205" i="1"/>
  <c r="F14" i="1"/>
  <c r="E226" i="1"/>
  <c r="F226" i="1" s="1"/>
  <c r="G226" i="1" s="1"/>
  <c r="K226" i="1" s="1"/>
  <c r="Q226" i="1"/>
  <c r="E224" i="1"/>
  <c r="F224" i="1" s="1"/>
  <c r="G224" i="1" s="1"/>
  <c r="K224" i="1" s="1"/>
  <c r="Q224" i="1"/>
  <c r="E225" i="1"/>
  <c r="F225" i="1" s="1"/>
  <c r="G225" i="1" s="1"/>
  <c r="K225" i="1" s="1"/>
  <c r="Q225" i="1"/>
  <c r="D9" i="1"/>
  <c r="C9" i="1"/>
  <c r="Q222" i="1"/>
  <c r="Q223" i="1"/>
  <c r="Q203" i="1"/>
  <c r="C153" i="1"/>
  <c r="E153" i="1" s="1"/>
  <c r="F153" i="1" s="1"/>
  <c r="G153" i="1" s="1"/>
  <c r="H153" i="1" s="1"/>
  <c r="Q202" i="1"/>
  <c r="Q201" i="1"/>
  <c r="Q200" i="1"/>
  <c r="Q199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G108" i="2"/>
  <c r="C108" i="2"/>
  <c r="G107" i="2"/>
  <c r="C107" i="2"/>
  <c r="G106" i="2"/>
  <c r="C106" i="2"/>
  <c r="G105" i="2"/>
  <c r="C105" i="2"/>
  <c r="G104" i="2"/>
  <c r="C104" i="2"/>
  <c r="G103" i="2"/>
  <c r="C103" i="2"/>
  <c r="G102" i="2"/>
  <c r="C102" i="2"/>
  <c r="G101" i="2"/>
  <c r="C101" i="2"/>
  <c r="G100" i="2"/>
  <c r="C100" i="2"/>
  <c r="G99" i="2"/>
  <c r="C99" i="2"/>
  <c r="G98" i="2"/>
  <c r="C98" i="2"/>
  <c r="G97" i="2"/>
  <c r="C97" i="2"/>
  <c r="G96" i="2"/>
  <c r="C96" i="2"/>
  <c r="G95" i="2"/>
  <c r="C95" i="2"/>
  <c r="G94" i="2"/>
  <c r="C94" i="2"/>
  <c r="G93" i="2"/>
  <c r="C93" i="2"/>
  <c r="G92" i="2"/>
  <c r="C92" i="2"/>
  <c r="G194" i="2"/>
  <c r="C194" i="2"/>
  <c r="G193" i="2"/>
  <c r="C193" i="2"/>
  <c r="G192" i="2"/>
  <c r="C192" i="2"/>
  <c r="G191" i="2"/>
  <c r="C191" i="2"/>
  <c r="G190" i="2"/>
  <c r="C190" i="2"/>
  <c r="G91" i="2"/>
  <c r="C91" i="2"/>
  <c r="G90" i="2"/>
  <c r="C90" i="2"/>
  <c r="G89" i="2"/>
  <c r="C89" i="2"/>
  <c r="G88" i="2"/>
  <c r="C88" i="2"/>
  <c r="G87" i="2"/>
  <c r="C87" i="2"/>
  <c r="G86" i="2"/>
  <c r="C86" i="2"/>
  <c r="G85" i="2"/>
  <c r="C85" i="2"/>
  <c r="G84" i="2"/>
  <c r="C84" i="2"/>
  <c r="G83" i="2"/>
  <c r="C83" i="2"/>
  <c r="G82" i="2"/>
  <c r="C82" i="2"/>
  <c r="G81" i="2"/>
  <c r="C81" i="2"/>
  <c r="G80" i="2"/>
  <c r="C80" i="2"/>
  <c r="G79" i="2"/>
  <c r="C79" i="2"/>
  <c r="G78" i="2"/>
  <c r="C78" i="2"/>
  <c r="G77" i="2"/>
  <c r="C77" i="2"/>
  <c r="G76" i="2"/>
  <c r="C76" i="2"/>
  <c r="G75" i="2"/>
  <c r="C75" i="2"/>
  <c r="G74" i="2"/>
  <c r="C74" i="2"/>
  <c r="G73" i="2"/>
  <c r="C73" i="2"/>
  <c r="G72" i="2"/>
  <c r="C72" i="2"/>
  <c r="G71" i="2"/>
  <c r="C71" i="2"/>
  <c r="G70" i="2"/>
  <c r="C70" i="2"/>
  <c r="G69" i="2"/>
  <c r="C69" i="2"/>
  <c r="G68" i="2"/>
  <c r="C68" i="2"/>
  <c r="G67" i="2"/>
  <c r="C67" i="2"/>
  <c r="G66" i="2"/>
  <c r="C66" i="2"/>
  <c r="G65" i="2"/>
  <c r="C65" i="2"/>
  <c r="G64" i="2"/>
  <c r="C64" i="2"/>
  <c r="G63" i="2"/>
  <c r="C63" i="2"/>
  <c r="G62" i="2"/>
  <c r="C62" i="2"/>
  <c r="G61" i="2"/>
  <c r="C61" i="2"/>
  <c r="G60" i="2"/>
  <c r="C60" i="2"/>
  <c r="G59" i="2"/>
  <c r="C59" i="2"/>
  <c r="G58" i="2"/>
  <c r="C58" i="2"/>
  <c r="G57" i="2"/>
  <c r="C57" i="2"/>
  <c r="G56" i="2"/>
  <c r="C56" i="2"/>
  <c r="G55" i="2"/>
  <c r="C55" i="2"/>
  <c r="G54" i="2"/>
  <c r="C54" i="2"/>
  <c r="G53" i="2"/>
  <c r="C53" i="2"/>
  <c r="G52" i="2"/>
  <c r="C52" i="2"/>
  <c r="G51" i="2"/>
  <c r="C51" i="2"/>
  <c r="G50" i="2"/>
  <c r="C50" i="2"/>
  <c r="G49" i="2"/>
  <c r="C49" i="2"/>
  <c r="G48" i="2"/>
  <c r="C48" i="2"/>
  <c r="G47" i="2"/>
  <c r="C47" i="2"/>
  <c r="G46" i="2"/>
  <c r="C46" i="2"/>
  <c r="G45" i="2"/>
  <c r="C45" i="2"/>
  <c r="G44" i="2"/>
  <c r="C44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11" i="2"/>
  <c r="C11" i="2"/>
  <c r="G189" i="2"/>
  <c r="C189" i="2"/>
  <c r="G188" i="2"/>
  <c r="C188" i="2"/>
  <c r="G187" i="2"/>
  <c r="C187" i="2"/>
  <c r="G186" i="2"/>
  <c r="C186" i="2"/>
  <c r="G185" i="2"/>
  <c r="C185" i="2"/>
  <c r="G184" i="2"/>
  <c r="C184" i="2"/>
  <c r="G183" i="2"/>
  <c r="C183" i="2"/>
  <c r="G182" i="2"/>
  <c r="C182" i="2"/>
  <c r="G181" i="2"/>
  <c r="C181" i="2"/>
  <c r="G180" i="2"/>
  <c r="C180" i="2"/>
  <c r="G179" i="2"/>
  <c r="C179" i="2"/>
  <c r="G178" i="2"/>
  <c r="C178" i="2"/>
  <c r="G177" i="2"/>
  <c r="C177" i="2"/>
  <c r="G176" i="2"/>
  <c r="C176" i="2"/>
  <c r="G175" i="2"/>
  <c r="C175" i="2"/>
  <c r="G174" i="2"/>
  <c r="C174" i="2"/>
  <c r="G173" i="2"/>
  <c r="C173" i="2"/>
  <c r="G172" i="2"/>
  <c r="C172" i="2"/>
  <c r="G171" i="2"/>
  <c r="C171" i="2"/>
  <c r="G170" i="2"/>
  <c r="C170" i="2"/>
  <c r="G169" i="2"/>
  <c r="C169" i="2"/>
  <c r="G168" i="2"/>
  <c r="C168" i="2"/>
  <c r="G167" i="2"/>
  <c r="C167" i="2"/>
  <c r="G166" i="2"/>
  <c r="C166" i="2"/>
  <c r="G165" i="2"/>
  <c r="C165" i="2"/>
  <c r="G164" i="2"/>
  <c r="C164" i="2"/>
  <c r="G163" i="2"/>
  <c r="C163" i="2"/>
  <c r="G162" i="2"/>
  <c r="C162" i="2"/>
  <c r="G161" i="2"/>
  <c r="C161" i="2"/>
  <c r="G160" i="2"/>
  <c r="C160" i="2"/>
  <c r="G159" i="2"/>
  <c r="C159" i="2"/>
  <c r="G158" i="2"/>
  <c r="C158" i="2"/>
  <c r="G157" i="2"/>
  <c r="C157" i="2"/>
  <c r="G156" i="2"/>
  <c r="C156" i="2"/>
  <c r="G155" i="2"/>
  <c r="C155" i="2"/>
  <c r="G154" i="2"/>
  <c r="C154" i="2"/>
  <c r="G153" i="2"/>
  <c r="C153" i="2"/>
  <c r="G152" i="2"/>
  <c r="C152" i="2"/>
  <c r="G151" i="2"/>
  <c r="C151" i="2"/>
  <c r="G150" i="2"/>
  <c r="C150" i="2"/>
  <c r="G149" i="2"/>
  <c r="C149" i="2"/>
  <c r="G148" i="2"/>
  <c r="C148" i="2"/>
  <c r="G147" i="2"/>
  <c r="C147" i="2"/>
  <c r="G146" i="2"/>
  <c r="C146" i="2"/>
  <c r="G145" i="2"/>
  <c r="C145" i="2"/>
  <c r="G144" i="2"/>
  <c r="C144" i="2"/>
  <c r="G143" i="2"/>
  <c r="C143" i="2"/>
  <c r="G142" i="2"/>
  <c r="C142" i="2"/>
  <c r="G141" i="2"/>
  <c r="C141" i="2"/>
  <c r="G140" i="2"/>
  <c r="C140" i="2"/>
  <c r="G139" i="2"/>
  <c r="C139" i="2"/>
  <c r="G138" i="2"/>
  <c r="C138" i="2"/>
  <c r="G137" i="2"/>
  <c r="C137" i="2"/>
  <c r="G136" i="2"/>
  <c r="C136" i="2"/>
  <c r="G135" i="2"/>
  <c r="C135" i="2"/>
  <c r="G134" i="2"/>
  <c r="C134" i="2"/>
  <c r="G133" i="2"/>
  <c r="C133" i="2"/>
  <c r="G132" i="2"/>
  <c r="C132" i="2"/>
  <c r="G131" i="2"/>
  <c r="C131" i="2"/>
  <c r="G130" i="2"/>
  <c r="C130" i="2"/>
  <c r="G129" i="2"/>
  <c r="C129" i="2"/>
  <c r="G128" i="2"/>
  <c r="C128" i="2"/>
  <c r="G127" i="2"/>
  <c r="C127" i="2"/>
  <c r="G126" i="2"/>
  <c r="C126" i="2"/>
  <c r="G125" i="2"/>
  <c r="C125" i="2"/>
  <c r="G124" i="2"/>
  <c r="C124" i="2"/>
  <c r="G123" i="2"/>
  <c r="C123" i="2"/>
  <c r="G122" i="2"/>
  <c r="C122" i="2"/>
  <c r="G121" i="2"/>
  <c r="C121" i="2"/>
  <c r="G120" i="2"/>
  <c r="C120" i="2"/>
  <c r="G119" i="2"/>
  <c r="C119" i="2"/>
  <c r="G118" i="2"/>
  <c r="C118" i="2"/>
  <c r="G117" i="2"/>
  <c r="C117" i="2"/>
  <c r="G116" i="2"/>
  <c r="C116" i="2"/>
  <c r="G115" i="2"/>
  <c r="C115" i="2"/>
  <c r="G114" i="2"/>
  <c r="C114" i="2"/>
  <c r="G113" i="2"/>
  <c r="C113" i="2"/>
  <c r="G112" i="2"/>
  <c r="C112" i="2"/>
  <c r="G111" i="2"/>
  <c r="C111" i="2"/>
  <c r="G110" i="2"/>
  <c r="C110" i="2"/>
  <c r="G109" i="2"/>
  <c r="C109" i="2"/>
  <c r="A22" i="2"/>
  <c r="H22" i="2"/>
  <c r="B22" i="2"/>
  <c r="D22" i="2"/>
  <c r="A23" i="2"/>
  <c r="H23" i="2"/>
  <c r="B23" i="2"/>
  <c r="D23" i="2"/>
  <c r="A24" i="2"/>
  <c r="H24" i="2"/>
  <c r="B24" i="2"/>
  <c r="D24" i="2"/>
  <c r="A25" i="2"/>
  <c r="H25" i="2"/>
  <c r="B25" i="2"/>
  <c r="D25" i="2"/>
  <c r="A26" i="2"/>
  <c r="H26" i="2"/>
  <c r="B26" i="2"/>
  <c r="D26" i="2"/>
  <c r="A27" i="2"/>
  <c r="H27" i="2"/>
  <c r="B27" i="2"/>
  <c r="D27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H108" i="2"/>
  <c r="B108" i="2"/>
  <c r="D108" i="2"/>
  <c r="A108" i="2"/>
  <c r="H107" i="2"/>
  <c r="B107" i="2"/>
  <c r="D107" i="2"/>
  <c r="A107" i="2"/>
  <c r="H106" i="2"/>
  <c r="B106" i="2"/>
  <c r="D106" i="2"/>
  <c r="A106" i="2"/>
  <c r="H105" i="2"/>
  <c r="B105" i="2"/>
  <c r="D105" i="2"/>
  <c r="A105" i="2"/>
  <c r="H104" i="2"/>
  <c r="B104" i="2"/>
  <c r="D104" i="2"/>
  <c r="A104" i="2"/>
  <c r="H189" i="2"/>
  <c r="B189" i="2"/>
  <c r="D189" i="2"/>
  <c r="A189" i="2"/>
  <c r="H188" i="2"/>
  <c r="B188" i="2"/>
  <c r="D188" i="2"/>
  <c r="A188" i="2"/>
  <c r="H187" i="2"/>
  <c r="B187" i="2"/>
  <c r="D187" i="2"/>
  <c r="A187" i="2"/>
  <c r="H186" i="2"/>
  <c r="B186" i="2"/>
  <c r="D186" i="2"/>
  <c r="A186" i="2"/>
  <c r="H185" i="2"/>
  <c r="B185" i="2"/>
  <c r="D185" i="2"/>
  <c r="A185" i="2"/>
  <c r="H184" i="2"/>
  <c r="B184" i="2"/>
  <c r="D184" i="2"/>
  <c r="A184" i="2"/>
  <c r="H183" i="2"/>
  <c r="B183" i="2"/>
  <c r="D183" i="2"/>
  <c r="A183" i="2"/>
  <c r="H182" i="2"/>
  <c r="B182" i="2"/>
  <c r="D182" i="2"/>
  <c r="A182" i="2"/>
  <c r="H181" i="2"/>
  <c r="B181" i="2"/>
  <c r="D181" i="2"/>
  <c r="A181" i="2"/>
  <c r="H180" i="2"/>
  <c r="B180" i="2"/>
  <c r="D180" i="2"/>
  <c r="A180" i="2"/>
  <c r="H179" i="2"/>
  <c r="B179" i="2"/>
  <c r="D179" i="2"/>
  <c r="A179" i="2"/>
  <c r="H178" i="2"/>
  <c r="B178" i="2"/>
  <c r="D178" i="2"/>
  <c r="A178" i="2"/>
  <c r="H177" i="2"/>
  <c r="B177" i="2"/>
  <c r="D177" i="2"/>
  <c r="A177" i="2"/>
  <c r="H176" i="2"/>
  <c r="B176" i="2"/>
  <c r="D176" i="2"/>
  <c r="A176" i="2"/>
  <c r="H175" i="2"/>
  <c r="B175" i="2"/>
  <c r="D175" i="2"/>
  <c r="A175" i="2"/>
  <c r="H174" i="2"/>
  <c r="B174" i="2"/>
  <c r="D174" i="2"/>
  <c r="A174" i="2"/>
  <c r="H173" i="2"/>
  <c r="B173" i="2"/>
  <c r="D173" i="2"/>
  <c r="A173" i="2"/>
  <c r="H172" i="2"/>
  <c r="B172" i="2"/>
  <c r="D172" i="2"/>
  <c r="A172" i="2"/>
  <c r="H171" i="2"/>
  <c r="B171" i="2"/>
  <c r="D171" i="2"/>
  <c r="A171" i="2"/>
  <c r="H170" i="2"/>
  <c r="B170" i="2"/>
  <c r="D170" i="2"/>
  <c r="A170" i="2"/>
  <c r="H169" i="2"/>
  <c r="B169" i="2"/>
  <c r="D169" i="2"/>
  <c r="A169" i="2"/>
  <c r="H168" i="2"/>
  <c r="B168" i="2"/>
  <c r="D168" i="2"/>
  <c r="A168" i="2"/>
  <c r="H167" i="2"/>
  <c r="B167" i="2"/>
  <c r="D167" i="2"/>
  <c r="A167" i="2"/>
  <c r="H166" i="2"/>
  <c r="B166" i="2"/>
  <c r="D166" i="2"/>
  <c r="A166" i="2"/>
  <c r="H165" i="2"/>
  <c r="B165" i="2"/>
  <c r="D165" i="2"/>
  <c r="A165" i="2"/>
  <c r="H164" i="2"/>
  <c r="B164" i="2"/>
  <c r="D164" i="2"/>
  <c r="A164" i="2"/>
  <c r="H163" i="2"/>
  <c r="B163" i="2"/>
  <c r="D163" i="2"/>
  <c r="A163" i="2"/>
  <c r="H162" i="2"/>
  <c r="D162" i="2"/>
  <c r="B162" i="2"/>
  <c r="A162" i="2"/>
  <c r="H161" i="2"/>
  <c r="D161" i="2"/>
  <c r="B161" i="2"/>
  <c r="A161" i="2"/>
  <c r="H160" i="2"/>
  <c r="D160" i="2"/>
  <c r="B160" i="2"/>
  <c r="A160" i="2"/>
  <c r="H159" i="2"/>
  <c r="D159" i="2"/>
  <c r="B159" i="2"/>
  <c r="A159" i="2"/>
  <c r="H158" i="2"/>
  <c r="D158" i="2"/>
  <c r="B158" i="2"/>
  <c r="A158" i="2"/>
  <c r="H157" i="2"/>
  <c r="D157" i="2"/>
  <c r="B157" i="2"/>
  <c r="A157" i="2"/>
  <c r="H156" i="2"/>
  <c r="D156" i="2"/>
  <c r="B156" i="2"/>
  <c r="A156" i="2"/>
  <c r="H155" i="2"/>
  <c r="D155" i="2"/>
  <c r="B155" i="2"/>
  <c r="A155" i="2"/>
  <c r="H154" i="2"/>
  <c r="D154" i="2"/>
  <c r="B154" i="2"/>
  <c r="A154" i="2"/>
  <c r="H153" i="2"/>
  <c r="D153" i="2"/>
  <c r="B153" i="2"/>
  <c r="A153" i="2"/>
  <c r="H152" i="2"/>
  <c r="D152" i="2"/>
  <c r="B152" i="2"/>
  <c r="A152" i="2"/>
  <c r="H151" i="2"/>
  <c r="D151" i="2"/>
  <c r="B151" i="2"/>
  <c r="A151" i="2"/>
  <c r="H150" i="2"/>
  <c r="D150" i="2"/>
  <c r="B150" i="2"/>
  <c r="A150" i="2"/>
  <c r="H149" i="2"/>
  <c r="D149" i="2"/>
  <c r="B149" i="2"/>
  <c r="A149" i="2"/>
  <c r="H148" i="2"/>
  <c r="D148" i="2"/>
  <c r="B148" i="2"/>
  <c r="A148" i="2"/>
  <c r="H147" i="2"/>
  <c r="D147" i="2"/>
  <c r="B147" i="2"/>
  <c r="A147" i="2"/>
  <c r="H146" i="2"/>
  <c r="D146" i="2"/>
  <c r="B146" i="2"/>
  <c r="A146" i="2"/>
  <c r="H145" i="2"/>
  <c r="D145" i="2"/>
  <c r="B145" i="2"/>
  <c r="A145" i="2"/>
  <c r="H144" i="2"/>
  <c r="D144" i="2"/>
  <c r="B144" i="2"/>
  <c r="A144" i="2"/>
  <c r="H143" i="2"/>
  <c r="D143" i="2"/>
  <c r="B143" i="2"/>
  <c r="A143" i="2"/>
  <c r="H142" i="2"/>
  <c r="D142" i="2"/>
  <c r="B142" i="2"/>
  <c r="A142" i="2"/>
  <c r="H141" i="2"/>
  <c r="D141" i="2"/>
  <c r="B141" i="2"/>
  <c r="A141" i="2"/>
  <c r="H140" i="2"/>
  <c r="D140" i="2"/>
  <c r="B140" i="2"/>
  <c r="A140" i="2"/>
  <c r="H139" i="2"/>
  <c r="D139" i="2"/>
  <c r="B139" i="2"/>
  <c r="A139" i="2"/>
  <c r="H138" i="2"/>
  <c r="D138" i="2"/>
  <c r="B138" i="2"/>
  <c r="A138" i="2"/>
  <c r="H137" i="2"/>
  <c r="D137" i="2"/>
  <c r="B137" i="2"/>
  <c r="A137" i="2"/>
  <c r="H136" i="2"/>
  <c r="D136" i="2"/>
  <c r="B136" i="2"/>
  <c r="A136" i="2"/>
  <c r="H135" i="2"/>
  <c r="D135" i="2"/>
  <c r="B135" i="2"/>
  <c r="A135" i="2"/>
  <c r="H134" i="2"/>
  <c r="D134" i="2"/>
  <c r="B134" i="2"/>
  <c r="A134" i="2"/>
  <c r="H133" i="2"/>
  <c r="D133" i="2"/>
  <c r="B133" i="2"/>
  <c r="A133" i="2"/>
  <c r="H132" i="2"/>
  <c r="D132" i="2"/>
  <c r="B132" i="2"/>
  <c r="A132" i="2"/>
  <c r="H131" i="2"/>
  <c r="D131" i="2"/>
  <c r="B131" i="2"/>
  <c r="A131" i="2"/>
  <c r="H130" i="2"/>
  <c r="D130" i="2"/>
  <c r="B130" i="2"/>
  <c r="A130" i="2"/>
  <c r="H129" i="2"/>
  <c r="D129" i="2"/>
  <c r="B129" i="2"/>
  <c r="A129" i="2"/>
  <c r="H128" i="2"/>
  <c r="D128" i="2"/>
  <c r="B128" i="2"/>
  <c r="A128" i="2"/>
  <c r="H127" i="2"/>
  <c r="D127" i="2"/>
  <c r="B127" i="2"/>
  <c r="A127" i="2"/>
  <c r="H126" i="2"/>
  <c r="D126" i="2"/>
  <c r="B126" i="2"/>
  <c r="A126" i="2"/>
  <c r="H125" i="2"/>
  <c r="D125" i="2"/>
  <c r="B125" i="2"/>
  <c r="A125" i="2"/>
  <c r="H124" i="2"/>
  <c r="D124" i="2"/>
  <c r="B124" i="2"/>
  <c r="A124" i="2"/>
  <c r="H123" i="2"/>
  <c r="D123" i="2"/>
  <c r="B123" i="2"/>
  <c r="A123" i="2"/>
  <c r="H122" i="2"/>
  <c r="D122" i="2"/>
  <c r="B122" i="2"/>
  <c r="A122" i="2"/>
  <c r="H121" i="2"/>
  <c r="D121" i="2"/>
  <c r="B121" i="2"/>
  <c r="A121" i="2"/>
  <c r="H120" i="2"/>
  <c r="D120" i="2"/>
  <c r="B120" i="2"/>
  <c r="A120" i="2"/>
  <c r="H119" i="2"/>
  <c r="D119" i="2"/>
  <c r="B119" i="2"/>
  <c r="A119" i="2"/>
  <c r="H118" i="2"/>
  <c r="D118" i="2"/>
  <c r="B118" i="2"/>
  <c r="A118" i="2"/>
  <c r="H117" i="2"/>
  <c r="D117" i="2"/>
  <c r="B117" i="2"/>
  <c r="A117" i="2"/>
  <c r="H116" i="2"/>
  <c r="D116" i="2"/>
  <c r="B116" i="2"/>
  <c r="A116" i="2"/>
  <c r="H115" i="2"/>
  <c r="D115" i="2"/>
  <c r="B115" i="2"/>
  <c r="A115" i="2"/>
  <c r="H114" i="2"/>
  <c r="D114" i="2"/>
  <c r="B114" i="2"/>
  <c r="A114" i="2"/>
  <c r="H113" i="2"/>
  <c r="D113" i="2"/>
  <c r="B113" i="2"/>
  <c r="A113" i="2"/>
  <c r="H112" i="2"/>
  <c r="D112" i="2"/>
  <c r="B112" i="2"/>
  <c r="A112" i="2"/>
  <c r="H111" i="2"/>
  <c r="D111" i="2"/>
  <c r="B111" i="2"/>
  <c r="A111" i="2"/>
  <c r="H110" i="2"/>
  <c r="D110" i="2"/>
  <c r="B110" i="2"/>
  <c r="A110" i="2"/>
  <c r="H109" i="2"/>
  <c r="D109" i="2"/>
  <c r="B109" i="2"/>
  <c r="A109" i="2"/>
  <c r="H103" i="2"/>
  <c r="D103" i="2"/>
  <c r="B103" i="2"/>
  <c r="A103" i="2"/>
  <c r="H102" i="2"/>
  <c r="D102" i="2"/>
  <c r="B102" i="2"/>
  <c r="A102" i="2"/>
  <c r="H101" i="2"/>
  <c r="D101" i="2"/>
  <c r="B101" i="2"/>
  <c r="A101" i="2"/>
  <c r="H100" i="2"/>
  <c r="D100" i="2"/>
  <c r="B100" i="2"/>
  <c r="A100" i="2"/>
  <c r="H99" i="2"/>
  <c r="D99" i="2"/>
  <c r="B99" i="2"/>
  <c r="A99" i="2"/>
  <c r="H98" i="2"/>
  <c r="D98" i="2"/>
  <c r="B98" i="2"/>
  <c r="A98" i="2"/>
  <c r="H97" i="2"/>
  <c r="D97" i="2"/>
  <c r="B97" i="2"/>
  <c r="A97" i="2"/>
  <c r="H96" i="2"/>
  <c r="D96" i="2"/>
  <c r="B96" i="2"/>
  <c r="A96" i="2"/>
  <c r="H95" i="2"/>
  <c r="D95" i="2"/>
  <c r="B95" i="2"/>
  <c r="A95" i="2"/>
  <c r="H94" i="2"/>
  <c r="B94" i="2"/>
  <c r="F94" i="2"/>
  <c r="D94" i="2"/>
  <c r="A94" i="2"/>
  <c r="H93" i="2"/>
  <c r="F93" i="2"/>
  <c r="D93" i="2"/>
  <c r="B93" i="2"/>
  <c r="A93" i="2"/>
  <c r="H92" i="2"/>
  <c r="B92" i="2"/>
  <c r="F92" i="2"/>
  <c r="D92" i="2"/>
  <c r="A92" i="2"/>
  <c r="H194" i="2"/>
  <c r="F194" i="2"/>
  <c r="D194" i="2"/>
  <c r="B194" i="2"/>
  <c r="A194" i="2"/>
  <c r="H193" i="2"/>
  <c r="B193" i="2"/>
  <c r="F193" i="2"/>
  <c r="D193" i="2"/>
  <c r="A193" i="2"/>
  <c r="H192" i="2"/>
  <c r="B192" i="2"/>
  <c r="D192" i="2"/>
  <c r="A192" i="2"/>
  <c r="H191" i="2"/>
  <c r="B191" i="2"/>
  <c r="D191" i="2"/>
  <c r="A191" i="2"/>
  <c r="H190" i="2"/>
  <c r="B190" i="2"/>
  <c r="D190" i="2"/>
  <c r="A190" i="2"/>
  <c r="H91" i="2"/>
  <c r="B91" i="2"/>
  <c r="D91" i="2"/>
  <c r="A91" i="2"/>
  <c r="H90" i="2"/>
  <c r="B90" i="2"/>
  <c r="D90" i="2"/>
  <c r="A90" i="2"/>
  <c r="H89" i="2"/>
  <c r="B89" i="2"/>
  <c r="D89" i="2"/>
  <c r="A89" i="2"/>
  <c r="H88" i="2"/>
  <c r="B88" i="2"/>
  <c r="D88" i="2"/>
  <c r="A88" i="2"/>
  <c r="H87" i="2"/>
  <c r="B87" i="2"/>
  <c r="D87" i="2"/>
  <c r="A87" i="2"/>
  <c r="H86" i="2"/>
  <c r="B86" i="2"/>
  <c r="D86" i="2"/>
  <c r="A86" i="2"/>
  <c r="H85" i="2"/>
  <c r="B85" i="2"/>
  <c r="D85" i="2"/>
  <c r="A85" i="2"/>
  <c r="H84" i="2"/>
  <c r="D84" i="2"/>
  <c r="B84" i="2"/>
  <c r="A84" i="2"/>
  <c r="H83" i="2"/>
  <c r="B83" i="2"/>
  <c r="D83" i="2"/>
  <c r="A83" i="2"/>
  <c r="H82" i="2"/>
  <c r="D82" i="2"/>
  <c r="B82" i="2"/>
  <c r="A82" i="2"/>
  <c r="H81" i="2"/>
  <c r="B81" i="2"/>
  <c r="D81" i="2"/>
  <c r="A81" i="2"/>
  <c r="H80" i="2"/>
  <c r="B80" i="2"/>
  <c r="D80" i="2"/>
  <c r="A80" i="2"/>
  <c r="H79" i="2"/>
  <c r="B79" i="2"/>
  <c r="D79" i="2"/>
  <c r="A79" i="2"/>
  <c r="H78" i="2"/>
  <c r="B78" i="2"/>
  <c r="D78" i="2"/>
  <c r="A78" i="2"/>
  <c r="H77" i="2"/>
  <c r="B77" i="2"/>
  <c r="D77" i="2"/>
  <c r="A77" i="2"/>
  <c r="H76" i="2"/>
  <c r="D76" i="2"/>
  <c r="B76" i="2"/>
  <c r="A76" i="2"/>
  <c r="H75" i="2"/>
  <c r="B75" i="2"/>
  <c r="D75" i="2"/>
  <c r="A75" i="2"/>
  <c r="H74" i="2"/>
  <c r="D74" i="2"/>
  <c r="B74" i="2"/>
  <c r="A74" i="2"/>
  <c r="H73" i="2"/>
  <c r="B73" i="2"/>
  <c r="D73" i="2"/>
  <c r="A73" i="2"/>
  <c r="H72" i="2"/>
  <c r="B72" i="2"/>
  <c r="D72" i="2"/>
  <c r="A72" i="2"/>
  <c r="H71" i="2"/>
  <c r="B71" i="2"/>
  <c r="D71" i="2"/>
  <c r="A71" i="2"/>
  <c r="H70" i="2"/>
  <c r="B70" i="2"/>
  <c r="D70" i="2"/>
  <c r="A70" i="2"/>
  <c r="H69" i="2"/>
  <c r="B69" i="2"/>
  <c r="D69" i="2"/>
  <c r="A69" i="2"/>
  <c r="H68" i="2"/>
  <c r="B68" i="2"/>
  <c r="D68" i="2"/>
  <c r="A68" i="2"/>
  <c r="H67" i="2"/>
  <c r="B67" i="2"/>
  <c r="D67" i="2"/>
  <c r="A67" i="2"/>
  <c r="H66" i="2"/>
  <c r="B66" i="2"/>
  <c r="D66" i="2"/>
  <c r="A66" i="2"/>
  <c r="H65" i="2"/>
  <c r="B65" i="2"/>
  <c r="D65" i="2"/>
  <c r="A65" i="2"/>
  <c r="H64" i="2"/>
  <c r="B64" i="2"/>
  <c r="D64" i="2"/>
  <c r="A64" i="2"/>
  <c r="H63" i="2"/>
  <c r="B63" i="2"/>
  <c r="D63" i="2"/>
  <c r="A63" i="2"/>
  <c r="H62" i="2"/>
  <c r="B62" i="2"/>
  <c r="D62" i="2"/>
  <c r="A62" i="2"/>
  <c r="H61" i="2"/>
  <c r="B61" i="2"/>
  <c r="D61" i="2"/>
  <c r="A61" i="2"/>
  <c r="H60" i="2"/>
  <c r="B60" i="2"/>
  <c r="D60" i="2"/>
  <c r="A60" i="2"/>
  <c r="H59" i="2"/>
  <c r="B59" i="2"/>
  <c r="D59" i="2"/>
  <c r="A59" i="2"/>
  <c r="H58" i="2"/>
  <c r="B58" i="2"/>
  <c r="D58" i="2"/>
  <c r="A58" i="2"/>
  <c r="H57" i="2"/>
  <c r="B57" i="2"/>
  <c r="D57" i="2"/>
  <c r="A57" i="2"/>
  <c r="H56" i="2"/>
  <c r="B56" i="2"/>
  <c r="D56" i="2"/>
  <c r="A56" i="2"/>
  <c r="H55" i="2"/>
  <c r="B55" i="2"/>
  <c r="D55" i="2"/>
  <c r="A55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B51" i="2"/>
  <c r="D51" i="2"/>
  <c r="A51" i="2"/>
  <c r="H50" i="2"/>
  <c r="B50" i="2"/>
  <c r="D50" i="2"/>
  <c r="A50" i="2"/>
  <c r="H49" i="2"/>
  <c r="B49" i="2"/>
  <c r="D49" i="2"/>
  <c r="A49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B45" i="2"/>
  <c r="D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Q217" i="1"/>
  <c r="Q212" i="1"/>
  <c r="Q214" i="1"/>
  <c r="Q219" i="1"/>
  <c r="Q220" i="1"/>
  <c r="Q221" i="1"/>
  <c r="Q218" i="1"/>
  <c r="Q215" i="1"/>
  <c r="Q211" i="1"/>
  <c r="Q207" i="1"/>
  <c r="Q213" i="1"/>
  <c r="Q216" i="1"/>
  <c r="Q210" i="1"/>
  <c r="Q208" i="1"/>
  <c r="Q102" i="1"/>
  <c r="Q104" i="1"/>
  <c r="Q204" i="1"/>
  <c r="Q206" i="1"/>
  <c r="Q209" i="1"/>
  <c r="Q103" i="1"/>
  <c r="Q106" i="1"/>
  <c r="Q105" i="1"/>
  <c r="Q108" i="1"/>
  <c r="Q107" i="1"/>
  <c r="Q110" i="1"/>
  <c r="Q109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E222" i="1"/>
  <c r="F222" i="1" s="1"/>
  <c r="G222" i="1" s="1"/>
  <c r="K222" i="1" s="1"/>
  <c r="E212" i="1"/>
  <c r="F212" i="1" s="1"/>
  <c r="G212" i="1" s="1"/>
  <c r="I212" i="1" s="1"/>
  <c r="E22" i="1"/>
  <c r="F22" i="1" s="1"/>
  <c r="G22" i="1" s="1"/>
  <c r="I22" i="1" s="1"/>
  <c r="E30" i="1"/>
  <c r="F30" i="1" s="1"/>
  <c r="G30" i="1" s="1"/>
  <c r="I30" i="1" s="1"/>
  <c r="E38" i="1"/>
  <c r="F38" i="1" s="1"/>
  <c r="G38" i="1" s="1"/>
  <c r="I38" i="1" s="1"/>
  <c r="E46" i="1"/>
  <c r="F46" i="1" s="1"/>
  <c r="G46" i="1" s="1"/>
  <c r="I46" i="1" s="1"/>
  <c r="E54" i="1"/>
  <c r="F54" i="1" s="1"/>
  <c r="G54" i="1" s="1"/>
  <c r="I54" i="1" s="1"/>
  <c r="E62" i="1"/>
  <c r="F62" i="1" s="1"/>
  <c r="G62" i="1" s="1"/>
  <c r="I62" i="1" s="1"/>
  <c r="E70" i="1"/>
  <c r="F70" i="1" s="1"/>
  <c r="G70" i="1" s="1"/>
  <c r="I70" i="1" s="1"/>
  <c r="E78" i="1"/>
  <c r="E166" i="2" s="1"/>
  <c r="E86" i="1"/>
  <c r="F86" i="1" s="1"/>
  <c r="G86" i="1" s="1"/>
  <c r="I86" i="1" s="1"/>
  <c r="E94" i="1"/>
  <c r="F94" i="1" s="1"/>
  <c r="G94" i="1" s="1"/>
  <c r="I94" i="1" s="1"/>
  <c r="E199" i="1"/>
  <c r="E147" i="1"/>
  <c r="E44" i="2" s="1"/>
  <c r="E183" i="1"/>
  <c r="F183" i="1" s="1"/>
  <c r="G183" i="1" s="1"/>
  <c r="I183" i="1" s="1"/>
  <c r="E115" i="1"/>
  <c r="E117" i="1"/>
  <c r="F117" i="1" s="1"/>
  <c r="G117" i="1" s="1"/>
  <c r="I117" i="1" s="1"/>
  <c r="E125" i="1"/>
  <c r="F125" i="1" s="1"/>
  <c r="G125" i="1" s="1"/>
  <c r="I125" i="1" s="1"/>
  <c r="E111" i="1"/>
  <c r="E16" i="2" s="1"/>
  <c r="E141" i="1"/>
  <c r="F141" i="1" s="1"/>
  <c r="G141" i="1" s="1"/>
  <c r="I141" i="1" s="1"/>
  <c r="E150" i="1"/>
  <c r="F150" i="1" s="1"/>
  <c r="G150" i="1" s="1"/>
  <c r="I150" i="1" s="1"/>
  <c r="E162" i="1"/>
  <c r="F162" i="1" s="1"/>
  <c r="G162" i="1" s="1"/>
  <c r="I162" i="1" s="1"/>
  <c r="E175" i="1"/>
  <c r="F175" i="1" s="1"/>
  <c r="G175" i="1" s="1"/>
  <c r="I175" i="1" s="1"/>
  <c r="E158" i="1"/>
  <c r="F158" i="1" s="1"/>
  <c r="G158" i="1" s="1"/>
  <c r="J158" i="1" s="1"/>
  <c r="E213" i="1"/>
  <c r="F213" i="1" s="1"/>
  <c r="G213" i="1" s="1"/>
  <c r="J213" i="1" s="1"/>
  <c r="E218" i="1"/>
  <c r="F218" i="1" s="1"/>
  <c r="G218" i="1" s="1"/>
  <c r="K218" i="1" s="1"/>
  <c r="E207" i="1"/>
  <c r="F207" i="1" s="1"/>
  <c r="E25" i="1"/>
  <c r="F25" i="1" s="1"/>
  <c r="G25" i="1" s="1"/>
  <c r="I25" i="1" s="1"/>
  <c r="E33" i="1"/>
  <c r="F33" i="1" s="1"/>
  <c r="G33" i="1" s="1"/>
  <c r="I33" i="1" s="1"/>
  <c r="E41" i="1"/>
  <c r="F41" i="1" s="1"/>
  <c r="G41" i="1" s="1"/>
  <c r="I41" i="1" s="1"/>
  <c r="E49" i="1"/>
  <c r="F49" i="1" s="1"/>
  <c r="G49" i="1" s="1"/>
  <c r="I49" i="1" s="1"/>
  <c r="E57" i="1"/>
  <c r="F57" i="1" s="1"/>
  <c r="G57" i="1" s="1"/>
  <c r="I57" i="1" s="1"/>
  <c r="E65" i="1"/>
  <c r="F65" i="1" s="1"/>
  <c r="G65" i="1" s="1"/>
  <c r="I65" i="1" s="1"/>
  <c r="E73" i="1"/>
  <c r="F73" i="1" s="1"/>
  <c r="G73" i="1" s="1"/>
  <c r="I73" i="1" s="1"/>
  <c r="E81" i="1"/>
  <c r="F81" i="1" s="1"/>
  <c r="G81" i="1" s="1"/>
  <c r="I81" i="1" s="1"/>
  <c r="E89" i="1"/>
  <c r="E177" i="2" s="1"/>
  <c r="F89" i="1"/>
  <c r="G89" i="1" s="1"/>
  <c r="I89" i="1" s="1"/>
  <c r="E97" i="1"/>
  <c r="F97" i="1" s="1"/>
  <c r="G97" i="1" s="1"/>
  <c r="I97" i="1" s="1"/>
  <c r="E202" i="1"/>
  <c r="F202" i="1" s="1"/>
  <c r="G202" i="1" s="1"/>
  <c r="I202" i="1" s="1"/>
  <c r="E105" i="1"/>
  <c r="F105" i="1" s="1"/>
  <c r="G105" i="1" s="1"/>
  <c r="I105" i="1" s="1"/>
  <c r="E186" i="1"/>
  <c r="F186" i="1" s="1"/>
  <c r="G186" i="1" s="1"/>
  <c r="I186" i="1" s="1"/>
  <c r="E194" i="1"/>
  <c r="F194" i="1" s="1"/>
  <c r="G194" i="1" s="1"/>
  <c r="I194" i="1" s="1"/>
  <c r="E120" i="1"/>
  <c r="F120" i="1" s="1"/>
  <c r="G120" i="1" s="1"/>
  <c r="I120" i="1" s="1"/>
  <c r="E128" i="1"/>
  <c r="F128" i="1" s="1"/>
  <c r="G128" i="1" s="1"/>
  <c r="I128" i="1" s="1"/>
  <c r="E136" i="1"/>
  <c r="F136" i="1" s="1"/>
  <c r="G136" i="1" s="1"/>
  <c r="I136" i="1" s="1"/>
  <c r="E144" i="1"/>
  <c r="F144" i="1" s="1"/>
  <c r="G144" i="1" s="1"/>
  <c r="I144" i="1" s="1"/>
  <c r="E155" i="1"/>
  <c r="E168" i="1"/>
  <c r="F168" i="1" s="1"/>
  <c r="G168" i="1" s="1"/>
  <c r="I168" i="1" s="1"/>
  <c r="E178" i="1"/>
  <c r="E165" i="1"/>
  <c r="F165" i="1" s="1"/>
  <c r="G165" i="1" s="1"/>
  <c r="J165" i="1" s="1"/>
  <c r="E104" i="1"/>
  <c r="F104" i="1" s="1"/>
  <c r="G104" i="1" s="1"/>
  <c r="I104" i="1" s="1"/>
  <c r="E219" i="1"/>
  <c r="E108" i="1"/>
  <c r="F108" i="1" s="1"/>
  <c r="G108" i="1" s="1"/>
  <c r="I108" i="1" s="1"/>
  <c r="E215" i="1"/>
  <c r="E28" i="1"/>
  <c r="F28" i="1" s="1"/>
  <c r="G28" i="1" s="1"/>
  <c r="I28" i="1" s="1"/>
  <c r="E36" i="1"/>
  <c r="F36" i="1" s="1"/>
  <c r="G36" i="1" s="1"/>
  <c r="I36" i="1" s="1"/>
  <c r="E44" i="1"/>
  <c r="F44" i="1" s="1"/>
  <c r="G44" i="1" s="1"/>
  <c r="I44" i="1" s="1"/>
  <c r="E52" i="1"/>
  <c r="E140" i="2" s="1"/>
  <c r="E60" i="1"/>
  <c r="F60" i="1" s="1"/>
  <c r="G60" i="1" s="1"/>
  <c r="I60" i="1" s="1"/>
  <c r="E68" i="1"/>
  <c r="E156" i="2" s="1"/>
  <c r="E76" i="1"/>
  <c r="F76" i="1" s="1"/>
  <c r="G76" i="1" s="1"/>
  <c r="I76" i="1" s="1"/>
  <c r="E84" i="1"/>
  <c r="E172" i="2" s="1"/>
  <c r="E92" i="1"/>
  <c r="F92" i="1" s="1"/>
  <c r="G92" i="1" s="1"/>
  <c r="I92" i="1" s="1"/>
  <c r="E100" i="1"/>
  <c r="E188" i="2" s="1"/>
  <c r="E198" i="1"/>
  <c r="F198" i="1" s="1"/>
  <c r="G198" i="1" s="1"/>
  <c r="I198" i="1" s="1"/>
  <c r="E113" i="1"/>
  <c r="F113" i="1" s="1"/>
  <c r="G113" i="1" s="1"/>
  <c r="I113" i="1" s="1"/>
  <c r="E191" i="1"/>
  <c r="F191" i="1" s="1"/>
  <c r="G191" i="1" s="1"/>
  <c r="I191" i="1" s="1"/>
  <c r="E197" i="1"/>
  <c r="F197" i="1" s="1"/>
  <c r="G197" i="1" s="1"/>
  <c r="I197" i="1" s="1"/>
  <c r="E123" i="1"/>
  <c r="E131" i="1"/>
  <c r="F131" i="1" s="1"/>
  <c r="G131" i="1" s="1"/>
  <c r="I131" i="1" s="1"/>
  <c r="E139" i="1"/>
  <c r="F139" i="1" s="1"/>
  <c r="G139" i="1" s="1"/>
  <c r="I139" i="1" s="1"/>
  <c r="E148" i="1"/>
  <c r="F148" i="1" s="1"/>
  <c r="G148" i="1" s="1"/>
  <c r="I148" i="1" s="1"/>
  <c r="E160" i="1"/>
  <c r="F160" i="1" s="1"/>
  <c r="G160" i="1" s="1"/>
  <c r="I160" i="1" s="1"/>
  <c r="E171" i="1"/>
  <c r="F171" i="1" s="1"/>
  <c r="G171" i="1" s="1"/>
  <c r="I171" i="1" s="1"/>
  <c r="E181" i="1"/>
  <c r="F181" i="1" s="1"/>
  <c r="G181" i="1" s="1"/>
  <c r="I181" i="1" s="1"/>
  <c r="E208" i="1"/>
  <c r="E220" i="1"/>
  <c r="F220" i="1" s="1"/>
  <c r="G220" i="1" s="1"/>
  <c r="K220" i="1" s="1"/>
  <c r="E204" i="1"/>
  <c r="F204" i="1" s="1"/>
  <c r="E23" i="1"/>
  <c r="F23" i="1" s="1"/>
  <c r="G23" i="1" s="1"/>
  <c r="I23" i="1" s="1"/>
  <c r="E31" i="1"/>
  <c r="F31" i="1" s="1"/>
  <c r="G31" i="1" s="1"/>
  <c r="I31" i="1" s="1"/>
  <c r="E39" i="1"/>
  <c r="E47" i="1"/>
  <c r="F47" i="1" s="1"/>
  <c r="G47" i="1" s="1"/>
  <c r="I47" i="1" s="1"/>
  <c r="E55" i="1"/>
  <c r="E63" i="1"/>
  <c r="E151" i="2" s="1"/>
  <c r="E71" i="1"/>
  <c r="F71" i="1" s="1"/>
  <c r="G71" i="1" s="1"/>
  <c r="I71" i="1" s="1"/>
  <c r="E79" i="1"/>
  <c r="F79" i="1" s="1"/>
  <c r="G79" i="1" s="1"/>
  <c r="I79" i="1" s="1"/>
  <c r="E87" i="1"/>
  <c r="F87" i="1" s="1"/>
  <c r="G87" i="1" s="1"/>
  <c r="I87" i="1" s="1"/>
  <c r="E95" i="1"/>
  <c r="E183" i="2" s="1"/>
  <c r="E200" i="1"/>
  <c r="F200" i="1" s="1"/>
  <c r="G200" i="1" s="1"/>
  <c r="I200" i="1" s="1"/>
  <c r="E172" i="1"/>
  <c r="F172" i="1" s="1"/>
  <c r="G172" i="1" s="1"/>
  <c r="I172" i="1" s="1"/>
  <c r="E184" i="1"/>
  <c r="F184" i="1" s="1"/>
  <c r="G184" i="1" s="1"/>
  <c r="I184" i="1" s="1"/>
  <c r="E192" i="1"/>
  <c r="F192" i="1" s="1"/>
  <c r="G192" i="1" s="1"/>
  <c r="I192" i="1" s="1"/>
  <c r="E118" i="1"/>
  <c r="F118" i="1" s="1"/>
  <c r="G118" i="1" s="1"/>
  <c r="I118" i="1" s="1"/>
  <c r="E126" i="1"/>
  <c r="F126" i="1" s="1"/>
  <c r="G126" i="1" s="1"/>
  <c r="I126" i="1" s="1"/>
  <c r="E133" i="1"/>
  <c r="F133" i="1" s="1"/>
  <c r="G133" i="1" s="1"/>
  <c r="I133" i="1" s="1"/>
  <c r="E142" i="1"/>
  <c r="F142" i="1" s="1"/>
  <c r="G142" i="1" s="1"/>
  <c r="I142" i="1" s="1"/>
  <c r="E151" i="1"/>
  <c r="F151" i="1" s="1"/>
  <c r="G151" i="1" s="1"/>
  <c r="I151" i="1" s="1"/>
  <c r="E163" i="1"/>
  <c r="F163" i="1" s="1"/>
  <c r="G163" i="1" s="1"/>
  <c r="I163" i="1" s="1"/>
  <c r="E176" i="1"/>
  <c r="F176" i="1" s="1"/>
  <c r="G176" i="1" s="1"/>
  <c r="I176" i="1" s="1"/>
  <c r="E159" i="1"/>
  <c r="F159" i="1" s="1"/>
  <c r="G159" i="1" s="1"/>
  <c r="J159" i="1" s="1"/>
  <c r="E102" i="1"/>
  <c r="F102" i="1" s="1"/>
  <c r="G102" i="1" s="1"/>
  <c r="I102" i="1" s="1"/>
  <c r="E216" i="1"/>
  <c r="E221" i="1"/>
  <c r="F221" i="1" s="1"/>
  <c r="G221" i="1" s="1"/>
  <c r="K221" i="1" s="1"/>
  <c r="E223" i="1"/>
  <c r="F223" i="1" s="1"/>
  <c r="G223" i="1" s="1"/>
  <c r="K223" i="1" s="1"/>
  <c r="E214" i="1"/>
  <c r="F214" i="1" s="1"/>
  <c r="G214" i="1" s="1"/>
  <c r="I214" i="1" s="1"/>
  <c r="E26" i="1"/>
  <c r="F26" i="1" s="1"/>
  <c r="G26" i="1" s="1"/>
  <c r="I26" i="1" s="1"/>
  <c r="E34" i="1"/>
  <c r="E122" i="2" s="1"/>
  <c r="E42" i="1"/>
  <c r="E130" i="2" s="1"/>
  <c r="E50" i="1"/>
  <c r="F50" i="1" s="1"/>
  <c r="G50" i="1" s="1"/>
  <c r="I50" i="1" s="1"/>
  <c r="E58" i="1"/>
  <c r="E146" i="2" s="1"/>
  <c r="E66" i="1"/>
  <c r="F66" i="1" s="1"/>
  <c r="G66" i="1" s="1"/>
  <c r="I66" i="1" s="1"/>
  <c r="E74" i="1"/>
  <c r="F74" i="1" s="1"/>
  <c r="G74" i="1" s="1"/>
  <c r="I74" i="1" s="1"/>
  <c r="E82" i="1"/>
  <c r="F82" i="1" s="1"/>
  <c r="G82" i="1" s="1"/>
  <c r="I82" i="1" s="1"/>
  <c r="E90" i="1"/>
  <c r="F90" i="1" s="1"/>
  <c r="G90" i="1" s="1"/>
  <c r="I90" i="1" s="1"/>
  <c r="E98" i="1"/>
  <c r="F98" i="1" s="1"/>
  <c r="G98" i="1" s="1"/>
  <c r="I98" i="1" s="1"/>
  <c r="E203" i="1"/>
  <c r="F203" i="1" s="1"/>
  <c r="U203" i="1" s="1"/>
  <c r="E107" i="1"/>
  <c r="F107" i="1" s="1"/>
  <c r="G107" i="1" s="1"/>
  <c r="I107" i="1" s="1"/>
  <c r="E189" i="1"/>
  <c r="F189" i="1" s="1"/>
  <c r="G189" i="1" s="1"/>
  <c r="I189" i="1" s="1"/>
  <c r="E195" i="1"/>
  <c r="E121" i="1"/>
  <c r="F121" i="1" s="1"/>
  <c r="G121" i="1" s="1"/>
  <c r="I121" i="1" s="1"/>
  <c r="E129" i="1"/>
  <c r="F129" i="1" s="1"/>
  <c r="G129" i="1" s="1"/>
  <c r="I129" i="1" s="1"/>
  <c r="E137" i="1"/>
  <c r="E35" i="2" s="1"/>
  <c r="E145" i="1"/>
  <c r="F145" i="1" s="1"/>
  <c r="G145" i="1" s="1"/>
  <c r="I145" i="1" s="1"/>
  <c r="E156" i="1"/>
  <c r="E169" i="1"/>
  <c r="F169" i="1" s="1"/>
  <c r="G169" i="1" s="1"/>
  <c r="I169" i="1" s="1"/>
  <c r="E179" i="1"/>
  <c r="F179" i="1" s="1"/>
  <c r="G179" i="1" s="1"/>
  <c r="I179" i="1" s="1"/>
  <c r="E166" i="1"/>
  <c r="F166" i="1" s="1"/>
  <c r="G166" i="1" s="1"/>
  <c r="J166" i="1" s="1"/>
  <c r="E209" i="1"/>
  <c r="F209" i="1" s="1"/>
  <c r="G209" i="1" s="1"/>
  <c r="K209" i="1" s="1"/>
  <c r="E211" i="1"/>
  <c r="F211" i="1" s="1"/>
  <c r="G211" i="1" s="1"/>
  <c r="K211" i="1" s="1"/>
  <c r="E187" i="1"/>
  <c r="F187" i="1" s="1"/>
  <c r="E21" i="1"/>
  <c r="F21" i="1" s="1"/>
  <c r="G21" i="1" s="1"/>
  <c r="I21" i="1" s="1"/>
  <c r="E29" i="1"/>
  <c r="F29" i="1" s="1"/>
  <c r="G29" i="1" s="1"/>
  <c r="I29" i="1" s="1"/>
  <c r="E37" i="1"/>
  <c r="F37" i="1" s="1"/>
  <c r="G37" i="1" s="1"/>
  <c r="I37" i="1" s="1"/>
  <c r="E45" i="1"/>
  <c r="F45" i="1" s="1"/>
  <c r="G45" i="1" s="1"/>
  <c r="I45" i="1" s="1"/>
  <c r="E53" i="1"/>
  <c r="F53" i="1" s="1"/>
  <c r="G53" i="1" s="1"/>
  <c r="I53" i="1" s="1"/>
  <c r="E61" i="1"/>
  <c r="F61" i="1" s="1"/>
  <c r="G61" i="1" s="1"/>
  <c r="I61" i="1" s="1"/>
  <c r="E69" i="1"/>
  <c r="F69" i="1" s="1"/>
  <c r="G69" i="1" s="1"/>
  <c r="I69" i="1" s="1"/>
  <c r="E77" i="1"/>
  <c r="F77" i="1" s="1"/>
  <c r="G77" i="1" s="1"/>
  <c r="I77" i="1" s="1"/>
  <c r="E85" i="1"/>
  <c r="F85" i="1" s="1"/>
  <c r="G85" i="1" s="1"/>
  <c r="I85" i="1" s="1"/>
  <c r="E93" i="1"/>
  <c r="E181" i="2" s="1"/>
  <c r="E101" i="1"/>
  <c r="F101" i="1" s="1"/>
  <c r="G101" i="1" s="1"/>
  <c r="I101" i="1" s="1"/>
  <c r="E135" i="1"/>
  <c r="F135" i="1" s="1"/>
  <c r="G135" i="1" s="1"/>
  <c r="I135" i="1" s="1"/>
  <c r="E182" i="1"/>
  <c r="F182" i="1" s="1"/>
  <c r="G182" i="1" s="1"/>
  <c r="I182" i="1" s="1"/>
  <c r="E114" i="1"/>
  <c r="E19" i="2" s="1"/>
  <c r="E116" i="1"/>
  <c r="F116" i="1" s="1"/>
  <c r="G116" i="1" s="1"/>
  <c r="I116" i="1" s="1"/>
  <c r="E124" i="1"/>
  <c r="E29" i="2" s="1"/>
  <c r="E132" i="1"/>
  <c r="F132" i="1" s="1"/>
  <c r="G132" i="1" s="1"/>
  <c r="I132" i="1" s="1"/>
  <c r="E140" i="1"/>
  <c r="F140" i="1" s="1"/>
  <c r="G140" i="1" s="1"/>
  <c r="I140" i="1" s="1"/>
  <c r="E149" i="1"/>
  <c r="E46" i="2" s="1"/>
  <c r="E161" i="1"/>
  <c r="F161" i="1" s="1"/>
  <c r="G161" i="1" s="1"/>
  <c r="I161" i="1" s="1"/>
  <c r="E173" i="1"/>
  <c r="F173" i="1" s="1"/>
  <c r="G173" i="1" s="1"/>
  <c r="I173" i="1" s="1"/>
  <c r="E152" i="1"/>
  <c r="F152" i="1" s="1"/>
  <c r="G152" i="1" s="1"/>
  <c r="J152" i="1" s="1"/>
  <c r="E210" i="1"/>
  <c r="E27" i="1"/>
  <c r="F27" i="1" s="1"/>
  <c r="G27" i="1" s="1"/>
  <c r="I27" i="1" s="1"/>
  <c r="E35" i="1"/>
  <c r="F35" i="1" s="1"/>
  <c r="G35" i="1" s="1"/>
  <c r="I35" i="1" s="1"/>
  <c r="E43" i="1"/>
  <c r="E131" i="2" s="1"/>
  <c r="E51" i="1"/>
  <c r="F51" i="1" s="1"/>
  <c r="G51" i="1" s="1"/>
  <c r="I51" i="1" s="1"/>
  <c r="E59" i="1"/>
  <c r="F59" i="1" s="1"/>
  <c r="G59" i="1" s="1"/>
  <c r="I59" i="1" s="1"/>
  <c r="E67" i="1"/>
  <c r="F67" i="1" s="1"/>
  <c r="G67" i="1" s="1"/>
  <c r="I67" i="1" s="1"/>
  <c r="E75" i="1"/>
  <c r="E83" i="1"/>
  <c r="E171" i="2" s="1"/>
  <c r="E91" i="1"/>
  <c r="F91" i="1" s="1"/>
  <c r="G91" i="1" s="1"/>
  <c r="I91" i="1" s="1"/>
  <c r="E99" i="1"/>
  <c r="F99" i="1" s="1"/>
  <c r="G99" i="1" s="1"/>
  <c r="I99" i="1" s="1"/>
  <c r="E188" i="1"/>
  <c r="E109" i="1"/>
  <c r="F109" i="1" s="1"/>
  <c r="G109" i="1" s="1"/>
  <c r="I109" i="1" s="1"/>
  <c r="E190" i="1"/>
  <c r="F190" i="1" s="1"/>
  <c r="G190" i="1" s="1"/>
  <c r="I190" i="1" s="1"/>
  <c r="E196" i="1"/>
  <c r="E122" i="1"/>
  <c r="F122" i="1" s="1"/>
  <c r="G122" i="1" s="1"/>
  <c r="I122" i="1" s="1"/>
  <c r="E106" i="1"/>
  <c r="F106" i="1" s="1"/>
  <c r="G106" i="1" s="1"/>
  <c r="I106" i="1" s="1"/>
  <c r="E56" i="1"/>
  <c r="E185" i="1"/>
  <c r="F185" i="1" s="1"/>
  <c r="G185" i="1" s="1"/>
  <c r="I185" i="1" s="1"/>
  <c r="E167" i="1"/>
  <c r="E103" i="1"/>
  <c r="E12" i="2" s="1"/>
  <c r="E146" i="1"/>
  <c r="F146" i="1" s="1"/>
  <c r="E110" i="1"/>
  <c r="F110" i="1" s="1"/>
  <c r="G110" i="1" s="1"/>
  <c r="I110" i="1" s="1"/>
  <c r="E80" i="1"/>
  <c r="F80" i="1" s="1"/>
  <c r="G80" i="1" s="1"/>
  <c r="I80" i="1" s="1"/>
  <c r="E127" i="1"/>
  <c r="F127" i="1" s="1"/>
  <c r="G127" i="1" s="1"/>
  <c r="I127" i="1" s="1"/>
  <c r="E138" i="1"/>
  <c r="F138" i="1" s="1"/>
  <c r="G138" i="1" s="1"/>
  <c r="I138" i="1" s="1"/>
  <c r="E180" i="1"/>
  <c r="F180" i="1" s="1"/>
  <c r="G180" i="1" s="1"/>
  <c r="I180" i="1" s="1"/>
  <c r="E40" i="1"/>
  <c r="F40" i="1" s="1"/>
  <c r="G40" i="1" s="1"/>
  <c r="I40" i="1" s="1"/>
  <c r="E201" i="1"/>
  <c r="E192" i="2" s="1"/>
  <c r="E154" i="1"/>
  <c r="F154" i="1" s="1"/>
  <c r="G154" i="1" s="1"/>
  <c r="I154" i="1" s="1"/>
  <c r="E64" i="1"/>
  <c r="F64" i="1" s="1"/>
  <c r="G64" i="1" s="1"/>
  <c r="I64" i="1" s="1"/>
  <c r="E193" i="1"/>
  <c r="F193" i="1" s="1"/>
  <c r="G193" i="1" s="1"/>
  <c r="I193" i="1" s="1"/>
  <c r="E130" i="1"/>
  <c r="F130" i="1" s="1"/>
  <c r="G130" i="1" s="1"/>
  <c r="I130" i="1" s="1"/>
  <c r="E170" i="1"/>
  <c r="E206" i="1"/>
  <c r="F206" i="1" s="1"/>
  <c r="G206" i="1" s="1"/>
  <c r="K206" i="1" s="1"/>
  <c r="E24" i="1"/>
  <c r="E112" i="2" s="1"/>
  <c r="E88" i="1"/>
  <c r="E143" i="1"/>
  <c r="F143" i="1" s="1"/>
  <c r="G143" i="1" s="1"/>
  <c r="I143" i="1" s="1"/>
  <c r="E164" i="1"/>
  <c r="E48" i="1"/>
  <c r="F48" i="1" s="1"/>
  <c r="G48" i="1" s="1"/>
  <c r="I48" i="1" s="1"/>
  <c r="E174" i="1"/>
  <c r="F174" i="1" s="1"/>
  <c r="G174" i="1" s="1"/>
  <c r="I174" i="1" s="1"/>
  <c r="E157" i="1"/>
  <c r="E72" i="1"/>
  <c r="E160" i="2" s="1"/>
  <c r="E119" i="1"/>
  <c r="F119" i="1" s="1"/>
  <c r="G119" i="1" s="1"/>
  <c r="I119" i="1" s="1"/>
  <c r="E134" i="1"/>
  <c r="F134" i="1" s="1"/>
  <c r="G134" i="1" s="1"/>
  <c r="I134" i="1" s="1"/>
  <c r="E177" i="1"/>
  <c r="F177" i="1" s="1"/>
  <c r="G177" i="1" s="1"/>
  <c r="I177" i="1" s="1"/>
  <c r="E32" i="1"/>
  <c r="F32" i="1" s="1"/>
  <c r="G32" i="1" s="1"/>
  <c r="I32" i="1" s="1"/>
  <c r="E96" i="1"/>
  <c r="E184" i="2" s="1"/>
  <c r="F96" i="1"/>
  <c r="G96" i="1" s="1"/>
  <c r="I96" i="1" s="1"/>
  <c r="E112" i="1"/>
  <c r="F112" i="1" s="1"/>
  <c r="G112" i="1" s="1"/>
  <c r="I112" i="1" s="1"/>
  <c r="E217" i="1"/>
  <c r="F217" i="1" s="1"/>
  <c r="G217" i="1" s="1"/>
  <c r="J217" i="1" s="1"/>
  <c r="E126" i="2"/>
  <c r="E153" i="2"/>
  <c r="E185" i="2"/>
  <c r="E38" i="2"/>
  <c r="E117" i="2"/>
  <c r="E149" i="2"/>
  <c r="E39" i="2"/>
  <c r="E118" i="2"/>
  <c r="E145" i="2"/>
  <c r="E21" i="2"/>
  <c r="E30" i="2"/>
  <c r="E109" i="2"/>
  <c r="E132" i="2"/>
  <c r="E178" i="2"/>
  <c r="E17" i="2"/>
  <c r="E26" i="2"/>
  <c r="E31" i="2"/>
  <c r="E100" i="2"/>
  <c r="F55" i="1"/>
  <c r="G55" i="1" s="1"/>
  <c r="I55" i="1" s="1"/>
  <c r="E143" i="2"/>
  <c r="E157" i="2"/>
  <c r="E152" i="2"/>
  <c r="E169" i="2"/>
  <c r="E187" i="2"/>
  <c r="E123" i="2"/>
  <c r="F156" i="1"/>
  <c r="G156" i="1" s="1"/>
  <c r="I156" i="1" s="1"/>
  <c r="F199" i="1"/>
  <c r="G199" i="1" s="1"/>
  <c r="I199" i="1" s="1"/>
  <c r="E134" i="2"/>
  <c r="E69" i="2"/>
  <c r="F216" i="1"/>
  <c r="G216" i="1" s="1"/>
  <c r="J216" i="1" s="1"/>
  <c r="E32" i="2"/>
  <c r="E167" i="2"/>
  <c r="E135" i="2"/>
  <c r="E42" i="2"/>
  <c r="E129" i="2"/>
  <c r="E115" i="2"/>
  <c r="F195" i="1"/>
  <c r="G195" i="1" s="1"/>
  <c r="I195" i="1" s="1"/>
  <c r="F178" i="1"/>
  <c r="G178" i="1" s="1"/>
  <c r="I178" i="1" s="1"/>
  <c r="F115" i="1"/>
  <c r="G115" i="1" s="1"/>
  <c r="I115" i="1" s="1"/>
  <c r="E20" i="2"/>
  <c r="E125" i="2"/>
  <c r="E120" i="2"/>
  <c r="E168" i="2"/>
  <c r="E186" i="2"/>
  <c r="F39" i="1"/>
  <c r="G39" i="1" s="1"/>
  <c r="I39" i="1" s="1"/>
  <c r="E127" i="2"/>
  <c r="F123" i="1"/>
  <c r="G123" i="1" s="1"/>
  <c r="I123" i="1" s="1"/>
  <c r="E28" i="2"/>
  <c r="E14" i="2"/>
  <c r="E41" i="2"/>
  <c r="E27" i="2"/>
  <c r="E139" i="2"/>
  <c r="F111" i="1"/>
  <c r="G111" i="1" s="1"/>
  <c r="I111" i="1" s="1"/>
  <c r="E189" i="2"/>
  <c r="E23" i="2"/>
  <c r="F63" i="1"/>
  <c r="G63" i="1" s="1"/>
  <c r="I63" i="1" s="1"/>
  <c r="F208" i="1"/>
  <c r="G208" i="1" s="1"/>
  <c r="K208" i="1" s="1"/>
  <c r="E13" i="2"/>
  <c r="F75" i="1"/>
  <c r="G75" i="1"/>
  <c r="I75" i="1" s="1"/>
  <c r="E163" i="2"/>
  <c r="F43" i="1"/>
  <c r="G43" i="1" s="1"/>
  <c r="I43" i="1" s="1"/>
  <c r="F147" i="1"/>
  <c r="G147" i="1" s="1"/>
  <c r="I147" i="1" s="1"/>
  <c r="E193" i="2"/>
  <c r="E174" i="2"/>
  <c r="E91" i="2" l="1"/>
  <c r="E73" i="2"/>
  <c r="E94" i="2"/>
  <c r="E51" i="2"/>
  <c r="Q153" i="1"/>
  <c r="E180" i="2"/>
  <c r="F95" i="1"/>
  <c r="G95" i="1" s="1"/>
  <c r="I95" i="1" s="1"/>
  <c r="E33" i="2"/>
  <c r="E47" i="2"/>
  <c r="E65" i="2"/>
  <c r="E83" i="2"/>
  <c r="E113" i="2"/>
  <c r="E98" i="2"/>
  <c r="E53" i="2"/>
  <c r="E81" i="2"/>
  <c r="E102" i="2"/>
  <c r="E11" i="2"/>
  <c r="E106" i="2"/>
  <c r="E40" i="2"/>
  <c r="E147" i="2"/>
  <c r="E99" i="2"/>
  <c r="E103" i="2"/>
  <c r="E36" i="2"/>
  <c r="E72" i="2"/>
  <c r="E179" i="2"/>
  <c r="E194" i="2"/>
  <c r="E77" i="2"/>
  <c r="E97" i="2"/>
  <c r="C17" i="1"/>
  <c r="E95" i="2"/>
  <c r="E191" i="2"/>
  <c r="E119" i="2"/>
  <c r="E116" i="2"/>
  <c r="F103" i="1"/>
  <c r="G103" i="1" s="1"/>
  <c r="I103" i="1" s="1"/>
  <c r="E15" i="2"/>
  <c r="E137" i="2"/>
  <c r="E59" i="2"/>
  <c r="E79" i="2"/>
  <c r="E43" i="2"/>
  <c r="E173" i="2"/>
  <c r="E57" i="2"/>
  <c r="E158" i="2"/>
  <c r="E162" i="2"/>
  <c r="E133" i="2"/>
  <c r="E101" i="2"/>
  <c r="E190" i="2"/>
  <c r="E62" i="2"/>
  <c r="E82" i="2"/>
  <c r="E71" i="2"/>
  <c r="E128" i="2"/>
  <c r="E92" i="2"/>
  <c r="E45" i="2"/>
  <c r="E88" i="2"/>
  <c r="E37" i="2"/>
  <c r="E165" i="2"/>
  <c r="E52" i="2"/>
  <c r="E74" i="2"/>
  <c r="E150" i="2"/>
  <c r="F201" i="1"/>
  <c r="G201" i="1" s="1"/>
  <c r="I201" i="1" s="1"/>
  <c r="E114" i="2"/>
  <c r="E87" i="2"/>
  <c r="E161" i="2"/>
  <c r="E76" i="2"/>
  <c r="E61" i="2"/>
  <c r="F157" i="1"/>
  <c r="G157" i="1" s="1"/>
  <c r="I157" i="1" s="1"/>
  <c r="E68" i="2"/>
  <c r="E24" i="2"/>
  <c r="E110" i="2"/>
  <c r="E18" i="2"/>
  <c r="E67" i="2"/>
  <c r="E154" i="2"/>
  <c r="E155" i="2"/>
  <c r="E105" i="2"/>
  <c r="E141" i="2"/>
  <c r="E104" i="2"/>
  <c r="E49" i="2"/>
  <c r="E93" i="2"/>
  <c r="F72" i="1"/>
  <c r="G72" i="1" s="1"/>
  <c r="I72" i="1" s="1"/>
  <c r="F93" i="1"/>
  <c r="G93" i="1" s="1"/>
  <c r="I93" i="1" s="1"/>
  <c r="F34" i="1"/>
  <c r="G34" i="1" s="1"/>
  <c r="I34" i="1" s="1"/>
  <c r="F78" i="1"/>
  <c r="G78" i="1" s="1"/>
  <c r="I78" i="1" s="1"/>
  <c r="E96" i="2"/>
  <c r="F83" i="1"/>
  <c r="G83" i="1" s="1"/>
  <c r="I83" i="1" s="1"/>
  <c r="E170" i="2"/>
  <c r="E175" i="2"/>
  <c r="E121" i="2"/>
  <c r="E164" i="2"/>
  <c r="E34" i="2"/>
  <c r="E58" i="2"/>
  <c r="E86" i="2"/>
  <c r="E108" i="2"/>
  <c r="F24" i="1"/>
  <c r="G24" i="1" s="1"/>
  <c r="I24" i="1" s="1"/>
  <c r="E148" i="2"/>
  <c r="E56" i="2"/>
  <c r="E111" i="2"/>
  <c r="E75" i="2"/>
  <c r="E159" i="2"/>
  <c r="E80" i="2"/>
  <c r="E142" i="2"/>
  <c r="E90" i="2"/>
  <c r="E124" i="2"/>
  <c r="E48" i="2"/>
  <c r="E138" i="2"/>
  <c r="E54" i="2"/>
  <c r="E182" i="2"/>
  <c r="E64" i="2"/>
  <c r="E55" i="2"/>
  <c r="E85" i="2"/>
  <c r="E66" i="2"/>
  <c r="F170" i="1"/>
  <c r="G170" i="1" s="1"/>
  <c r="I170" i="1" s="1"/>
  <c r="E176" i="2"/>
  <c r="F88" i="1"/>
  <c r="G88" i="1" s="1"/>
  <c r="I88" i="1" s="1"/>
  <c r="E144" i="2"/>
  <c r="F56" i="1"/>
  <c r="G56" i="1" s="1"/>
  <c r="I56" i="1" s="1"/>
  <c r="F164" i="1"/>
  <c r="G164" i="1" s="1"/>
  <c r="J164" i="1" s="1"/>
  <c r="E60" i="2"/>
  <c r="E63" i="2"/>
  <c r="F167" i="1"/>
  <c r="G167" i="1" s="1"/>
  <c r="I167" i="1" s="1"/>
  <c r="E50" i="2"/>
  <c r="E89" i="2"/>
  <c r="F196" i="1"/>
  <c r="G196" i="1" s="1"/>
  <c r="I196" i="1" s="1"/>
  <c r="E22" i="2"/>
  <c r="E78" i="2"/>
  <c r="E25" i="2"/>
  <c r="F188" i="1"/>
  <c r="G188" i="1" s="1"/>
  <c r="I188" i="1" s="1"/>
  <c r="F210" i="1"/>
  <c r="G210" i="1" s="1"/>
  <c r="K210" i="1" s="1"/>
  <c r="F149" i="1"/>
  <c r="G149" i="1" s="1"/>
  <c r="I149" i="1" s="1"/>
  <c r="F124" i="1"/>
  <c r="G124" i="1" s="1"/>
  <c r="I124" i="1" s="1"/>
  <c r="F114" i="1"/>
  <c r="G114" i="1" s="1"/>
  <c r="I114" i="1" s="1"/>
  <c r="F137" i="1"/>
  <c r="G137" i="1" s="1"/>
  <c r="I137" i="1" s="1"/>
  <c r="F58" i="1"/>
  <c r="G58" i="1" s="1"/>
  <c r="I58" i="1" s="1"/>
  <c r="F42" i="1"/>
  <c r="G42" i="1" s="1"/>
  <c r="I42" i="1" s="1"/>
  <c r="F100" i="1"/>
  <c r="G100" i="1" s="1"/>
  <c r="I100" i="1" s="1"/>
  <c r="F84" i="1"/>
  <c r="G84" i="1" s="1"/>
  <c r="I84" i="1" s="1"/>
  <c r="F68" i="1"/>
  <c r="G68" i="1" s="1"/>
  <c r="I68" i="1" s="1"/>
  <c r="F52" i="1"/>
  <c r="G52" i="1" s="1"/>
  <c r="I52" i="1" s="1"/>
  <c r="F215" i="1"/>
  <c r="G215" i="1" s="1"/>
  <c r="F219" i="1"/>
  <c r="G219" i="1" s="1"/>
  <c r="K219" i="1" s="1"/>
  <c r="F155" i="1"/>
  <c r="G155" i="1" s="1"/>
  <c r="I155" i="1" s="1"/>
  <c r="E84" i="2"/>
  <c r="E107" i="2"/>
  <c r="E136" i="2"/>
  <c r="E70" i="2"/>
  <c r="F15" i="1"/>
  <c r="C11" i="1"/>
  <c r="C12" i="1"/>
  <c r="O205" i="1" l="1"/>
  <c r="O228" i="1"/>
  <c r="O227" i="1"/>
  <c r="C16" i="1"/>
  <c r="D18" i="1" s="1"/>
  <c r="O195" i="1"/>
  <c r="O214" i="1"/>
  <c r="O204" i="1"/>
  <c r="O198" i="1"/>
  <c r="O210" i="1"/>
  <c r="O188" i="1"/>
  <c r="O196" i="1"/>
  <c r="O187" i="1"/>
  <c r="O206" i="1"/>
  <c r="O193" i="1"/>
  <c r="O189" i="1"/>
  <c r="O215" i="1"/>
  <c r="O190" i="1"/>
  <c r="O197" i="1"/>
  <c r="O191" i="1"/>
  <c r="O194" i="1"/>
  <c r="O225" i="1"/>
  <c r="O213" i="1"/>
  <c r="O207" i="1"/>
  <c r="O199" i="1"/>
  <c r="C15" i="1"/>
  <c r="F16" i="1" s="1"/>
  <c r="F17" i="1" s="1"/>
  <c r="O226" i="1"/>
  <c r="O208" i="1"/>
  <c r="O201" i="1"/>
  <c r="O212" i="1"/>
  <c r="O221" i="1"/>
  <c r="O223" i="1"/>
  <c r="O224" i="1"/>
  <c r="O203" i="1"/>
  <c r="O200" i="1"/>
  <c r="O211" i="1"/>
  <c r="O192" i="1"/>
  <c r="O185" i="1"/>
  <c r="O219" i="1"/>
  <c r="O217" i="1"/>
  <c r="O218" i="1"/>
  <c r="O202" i="1"/>
  <c r="O222" i="1"/>
  <c r="O220" i="1"/>
  <c r="O209" i="1"/>
  <c r="O186" i="1"/>
  <c r="O216" i="1"/>
  <c r="I215" i="1"/>
  <c r="C18" i="1" l="1"/>
  <c r="F18" i="1"/>
</calcChain>
</file>

<file path=xl/sharedStrings.xml><?xml version="1.0" encoding="utf-8"?>
<sst xmlns="http://schemas.openxmlformats.org/spreadsheetml/2006/main" count="2040" uniqueCount="764">
  <si>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</si>
  <si>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</si>
  <si>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</si>
  <si>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</si>
  <si>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</si>
  <si>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</si>
  <si>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</si>
  <si>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</si>
  <si>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</si>
  <si>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</si>
  <si>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</si>
  <si>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</si>
  <si>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</si>
  <si>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</si>
  <si>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</si>
  <si>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</si>
  <si>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</si>
  <si>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</si>
  <si>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</si>
  <si>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</si>
  <si>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</si>
  <si>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</si>
  <si>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</si>
  <si>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</si>
  <si>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</si>
  <si>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</si>
  <si>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</si>
  <si>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</si>
  <si>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</si>
  <si>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v</t>
  </si>
  <si>
    <t>K</t>
  </si>
  <si>
    <t>ORION 126</t>
  </si>
  <si>
    <t>Peter H</t>
  </si>
  <si>
    <t>BBSAG Bull...31</t>
  </si>
  <si>
    <t>B</t>
  </si>
  <si>
    <t>ORION 128</t>
  </si>
  <si>
    <t>BBSAG Bull...33</t>
  </si>
  <si>
    <t>Locher K</t>
  </si>
  <si>
    <t>BBSAG Bull.3</t>
  </si>
  <si>
    <t>BBSAG Bull.6</t>
  </si>
  <si>
    <t>BBSAG Bull.10</t>
  </si>
  <si>
    <t>BBSAG Bull.11</t>
  </si>
  <si>
    <t>BBSAG Bull.15</t>
  </si>
  <si>
    <t>Diethelm R</t>
  </si>
  <si>
    <t>BBSAG Bull.16</t>
  </si>
  <si>
    <t>BBSAG Bull.17</t>
  </si>
  <si>
    <t>BBSAG Bull.18</t>
  </si>
  <si>
    <t>BBSAG Bull.23</t>
  </si>
  <si>
    <t>BBSAG Bull.24</t>
  </si>
  <si>
    <t>BBSAG Bull.27</t>
  </si>
  <si>
    <t>BBSAG Bull.28</t>
  </si>
  <si>
    <t>BBSAG Bull.29</t>
  </si>
  <si>
    <t>BBSAG Bull.30</t>
  </si>
  <si>
    <t>BBSAG Bull.32</t>
  </si>
  <si>
    <t>BBSAG 37</t>
  </si>
  <si>
    <t>BBSAG Bull.39</t>
  </si>
  <si>
    <t>BBSAG Bull.41</t>
  </si>
  <si>
    <t>BBSAG Bull.44</t>
  </si>
  <si>
    <t>BBSAG Bull.49</t>
  </si>
  <si>
    <t>BBSAG Bull.54</t>
  </si>
  <si>
    <t>BBSAG Bull.56</t>
  </si>
  <si>
    <t>BBSAG Bull.57</t>
  </si>
  <si>
    <t>BBSAG Bull.62</t>
  </si>
  <si>
    <t>BBSAG 62</t>
  </si>
  <si>
    <t>BBSAG Bull.64</t>
  </si>
  <si>
    <t>BBSAG Bull.68</t>
  </si>
  <si>
    <t>BBSAG Bull.69</t>
  </si>
  <si>
    <t>BRNO 27</t>
  </si>
  <si>
    <t>BBSAG Bull.76</t>
  </si>
  <si>
    <t>Germann R</t>
  </si>
  <si>
    <t>BBSAG Bull.77</t>
  </si>
  <si>
    <t>BBSAG Bull.78</t>
  </si>
  <si>
    <t>BRNO 28</t>
  </si>
  <si>
    <t>BBSAG Bull.81</t>
  </si>
  <si>
    <t>BBSAG Bull.84</t>
  </si>
  <si>
    <t>BBSAG Bull.85</t>
  </si>
  <si>
    <t>BRNO 30</t>
  </si>
  <si>
    <t>BBSAG Bull.86</t>
  </si>
  <si>
    <t>BBSAG Bull.88</t>
  </si>
  <si>
    <t>Mavrofridis G</t>
  </si>
  <si>
    <t>BBSAG Bull.89</t>
  </si>
  <si>
    <t>BBSAG Bull.90</t>
  </si>
  <si>
    <t>BBSAG Bull.92</t>
  </si>
  <si>
    <t>BBSAG Bull.93</t>
  </si>
  <si>
    <t>BBSAG 94</t>
  </si>
  <si>
    <t>BBSAG Bull.94</t>
  </si>
  <si>
    <t>BBSAG Bull.95</t>
  </si>
  <si>
    <t>BBSAG Bull.97</t>
  </si>
  <si>
    <t>BBSAG Bull.98</t>
  </si>
  <si>
    <t>BBSAG Bull.99</t>
  </si>
  <si>
    <t>BBSAG Bull.102</t>
  </si>
  <si>
    <t>BBSAG Bull.103</t>
  </si>
  <si>
    <t>BBSAG Bull.104</t>
  </si>
  <si>
    <t>BBSAG 104</t>
  </si>
  <si>
    <t>BBSAG Bull.106</t>
  </si>
  <si>
    <t>BBSAG Bull.107</t>
  </si>
  <si>
    <t>BBSAG Bull.110</t>
  </si>
  <si>
    <t>BBSAG Bull.112</t>
  </si>
  <si>
    <t>BBSAG Bull.115</t>
  </si>
  <si>
    <t>BBSAG Bull.116</t>
  </si>
  <si>
    <t>Locher Kurt</t>
  </si>
  <si>
    <t>BBSAG Bull.118</t>
  </si>
  <si>
    <t>K.Locher</t>
  </si>
  <si>
    <t>BBSAG 119</t>
  </si>
  <si>
    <t>bad?</t>
  </si>
  <si>
    <t>IBVS 5543</t>
  </si>
  <si>
    <t>I</t>
  </si>
  <si>
    <t>BBSAG 93</t>
  </si>
  <si>
    <t>EA/SD</t>
  </si>
  <si>
    <t>IBVS 0035</t>
  </si>
  <si>
    <t>IBVS 0573</t>
  </si>
  <si>
    <t>IBVS 5594</t>
  </si>
  <si>
    <t>II</t>
  </si>
  <si>
    <t>IBVS 5616</t>
  </si>
  <si>
    <t>IBVS 0513</t>
  </si>
  <si>
    <t>UW Cyg / GSC 3164-0259</t>
  </si>
  <si>
    <t>IBVS 5676</t>
  </si>
  <si>
    <t>IBVS 5662</t>
  </si>
  <si>
    <t># of data points:</t>
  </si>
  <si>
    <t>IBVS 5731</t>
  </si>
  <si>
    <t>IBVS 5438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</si>
  <si>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</si>
  <si>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</si>
  <si>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</si>
  <si>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</si>
  <si>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</si>
  <si>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IBVS 5809</t>
  </si>
  <si>
    <t>OEJV 0074</t>
  </si>
  <si>
    <t>IBVS 5924</t>
  </si>
  <si>
    <t>Add cycle</t>
  </si>
  <si>
    <t>Old Cycle</t>
  </si>
  <si>
    <t>IBVS 5958</t>
  </si>
  <si>
    <t>IBVS 5918</t>
  </si>
  <si>
    <t>OEJV 0003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</si>
  <si>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</si>
  <si>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</si>
  <si>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</si>
  <si>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</si>
  <si>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</si>
  <si>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</si>
  <si>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</si>
  <si>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</si>
  <si>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</si>
  <si>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</si>
  <si>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</si>
  <si>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</si>
  <si>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P </t>
  </si>
  <si>
    <t> Harvard phot. </t>
  </si>
  <si>
    <t>V </t>
  </si>
  <si>
    <t> K.Graff </t>
  </si>
  <si>
    <t> 0.109 </t>
  </si>
  <si>
    <t> 0.096 </t>
  </si>
  <si>
    <t> 0.099 </t>
  </si>
  <si>
    <t> AJ 64.260 </t>
  </si>
  <si>
    <t> 0.073 </t>
  </si>
  <si>
    <t> 0.069 </t>
  </si>
  <si>
    <t> 0.029 </t>
  </si>
  <si>
    <t> 0.030 </t>
  </si>
  <si>
    <t> 0.032 </t>
  </si>
  <si>
    <t> 0.015 </t>
  </si>
  <si>
    <t> -0.011 </t>
  </si>
  <si>
    <t> Scholz </t>
  </si>
  <si>
    <t> 0.004 </t>
  </si>
  <si>
    <t> K.Kordylewski </t>
  </si>
  <si>
    <t>IBVS 35 </t>
  </si>
  <si>
    <t>E </t>
  </si>
  <si>
    <t>?</t>
  </si>
  <si>
    <t> K.Locher </t>
  </si>
  <si>
    <t> ORI 126 </t>
  </si>
  <si>
    <t> 0.003 </t>
  </si>
  <si>
    <t> H.Peter </t>
  </si>
  <si>
    <t> BBS 10 </t>
  </si>
  <si>
    <t> BBS 11 </t>
  </si>
  <si>
    <t> 0.005 </t>
  </si>
  <si>
    <t> BBS 24 </t>
  </si>
  <si>
    <t> 0.013 </t>
  </si>
  <si>
    <t> 0.016 </t>
  </si>
  <si>
    <t> 0.002 </t>
  </si>
  <si>
    <t> 0.012 </t>
  </si>
  <si>
    <t> 0.009 </t>
  </si>
  <si>
    <t> 0.008 </t>
  </si>
  <si>
    <t> -0.000 </t>
  </si>
  <si>
    <t> -0.004 </t>
  </si>
  <si>
    <t> 0.007 </t>
  </si>
  <si>
    <t> BBS 39 </t>
  </si>
  <si>
    <t> BBS 49 </t>
  </si>
  <si>
    <t> BBS 56 </t>
  </si>
  <si>
    <t> BBS 57 </t>
  </si>
  <si>
    <t> BBS 62 </t>
  </si>
  <si>
    <t> -0.023 </t>
  </si>
  <si>
    <t> BBS 77 </t>
  </si>
  <si>
    <t> G.Mavrofridis </t>
  </si>
  <si>
    <t> BBS 78 </t>
  </si>
  <si>
    <t> BBS 84 </t>
  </si>
  <si>
    <t> BBS 92 </t>
  </si>
  <si>
    <t> BBS 93 </t>
  </si>
  <si>
    <t> BBS 95 </t>
  </si>
  <si>
    <t> BBS 98 </t>
  </si>
  <si>
    <t> BBS 102 </t>
  </si>
  <si>
    <t> BBS 104 </t>
  </si>
  <si>
    <t> BBS 107 </t>
  </si>
  <si>
    <t> BBS 110 </t>
  </si>
  <si>
    <t> V.Bakis et al. </t>
  </si>
  <si>
    <t>-I</t>
  </si>
  <si>
    <t> F.Agerer </t>
  </si>
  <si>
    <t>C </t>
  </si>
  <si>
    <t>2410000.200 </t>
  </si>
  <si>
    <t> 03.04.1886 16:48 </t>
  </si>
  <si>
    <t> 0.135 </t>
  </si>
  <si>
    <t> E.Pickering </t>
  </si>
  <si>
    <t> AN 158.28 </t>
  </si>
  <si>
    <t>2411504.831 </t>
  </si>
  <si>
    <t> 17.05.1890 07:56 </t>
  </si>
  <si>
    <t> 0.225 </t>
  </si>
  <si>
    <t> AN 158.27 </t>
  </si>
  <si>
    <t>2412360.588 </t>
  </si>
  <si>
    <t> 19.09.1892 02:06 </t>
  </si>
  <si>
    <t> 0.189 </t>
  </si>
  <si>
    <t>2413095.585 </t>
  </si>
  <si>
    <t> 24.09.1894 02:02 </t>
  </si>
  <si>
    <t> 0.169 </t>
  </si>
  <si>
    <t>2413792.689 </t>
  </si>
  <si>
    <t> 21.08.1896 04:32 </t>
  </si>
  <si>
    <t> 0.216 </t>
  </si>
  <si>
    <t>2414303.447 </t>
  </si>
  <si>
    <t> 13.01.1898 22:43 </t>
  </si>
  <si>
    <t> 0.258 </t>
  </si>
  <si>
    <t>2415621.602 </t>
  </si>
  <si>
    <t> 25.08.1901 02:26 </t>
  </si>
  <si>
    <t> 0.215 </t>
  </si>
  <si>
    <t> A.S.Williams </t>
  </si>
  <si>
    <t> AN 156.313 </t>
  </si>
  <si>
    <t>2415635.405 </t>
  </si>
  <si>
    <t> 07.09.1901 21:43 </t>
  </si>
  <si>
    <t>2415642.312 </t>
  </si>
  <si>
    <t> 14.09.1901 19:29 </t>
  </si>
  <si>
    <t> 0.220 </t>
  </si>
  <si>
    <t>2415676.812 </t>
  </si>
  <si>
    <t> 19.10.1901 07:29 </t>
  </si>
  <si>
    <t> 0.213 </t>
  </si>
  <si>
    <t> B.S.Whitney </t>
  </si>
  <si>
    <t>2415683.711 </t>
  </si>
  <si>
    <t> 26.10.1901 05:03 </t>
  </si>
  <si>
    <t> 0.210 </t>
  </si>
  <si>
    <t>2415690.616 </t>
  </si>
  <si>
    <t> 02.11.1901 02:47 </t>
  </si>
  <si>
    <t>2415690.617 </t>
  </si>
  <si>
    <t> 02.11.1901 02:48 </t>
  </si>
  <si>
    <t> 0.214 </t>
  </si>
  <si>
    <t> O.C.Wendell </t>
  </si>
  <si>
    <t>2415704.419 </t>
  </si>
  <si>
    <t> 15.11.1901 22:03 </t>
  </si>
  <si>
    <t>2415721.678 </t>
  </si>
  <si>
    <t> 03.12.1901 04:16 </t>
  </si>
  <si>
    <t> 0.218 </t>
  </si>
  <si>
    <t>2415949.425 </t>
  </si>
  <si>
    <t> 18.07.1902 22:12 </t>
  </si>
  <si>
    <t> AJ 23.7 </t>
  </si>
  <si>
    <t>2415987.391 </t>
  </si>
  <si>
    <t> 25.08.1902 21:23 </t>
  </si>
  <si>
    <t> 0.221 </t>
  </si>
  <si>
    <t>2415994.285 </t>
  </si>
  <si>
    <t> 01.09.1902 18:50 </t>
  </si>
  <si>
    <t>2416011.539 </t>
  </si>
  <si>
    <t> 19.09.1902 00:56 </t>
  </si>
  <si>
    <t>2416018.439 </t>
  </si>
  <si>
    <t> 25.09.1902 22:32 </t>
  </si>
  <si>
    <t> 0.212 </t>
  </si>
  <si>
    <t>2416822.465 </t>
  </si>
  <si>
    <t> 07.12.1904 23:09 </t>
  </si>
  <si>
    <t> 0.206 </t>
  </si>
  <si>
    <t>2417419.450 </t>
  </si>
  <si>
    <t> 27.07.1906 22:48 </t>
  </si>
  <si>
    <t> MHAM 11.56 </t>
  </si>
  <si>
    <t>2417495.370 </t>
  </si>
  <si>
    <t> 11.10.1906 20:52 </t>
  </si>
  <si>
    <t> 0.209 </t>
  </si>
  <si>
    <t>2417809.390 </t>
  </si>
  <si>
    <t> 21.08.1907 21:21 </t>
  </si>
  <si>
    <t> 0.208 </t>
  </si>
  <si>
    <t>2417816.296 </t>
  </si>
  <si>
    <t> 28.08.1907 19:06 </t>
  </si>
  <si>
    <t>2417847.347 </t>
  </si>
  <si>
    <t> 28.09.1907 20:19 </t>
  </si>
  <si>
    <t> 0.207 </t>
  </si>
  <si>
    <t>2418775.607 </t>
  </si>
  <si>
    <t> 14.04.1910 02:34 </t>
  </si>
  <si>
    <t> A.A.Nijland </t>
  </si>
  <si>
    <t> AN 239.277 </t>
  </si>
  <si>
    <t>2418789.417 </t>
  </si>
  <si>
    <t> 27.04.1910 22:00 </t>
  </si>
  <si>
    <t>2418882.580 </t>
  </si>
  <si>
    <t> 30.07.1910 01:55 </t>
  </si>
  <si>
    <t>2418958.500 </t>
  </si>
  <si>
    <t> 14.10.1910 00:00 </t>
  </si>
  <si>
    <t>2418965.396 </t>
  </si>
  <si>
    <t> 20.10.1910 21:30 </t>
  </si>
  <si>
    <t> 0.203 </t>
  </si>
  <si>
    <t>2419172.447 </t>
  </si>
  <si>
    <t> 15.05.1911 22:43 </t>
  </si>
  <si>
    <t>2419203.507 </t>
  </si>
  <si>
    <t> 16.06.1911 00:10 </t>
  </si>
  <si>
    <t>2419241.466 </t>
  </si>
  <si>
    <t> 23.07.1911 23:11 </t>
  </si>
  <si>
    <t>2419255.257 </t>
  </si>
  <si>
    <t> 06.08.1911 18:10 </t>
  </si>
  <si>
    <t> 0.198 </t>
  </si>
  <si>
    <t>2419348.443 </t>
  </si>
  <si>
    <t> 07.11.1911 22:37 </t>
  </si>
  <si>
    <t>2419386.393 </t>
  </si>
  <si>
    <t> 15.12.1911 21:25 </t>
  </si>
  <si>
    <t> 0.205 </t>
  </si>
  <si>
    <t>2419517.523 </t>
  </si>
  <si>
    <t> 25.04.1912 00:33 </t>
  </si>
  <si>
    <t>2419524.420 </t>
  </si>
  <si>
    <t> 01.05.1912 22:04 </t>
  </si>
  <si>
    <t> 0.200 </t>
  </si>
  <si>
    <t>2419548.591 </t>
  </si>
  <si>
    <t> 26.05.1912 02:11 </t>
  </si>
  <si>
    <t>2419617.603 </t>
  </si>
  <si>
    <t> 03.08.1912 02:28 </t>
  </si>
  <si>
    <t>2419624.502 </t>
  </si>
  <si>
    <t> 10.08.1912 00:02 </t>
  </si>
  <si>
    <t>2419686.611 </t>
  </si>
  <si>
    <t> 11.10.1912 02:39 </t>
  </si>
  <si>
    <t>2419693.521 </t>
  </si>
  <si>
    <t> 18.10.1912 00:30 </t>
  </si>
  <si>
    <t>2419776.340 </t>
  </si>
  <si>
    <t> 08.01.1913 20:09 </t>
  </si>
  <si>
    <t>2419900.568 </t>
  </si>
  <si>
    <t> 13.05.1913 01:37 </t>
  </si>
  <si>
    <t>2420007.546 </t>
  </si>
  <si>
    <t> 28.08.1913 01:06 </t>
  </si>
  <si>
    <t> 0.217 </t>
  </si>
  <si>
    <t>2420038.589 </t>
  </si>
  <si>
    <t> 28.09.1913 02:08 </t>
  </si>
  <si>
    <t>2420097.261 </t>
  </si>
  <si>
    <t> 25.11.1913 18:15 </t>
  </si>
  <si>
    <t>2420121.408 </t>
  </si>
  <si>
    <t> 19.12.1913 21:47 </t>
  </si>
  <si>
    <t>2420245.635 </t>
  </si>
  <si>
    <t> 23.04.1914 03:14 </t>
  </si>
  <si>
    <t> 0.202 </t>
  </si>
  <si>
    <t>2420252.545 </t>
  </si>
  <si>
    <t> 30.04.1914 01:04 </t>
  </si>
  <si>
    <t> 0.211 </t>
  </si>
  <si>
    <t>2420283.596 </t>
  </si>
  <si>
    <t> 31.05.1914 02:18 </t>
  </si>
  <si>
    <t>2420335.376 </t>
  </si>
  <si>
    <t> 21.07.1914 21:01 </t>
  </si>
  <si>
    <t> 0.223 </t>
  </si>
  <si>
    <t>2420642.490 </t>
  </si>
  <si>
    <t> 24.05.1915 23:45 </t>
  </si>
  <si>
    <t>2420711.508 </t>
  </si>
  <si>
    <t> 02.08.1915 00:11 </t>
  </si>
  <si>
    <t>2420735.662 </t>
  </si>
  <si>
    <t> 26.08.1915 03:53 </t>
  </si>
  <si>
    <t>2420749.461 </t>
  </si>
  <si>
    <t> 08.09.1915 23:03 </t>
  </si>
  <si>
    <t>2430573.804 </t>
  </si>
  <si>
    <t> 02.08.1942 07:17 </t>
  </si>
  <si>
    <t> 0.185 </t>
  </si>
  <si>
    <t>2432709.773 </t>
  </si>
  <si>
    <t> 07.06.1948 06:33 </t>
  </si>
  <si>
    <t> 0.121 </t>
  </si>
  <si>
    <t>2432806.404 </t>
  </si>
  <si>
    <t> 11.09.1948 21:41 </t>
  </si>
  <si>
    <t> 0.130 </t>
  </si>
  <si>
    <t> R.Szafraniec </t>
  </si>
  <si>
    <t> AAC 4.114 </t>
  </si>
  <si>
    <t>2433006.532 </t>
  </si>
  <si>
    <t> 31.03.1949 00:46 </t>
  </si>
  <si>
    <t> 0.113 </t>
  </si>
  <si>
    <t> AAC 5.5 </t>
  </si>
  <si>
    <t>2433154.912 </t>
  </si>
  <si>
    <t> 26.08.1949 09:53 </t>
  </si>
  <si>
    <t>2433234.286 </t>
  </si>
  <si>
    <t> 13.11.1949 18:51 </t>
  </si>
  <si>
    <t> 0.115 </t>
  </si>
  <si>
    <t> AAC 5.7 </t>
  </si>
  <si>
    <t>2433434.461 </t>
  </si>
  <si>
    <t> 01.06.1950 23:03 </t>
  </si>
  <si>
    <t> 0.145 </t>
  </si>
  <si>
    <t>2433506.881 </t>
  </si>
  <si>
    <t> 13.08.1950 09:08 </t>
  </si>
  <si>
    <t>2433627.647 </t>
  </si>
  <si>
    <t> 12.12.1950 03:31 </t>
  </si>
  <si>
    <t> 0.087 </t>
  </si>
  <si>
    <t>2433834.695 </t>
  </si>
  <si>
    <t> 07.07.1951 04:40 </t>
  </si>
  <si>
    <t> 0.089 </t>
  </si>
  <si>
    <t>2433848.508 </t>
  </si>
  <si>
    <t> 21.07.1951 00:11 </t>
  </si>
  <si>
    <t> 0.098 </t>
  </si>
  <si>
    <t>2434176.330 </t>
  </si>
  <si>
    <t> 12.06.1952 19:55 </t>
  </si>
  <si>
    <t> AAC 5.52 </t>
  </si>
  <si>
    <t>2434628.377 </t>
  </si>
  <si>
    <t> 07.09.1953 21:02 </t>
  </si>
  <si>
    <t> 0.091 </t>
  </si>
  <si>
    <t> AAC 5.190 </t>
  </si>
  <si>
    <t>2434683.594 </t>
  </si>
  <si>
    <t> 02.11.1953 02:15 </t>
  </si>
  <si>
    <t>2435197.734 </t>
  </si>
  <si>
    <t> 31.03.1955 05:36 </t>
  </si>
  <si>
    <t> AA 6.142 </t>
  </si>
  <si>
    <t>2435363.373 </t>
  </si>
  <si>
    <t> 12.09.1955 20:57 </t>
  </si>
  <si>
    <t> 0.071 </t>
  </si>
  <si>
    <t> W.Zessewitsch </t>
  </si>
  <si>
    <t> AC 167.25 </t>
  </si>
  <si>
    <t>2435456.546 </t>
  </si>
  <si>
    <t> 15.12.1955 01:06 </t>
  </si>
  <si>
    <t>2435632.512 </t>
  </si>
  <si>
    <t> 08.06.1956 00:17 </t>
  </si>
  <si>
    <t> 0.049 </t>
  </si>
  <si>
    <t> AA 7.189 </t>
  </si>
  <si>
    <t>2435770.564 </t>
  </si>
  <si>
    <t> 24.10.1956 01:32 </t>
  </si>
  <si>
    <t> 0.070 </t>
  </si>
  <si>
    <t>2435963.798 </t>
  </si>
  <si>
    <t> 05.05.1957 07:09 </t>
  </si>
  <si>
    <t> 0.060 </t>
  </si>
  <si>
    <t>2435991.426 </t>
  </si>
  <si>
    <t> 01.06.1957 22:13 </t>
  </si>
  <si>
    <t> 0.082 </t>
  </si>
  <si>
    <t> AA 8.190 </t>
  </si>
  <si>
    <t>2436008.670 </t>
  </si>
  <si>
    <t> 19.06.1957 04:04 </t>
  </si>
  <si>
    <t> 0.072 </t>
  </si>
  <si>
    <t>2437913.425 </t>
  </si>
  <si>
    <t> 05.09.1962 22:12 </t>
  </si>
  <si>
    <t> HABZ 30 </t>
  </si>
  <si>
    <t>2438296.503 </t>
  </si>
  <si>
    <t> 24.09.1963 00:04 </t>
  </si>
  <si>
    <t> 0.037 </t>
  </si>
  <si>
    <t>2441098.513 </t>
  </si>
  <si>
    <t> 27.05.1971 00:18 </t>
  </si>
  <si>
    <t> 0.014 </t>
  </si>
  <si>
    <t> Z.Klimek </t>
  </si>
  <si>
    <t>IBVS 573 </t>
  </si>
  <si>
    <t>2441136.470 </t>
  </si>
  <si>
    <t> 03.07.1971 23:16 </t>
  </si>
  <si>
    <t>2441243.440 </t>
  </si>
  <si>
    <t> 18.10.1971 22:33 </t>
  </si>
  <si>
    <t> ORI 129 </t>
  </si>
  <si>
    <t>2441250.343 </t>
  </si>
  <si>
    <t> 25.10.1971 20:13 </t>
  </si>
  <si>
    <t>2441481.532 </t>
  </si>
  <si>
    <t> 13.06.1972 00:46 </t>
  </si>
  <si>
    <t> BBS 3 </t>
  </si>
  <si>
    <t>2441595.419 </t>
  </si>
  <si>
    <t> 04.10.1972 22:03 </t>
  </si>
  <si>
    <t> BBS 6 </t>
  </si>
  <si>
    <t>2441864.562 </t>
  </si>
  <si>
    <t> 01.07.1973 01:29 </t>
  </si>
  <si>
    <t>2441902.533 </t>
  </si>
  <si>
    <t> 08.08.1973 00:47 </t>
  </si>
  <si>
    <t>2441933.590 </t>
  </si>
  <si>
    <t> 08.09.1973 02:09 </t>
  </si>
  <si>
    <t>2442185.496 </t>
  </si>
  <si>
    <t> 17.05.1974 23:54 </t>
  </si>
  <si>
    <t> 0.001 </t>
  </si>
  <si>
    <t> BBS 15 </t>
  </si>
  <si>
    <t>2442185.497 </t>
  </si>
  <si>
    <t> 17.05.1974 23:55 </t>
  </si>
  <si>
    <t>2442223.431 </t>
  </si>
  <si>
    <t> 24.06.1974 22:20 </t>
  </si>
  <si>
    <t> R.Diethelm </t>
  </si>
  <si>
    <t> BBS 16 </t>
  </si>
  <si>
    <t>2442223.461 </t>
  </si>
  <si>
    <t> 24.06.1974 23:03 </t>
  </si>
  <si>
    <t>2442299.378 </t>
  </si>
  <si>
    <t> 08.09.1974 21:04 </t>
  </si>
  <si>
    <t> BBS 17 </t>
  </si>
  <si>
    <t>2442337.333 </t>
  </si>
  <si>
    <t> 16.10.1974 19:59 </t>
  </si>
  <si>
    <t> BBS 18 </t>
  </si>
  <si>
    <t>2442337.338 </t>
  </si>
  <si>
    <t> 16.10.1974 20:06 </t>
  </si>
  <si>
    <t>2442575.434 </t>
  </si>
  <si>
    <t> 11.06.1975 22:24 </t>
  </si>
  <si>
    <t> BBS 23 </t>
  </si>
  <si>
    <t>2442606.490 </t>
  </si>
  <si>
    <t> 12.07.1975 23:45 </t>
  </si>
  <si>
    <t>2442606.491 </t>
  </si>
  <si>
    <t> 12.07.1975 23:47 </t>
  </si>
  <si>
    <t>2442727.273 </t>
  </si>
  <si>
    <t> 10.11.1975 18:33 </t>
  </si>
  <si>
    <t>2442889.463 </t>
  </si>
  <si>
    <t> 20.04.1976 23:06 </t>
  </si>
  <si>
    <t> BBS 27 </t>
  </si>
  <si>
    <t>2443762.498 </t>
  </si>
  <si>
    <t> 10.09.1978 23:57 </t>
  </si>
  <si>
    <t>2443845.326 </t>
  </si>
  <si>
    <t> 02.12.1978 19:49 </t>
  </si>
  <si>
    <t> BBS 41 </t>
  </si>
  <si>
    <t>2444045.468 </t>
  </si>
  <si>
    <t> 20.06.1979 23:13 </t>
  </si>
  <si>
    <t> BBS 44 </t>
  </si>
  <si>
    <t>2444083.424 </t>
  </si>
  <si>
    <t> 28.07.1979 22:10 </t>
  </si>
  <si>
    <t>2444114.486 </t>
  </si>
  <si>
    <t> 28.08.1979 23:39 </t>
  </si>
  <si>
    <t>2444466.467 </t>
  </si>
  <si>
    <t> 14.08.1980 23:12 </t>
  </si>
  <si>
    <t> 0.006 </t>
  </si>
  <si>
    <t>2444704.566 </t>
  </si>
  <si>
    <t> 10.04.1981 01:35 </t>
  </si>
  <si>
    <t> BBS 54 </t>
  </si>
  <si>
    <t>2444842.602 </t>
  </si>
  <si>
    <t> 26.08.1981 02:26 </t>
  </si>
  <si>
    <t>2444932.323 </t>
  </si>
  <si>
    <t> 23.11.1981 19:45 </t>
  </si>
  <si>
    <t>2444932.328 </t>
  </si>
  <si>
    <t> 23.11.1981 19:52 </t>
  </si>
  <si>
    <t>2445201.494 </t>
  </si>
  <si>
    <t> 19.08.1982 23:51 </t>
  </si>
  <si>
    <t> 0.017 </t>
  </si>
  <si>
    <t>2445232.550 </t>
  </si>
  <si>
    <t> 20.09.1982 01:12 </t>
  </si>
  <si>
    <t>2445277.410 </t>
  </si>
  <si>
    <t> 03.11.1982 21:50 </t>
  </si>
  <si>
    <t> BBS 64 </t>
  </si>
  <si>
    <t>2445598.330 </t>
  </si>
  <si>
    <t> 20.09.1983 19:55 </t>
  </si>
  <si>
    <t> BBS 68 </t>
  </si>
  <si>
    <t>2445636.297 </t>
  </si>
  <si>
    <t> 28.10.1983 19:07 </t>
  </si>
  <si>
    <t> 0.021 </t>
  </si>
  <si>
    <t> BBS 69 </t>
  </si>
  <si>
    <t>2445936.514 </t>
  </si>
  <si>
    <t> 24.08.1984 00:20 </t>
  </si>
  <si>
    <t> 0.020 </t>
  </si>
  <si>
    <t> J.Borovicka </t>
  </si>
  <si>
    <t> BRNO 27 </t>
  </si>
  <si>
    <t>2446181.524 </t>
  </si>
  <si>
    <t> 26.04.1985 00:34 </t>
  </si>
  <si>
    <t> 0.025 </t>
  </si>
  <si>
    <t> BBS 76 </t>
  </si>
  <si>
    <t>2446212.583 </t>
  </si>
  <si>
    <t> 27.05.1985 01:59 </t>
  </si>
  <si>
    <t> 0.027 </t>
  </si>
  <si>
    <t> R.Germann </t>
  </si>
  <si>
    <t>2446319.558 </t>
  </si>
  <si>
    <t> 11.09.1985 01:23 </t>
  </si>
  <si>
    <t> 0.028 </t>
  </si>
  <si>
    <t>2446326.457 </t>
  </si>
  <si>
    <t> 17.09.1985 22:58 </t>
  </si>
  <si>
    <t>2446640.483 </t>
  </si>
  <si>
    <t> 28.07.1986 23:35 </t>
  </si>
  <si>
    <t> P.Kucera </t>
  </si>
  <si>
    <t> BRNO 28 </t>
  </si>
  <si>
    <t> M.Zejda </t>
  </si>
  <si>
    <t>2446685.336 </t>
  </si>
  <si>
    <t> 11.09.1986 20:03 </t>
  </si>
  <si>
    <t> 0.023 </t>
  </si>
  <si>
    <t> BBS 81 </t>
  </si>
  <si>
    <t>2446923.445 </t>
  </si>
  <si>
    <t> 07.05.1987 22:40 </t>
  </si>
  <si>
    <t>2447030.424 </t>
  </si>
  <si>
    <t> 22.08.1987 22:10 </t>
  </si>
  <si>
    <t> 0.033 </t>
  </si>
  <si>
    <t> BBS 86 </t>
  </si>
  <si>
    <t>2447030.429 </t>
  </si>
  <si>
    <t> 22.08.1987 22:17 </t>
  </si>
  <si>
    <t> 0.038 </t>
  </si>
  <si>
    <t>2447030.430 </t>
  </si>
  <si>
    <t> 22.08.1987 22:19 </t>
  </si>
  <si>
    <t> 0.039 </t>
  </si>
  <si>
    <t> BRNO 30 </t>
  </si>
  <si>
    <t>2447030.433 </t>
  </si>
  <si>
    <t> 22.08.1987 22:23 </t>
  </si>
  <si>
    <t> 0.042 </t>
  </si>
  <si>
    <t> M.Lenz </t>
  </si>
  <si>
    <t>2447030.436 </t>
  </si>
  <si>
    <t> 22.08.1987 22:27 </t>
  </si>
  <si>
    <t> 0.045 </t>
  </si>
  <si>
    <t> J.Vavrincova </t>
  </si>
  <si>
    <t>2447068.386 </t>
  </si>
  <si>
    <t> 29.09.1987 21:15 </t>
  </si>
  <si>
    <t> 0.036 </t>
  </si>
  <si>
    <t>2447306.491 </t>
  </si>
  <si>
    <t> 24.05.1988 23:47 </t>
  </si>
  <si>
    <t> BBS 88 </t>
  </si>
  <si>
    <t>2447375.500 </t>
  </si>
  <si>
    <t> 02.08.1988 00:00 </t>
  </si>
  <si>
    <t> 0.031 </t>
  </si>
  <si>
    <t> BBS 89 </t>
  </si>
  <si>
    <t>2447458.326 </t>
  </si>
  <si>
    <t> 23.10.1988 19:49 </t>
  </si>
  <si>
    <t> BBS 90 </t>
  </si>
  <si>
    <t>2447758.539 </t>
  </si>
  <si>
    <t> 20.08.1989 00:56 </t>
  </si>
  <si>
    <t>2447803.403 </t>
  </si>
  <si>
    <t> 03.10.1989 21:40 </t>
  </si>
  <si>
    <t>2447958.685 </t>
  </si>
  <si>
    <t> 08.03.1990 04:26 </t>
  </si>
  <si>
    <t> 0.034 </t>
  </si>
  <si>
    <t> BBS 94 </t>
  </si>
  <si>
    <t>2448041.510 </t>
  </si>
  <si>
    <t> 30.05.1990 00:14 </t>
  </si>
  <si>
    <t> 0.040 </t>
  </si>
  <si>
    <t>2448348.619 </t>
  </si>
  <si>
    <t> 02.04.1991 02:51 </t>
  </si>
  <si>
    <t> BBS 97 </t>
  </si>
  <si>
    <t>2448500.458 </t>
  </si>
  <si>
    <t> 31.08.1991 22:59 </t>
  </si>
  <si>
    <t>2448500.462 </t>
  </si>
  <si>
    <t> 31.08.1991 23:05 </t>
  </si>
  <si>
    <t>2448507.362 </t>
  </si>
  <si>
    <t> 07.09.1991 20:41 </t>
  </si>
  <si>
    <t> BBS 99 </t>
  </si>
  <si>
    <t>2448538.417 </t>
  </si>
  <si>
    <t> 08.10.1991 22:00 </t>
  </si>
  <si>
    <t> 0.035 </t>
  </si>
  <si>
    <t>2448852.433 </t>
  </si>
  <si>
    <t> 17.08.1992 22:23 </t>
  </si>
  <si>
    <t>2448852.442 </t>
  </si>
  <si>
    <t> 17.08.1992 22:36 </t>
  </si>
  <si>
    <t>2448859.344 </t>
  </si>
  <si>
    <t> 24.08.1992 20:15 </t>
  </si>
  <si>
    <t>2448890.396 </t>
  </si>
  <si>
    <t> 24.09.1992 21:30 </t>
  </si>
  <si>
    <t>2449090.538 </t>
  </si>
  <si>
    <t> 13.04.1993 00:54 </t>
  </si>
  <si>
    <t> BBS 103 </t>
  </si>
  <si>
    <t>2449166.457 </t>
  </si>
  <si>
    <t> 27.06.1993 22:58 </t>
  </si>
  <si>
    <t>2449480.472 </t>
  </si>
  <si>
    <t> 07.05.1994 23:19 </t>
  </si>
  <si>
    <t> BBS 106 </t>
  </si>
  <si>
    <t>2449549.491 </t>
  </si>
  <si>
    <t> 15.07.1994 23:47 </t>
  </si>
  <si>
    <t>2449587.449 </t>
  </si>
  <si>
    <t> 22.08.1994 22:46 </t>
  </si>
  <si>
    <t>2450008.442 </t>
  </si>
  <si>
    <t> 17.10.1995 22:36 </t>
  </si>
  <si>
    <t>2450246.550 </t>
  </si>
  <si>
    <t> 12.06.1996 01:12 </t>
  </si>
  <si>
    <t> BBS 112 </t>
  </si>
  <si>
    <t>2450598.529 </t>
  </si>
  <si>
    <t> 30.05.1997 00:41 </t>
  </si>
  <si>
    <t> BBS 115 </t>
  </si>
  <si>
    <t>2450719.304 </t>
  </si>
  <si>
    <t> 27.09.1997 19:17 </t>
  </si>
  <si>
    <t> BBS 116 </t>
  </si>
  <si>
    <t>2450750.361 </t>
  </si>
  <si>
    <t> 28.10.1997 20:39 </t>
  </si>
  <si>
    <t>2450950.507 </t>
  </si>
  <si>
    <t> 17.05.1998 00:10 </t>
  </si>
  <si>
    <t> BBS 118 </t>
  </si>
  <si>
    <t>2451140.296 </t>
  </si>
  <si>
    <t> 22.11.1998 19:06 </t>
  </si>
  <si>
    <t> BBS 119 </t>
  </si>
  <si>
    <t>2451723.478 </t>
  </si>
  <si>
    <t> 27.06.2000 23:28 </t>
  </si>
  <si>
    <t> BBS 123 </t>
  </si>
  <si>
    <t>2452075.464 </t>
  </si>
  <si>
    <t> 14.06.2001 23:08 </t>
  </si>
  <si>
    <t> BBS 125 </t>
  </si>
  <si>
    <t>2452113.416 </t>
  </si>
  <si>
    <t> 22.07.2001 21:59 </t>
  </si>
  <si>
    <t> W.Weilenmann </t>
  </si>
  <si>
    <t> BBS 126 </t>
  </si>
  <si>
    <t>2452113.417 </t>
  </si>
  <si>
    <t> 22.07.2001 22:00 </t>
  </si>
  <si>
    <t> 0.026 </t>
  </si>
  <si>
    <t>2452344.641 </t>
  </si>
  <si>
    <t> 11.03.2002 03:23 </t>
  </si>
  <si>
    <t> 0.048 </t>
  </si>
  <si>
    <t> BBS 127 </t>
  </si>
  <si>
    <t>2452508.5407 </t>
  </si>
  <si>
    <t> 22.08.2002 00:58 </t>
  </si>
  <si>
    <t> 0.0356 </t>
  </si>
  <si>
    <t> Sarounova &amp; Wolf </t>
  </si>
  <si>
    <t>IBVS 5594 </t>
  </si>
  <si>
    <t>2452772.5171 </t>
  </si>
  <si>
    <t> 13.05.2003 00:24 </t>
  </si>
  <si>
    <t> 0.0273 </t>
  </si>
  <si>
    <t>IBVS 5616 </t>
  </si>
  <si>
    <t>2452817.394 </t>
  </si>
  <si>
    <t> 26.06.2003 21:27 </t>
  </si>
  <si>
    <t> 0.044 </t>
  </si>
  <si>
    <t> BBS 129 </t>
  </si>
  <si>
    <t>2452848.4325 </t>
  </si>
  <si>
    <t> 27.07.2003 22:22 </t>
  </si>
  <si>
    <t> 0.0256 </t>
  </si>
  <si>
    <t>IBVS 5662 </t>
  </si>
  <si>
    <t>2452879.493 </t>
  </si>
  <si>
    <t> 27.08.2003 23:49 </t>
  </si>
  <si>
    <t> BBS 130 </t>
  </si>
  <si>
    <t>2452955.4062 </t>
  </si>
  <si>
    <t> 11.11.2003 21:44 </t>
  </si>
  <si>
    <t> 0.0251 </t>
  </si>
  <si>
    <t> L.Kotková &amp; M.Wolf </t>
  </si>
  <si>
    <t>IBVS 5676 </t>
  </si>
  <si>
    <t>2453207.3156 </t>
  </si>
  <si>
    <t> 20.07.2004 19:34 </t>
  </si>
  <si>
    <t> 0.0275 </t>
  </si>
  <si>
    <t> P.Sobotka (ESA INTEGRAL) </t>
  </si>
  <si>
    <t>IBVS 5809 </t>
  </si>
  <si>
    <t>2453545.496 </t>
  </si>
  <si>
    <t> 23.06.2005 23:54 </t>
  </si>
  <si>
    <t>OEJV 0003 </t>
  </si>
  <si>
    <t>2453614.5040 </t>
  </si>
  <si>
    <t> 01.09.2005 00:05 </t>
  </si>
  <si>
    <t> 0.0238 </t>
  </si>
  <si>
    <t> Rätz </t>
  </si>
  <si>
    <t>BAVM 178 </t>
  </si>
  <si>
    <t>2453621.410 </t>
  </si>
  <si>
    <t> 07.09.2005 21:50 </t>
  </si>
  <si>
    <t>2878</t>
  </si>
  <si>
    <t>2453897.46843 </t>
  </si>
  <si>
    <t> 10.06.2006 23:14 </t>
  </si>
  <si>
    <t>2958</t>
  </si>
  <si>
    <t> 0.02421 </t>
  </si>
  <si>
    <t> R.Ehrenberger </t>
  </si>
  <si>
    <t>OEJV 0074 </t>
  </si>
  <si>
    <t>2453928.5256 </t>
  </si>
  <si>
    <t> 12.07.2006 00:36 </t>
  </si>
  <si>
    <t>2967</t>
  </si>
  <si>
    <t> 0.0244 </t>
  </si>
  <si>
    <t>2454784.3197 </t>
  </si>
  <si>
    <t> 13.11.2008 19:40 </t>
  </si>
  <si>
    <t>3215</t>
  </si>
  <si>
    <t> 0.0249 </t>
  </si>
  <si>
    <t>-U;-I</t>
  </si>
  <si>
    <t> M.&amp; K.Rätz </t>
  </si>
  <si>
    <t>BAVM 209 </t>
  </si>
  <si>
    <t>2455091.4404 </t>
  </si>
  <si>
    <t> 16.09.2009 22:34 </t>
  </si>
  <si>
    <t>3304</t>
  </si>
  <si>
    <t> 0.0261 </t>
  </si>
  <si>
    <t> N.Erkan et al. </t>
  </si>
  <si>
    <t>IBVS 5924 </t>
  </si>
  <si>
    <t>2455393.3837 </t>
  </si>
  <si>
    <t> 15.07.2010 21:12 </t>
  </si>
  <si>
    <t>3391.5</t>
  </si>
  <si>
    <t>m</t>
  </si>
  <si>
    <t> A.Liakos &amp; P.Niarchos </t>
  </si>
  <si>
    <t>IBVS 5958 </t>
  </si>
  <si>
    <t>2455398.5593 </t>
  </si>
  <si>
    <t> 21.07.2010 01:25 </t>
  </si>
  <si>
    <t>3393</t>
  </si>
  <si>
    <t>2455412.3625 </t>
  </si>
  <si>
    <t> 03.08.2010 20:42 </t>
  </si>
  <si>
    <t>3397</t>
  </si>
  <si>
    <t>BAD?</t>
  </si>
  <si>
    <t>LiTE relation?</t>
  </si>
  <si>
    <t>JAVSO, 50, 133</t>
  </si>
  <si>
    <t>JAAVSO 51, 134</t>
  </si>
  <si>
    <t>03/04/1886</t>
  </si>
  <si>
    <t>17/05/1890</t>
  </si>
  <si>
    <t>19/09/1892</t>
  </si>
  <si>
    <t>24/09/1894</t>
  </si>
  <si>
    <t>21/08/1896</t>
  </si>
  <si>
    <t>13/01/1898</t>
  </si>
  <si>
    <t>JAAVSO52#1</t>
  </si>
  <si>
    <t xml:space="preserve">Mag </t>
  </si>
  <si>
    <t>Next ToM-P</t>
  </si>
  <si>
    <t>Next ToM-S</t>
  </si>
  <si>
    <t>10.70-13.00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</si>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</sst>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4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8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36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9" fillId="7" borderId="1" applyNumberFormat="0" applyAlignment="0" applyProtection="0"/>
    <xf numFmtId="0" fontId="30" fillId="0" borderId="4" applyNumberFormat="0" applyFill="0" applyAlignment="0" applyProtection="0"/>
    <xf numFmtId="0" fontId="31" fillId="22" borderId="0" applyNumberFormat="0" applyBorder="0" applyAlignment="0" applyProtection="0"/>
    <xf numFmtId="0" fontId="6" fillId="0" borderId="0"/>
    <xf numFmtId="0" fontId="11" fillId="23" borderId="5" applyNumberFormat="0" applyFont="0" applyAlignment="0" applyProtection="0"/>
    <xf numFmtId="0" fontId="32" fillId="20" borderId="6" applyNumberFormat="0" applyAlignment="0" applyProtection="0"/>
    <xf numFmtId="0" fontId="33" fillId="0" borderId="0" applyNumberFormat="0" applyFill="0" applyBorder="0" applyAlignment="0" applyProtection="0"/>
    <xf numFmtId="0" fontId="36" fillId="0" borderId="7" applyNumberFormat="0" applyFont="0" applyFill="0" applyAlignment="0" applyProtection="0"/>
    <xf numFmtId="0" fontId="34" fillId="0" borderId="0" applyNumberFormat="0" applyFill="0" applyBorder="0" applyAlignment="0" applyProtection="0"/>
  </cellStyleXfs>
  <cellXfs count="86">
    <xf numFmtId="0" fontId="0" fillId="0" borderId="0" xfId="0" applyAlignment="1"/>
    <xf numFmtId="0" fontId="3" fillId="0" borderId="0" xfId="0" applyFon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/>
    <xf numFmtId="0" fontId="10" fillId="0" borderId="0" xfId="0" applyFont="1" applyAlignment="1"/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top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0" fillId="0" borderId="0" xfId="0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4" fillId="0" borderId="0" xfId="0" applyFont="1">
      <alignment vertical="top"/>
    </xf>
    <xf numFmtId="0" fontId="15" fillId="0" borderId="0" xfId="0" applyFont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3" fillId="0" borderId="0" xfId="0" applyFont="1">
      <alignment vertical="top"/>
    </xf>
    <xf numFmtId="0" fontId="7" fillId="0" borderId="0" xfId="0" applyFont="1">
      <alignment vertical="top"/>
    </xf>
    <xf numFmtId="0" fontId="12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8" xfId="0" applyBorder="1">
      <alignment vertical="top"/>
    </xf>
    <xf numFmtId="0" fontId="16" fillId="0" borderId="0" xfId="0" applyFont="1">
      <alignment vertical="top"/>
    </xf>
    <xf numFmtId="0" fontId="15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11" fillId="0" borderId="0" xfId="0" applyFont="1" applyAlignment="1"/>
    <xf numFmtId="14" fontId="11" fillId="0" borderId="0" xfId="0" applyNumberFormat="1" applyFont="1" applyAlignment="1"/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Font="1" applyAlignme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8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8" fillId="24" borderId="17" xfId="38" applyFill="1" applyBorder="1" applyAlignment="1" applyProtection="1">
      <alignment horizontal="right" vertical="top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0" fillId="0" borderId="10" xfId="0" applyFont="1" applyBorder="1" applyAlignment="1">
      <alignment horizontal="center"/>
    </xf>
    <xf numFmtId="0" fontId="35" fillId="0" borderId="0" xfId="42" applyFont="1" applyAlignment="1">
      <alignment wrapText="1"/>
    </xf>
    <xf numFmtId="0" fontId="35" fillId="0" borderId="0" xfId="42" applyFont="1" applyAlignment="1">
      <alignment horizontal="center" wrapText="1"/>
    </xf>
    <xf numFmtId="0" fontId="35" fillId="0" borderId="0" xfId="42" applyFont="1" applyAlignment="1">
      <alignment horizontal="left" wrapText="1"/>
    </xf>
    <xf numFmtId="0" fontId="37" fillId="0" borderId="0" xfId="0" applyFont="1" applyAlignment="1">
      <alignment horizontal="left" vertical="center" wrapText="1"/>
    </xf>
    <xf numFmtId="0" fontId="37" fillId="0" borderId="0" xfId="0" applyFont="1" applyAlignment="1">
      <alignment horizontal="center" vertical="center" wrapText="1"/>
    </xf>
    <xf numFmtId="0" fontId="37" fillId="0" borderId="0" xfId="0" applyFont="1" applyAlignment="1" applyProtection="1">
      <alignment horizontal="left" vertical="center" wrapText="1"/>
      <protection locked="0"/>
    </xf>
    <xf numFmtId="0" fontId="37" fillId="0" borderId="0" xfId="0" applyFont="1" applyAlignment="1" applyProtection="1">
      <alignment horizontal="center" vertical="center" wrapText="1"/>
      <protection locked="0"/>
    </xf>
    <xf numFmtId="14" fontId="6" fillId="0" borderId="0" xfId="0" applyNumberFormat="1" applyFont="1" applyAlignment="1"/>
    <xf numFmtId="165" fontId="37" fillId="0" borderId="0" xfId="0" applyNumberFormat="1" applyFont="1" applyAlignment="1">
      <alignment horizontal="left" vertical="center" wrapText="1"/>
    </xf>
    <xf numFmtId="0" fontId="37" fillId="0" borderId="0" xfId="0" applyFont="1" applyAlignment="1" applyProtection="1">
      <alignment horizontal="center" vertical="center"/>
      <protection locked="0"/>
    </xf>
    <xf numFmtId="0" fontId="37" fillId="0" borderId="0" xfId="0" applyFont="1" applyAlignment="1">
      <alignment horizontal="left"/>
    </xf>
    <xf numFmtId="0" fontId="0" fillId="0" borderId="18" xfId="0" applyBorder="1">
      <alignment vertical="top"/>
    </xf>
    <xf numFmtId="0" fontId="38" fillId="0" borderId="21" xfId="0" applyFont="1" applyBorder="1" applyAlignment="1">
      <alignment horizontal="right" vertical="center"/>
    </xf>
    <xf numFmtId="0" fontId="38" fillId="0" borderId="23" xfId="0" applyFont="1" applyBorder="1" applyAlignment="1">
      <alignment horizontal="right" vertical="center"/>
    </xf>
    <xf numFmtId="0" fontId="6" fillId="25" borderId="19" xfId="0" applyFont="1" applyFill="1" applyBorder="1" applyAlignment="1">
      <alignment horizontal="right" vertical="center"/>
    </xf>
    <xf numFmtId="0" fontId="6" fillId="25" borderId="20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right" vertical="center"/>
    </xf>
    <xf numFmtId="0" fontId="39" fillId="0" borderId="22" xfId="0" applyFont="1" applyBorder="1" applyAlignment="1">
      <alignment horizontal="right" vertical="center"/>
    </xf>
    <xf numFmtId="22" fontId="39" fillId="0" borderId="22" xfId="0" applyNumberFormat="1" applyFont="1" applyBorder="1" applyAlignment="1">
      <alignment horizontal="right" vertical="center"/>
    </xf>
    <xf numFmtId="22" fontId="39" fillId="0" borderId="24" xfId="0" applyNumberFormat="1" applyFont="1" applyBorder="1" applyAlignment="1">
      <alignment horizontal="right" vertical="center"/>
    </xf>
    <xf numFmtId="0" fontId="6" fillId="0" borderId="0" xfId="0" applyFont="1" applyAlignment="1"/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UW Cyg - O-C Diagr.</a:t>
            </a:r>
          </a:p>
        </c:rich>
      </c:tx>
      <c:layout>
        <c:manualLayout>
          <c:xMode val="edge"/>
          <c:yMode val="edge"/>
          <c:x val="0.37216879443467621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30441934734549"/>
          <c:y val="0.14723926380368099"/>
          <c:w val="0.82038964589282126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1'!$F$21:$F$990</c:f>
              <c:numCache>
                <c:formatCode>General</c:formatCode>
                <c:ptCount val="970"/>
                <c:pt idx="0">
                  <c:v>-12354</c:v>
                </c:pt>
                <c:pt idx="1">
                  <c:v>-11918</c:v>
                </c:pt>
                <c:pt idx="2">
                  <c:v>-11670</c:v>
                </c:pt>
                <c:pt idx="3">
                  <c:v>-11457</c:v>
                </c:pt>
                <c:pt idx="4">
                  <c:v>-11255</c:v>
                </c:pt>
                <c:pt idx="5">
                  <c:v>-11107</c:v>
                </c:pt>
                <c:pt idx="6">
                  <c:v>-10725</c:v>
                </c:pt>
                <c:pt idx="7">
                  <c:v>-10721</c:v>
                </c:pt>
                <c:pt idx="8">
                  <c:v>-10719</c:v>
                </c:pt>
                <c:pt idx="9">
                  <c:v>-10709</c:v>
                </c:pt>
                <c:pt idx="10">
                  <c:v>-10707</c:v>
                </c:pt>
                <c:pt idx="11">
                  <c:v>-10705</c:v>
                </c:pt>
                <c:pt idx="12">
                  <c:v>-10705</c:v>
                </c:pt>
                <c:pt idx="13">
                  <c:v>-10701</c:v>
                </c:pt>
                <c:pt idx="14">
                  <c:v>-10696</c:v>
                </c:pt>
                <c:pt idx="15">
                  <c:v>-10630</c:v>
                </c:pt>
                <c:pt idx="16">
                  <c:v>-10619</c:v>
                </c:pt>
                <c:pt idx="17">
                  <c:v>-10617</c:v>
                </c:pt>
                <c:pt idx="18">
                  <c:v>-10612</c:v>
                </c:pt>
                <c:pt idx="19">
                  <c:v>-10610</c:v>
                </c:pt>
                <c:pt idx="20">
                  <c:v>-10377</c:v>
                </c:pt>
                <c:pt idx="21">
                  <c:v>-10204</c:v>
                </c:pt>
                <c:pt idx="22">
                  <c:v>-10182</c:v>
                </c:pt>
                <c:pt idx="23">
                  <c:v>-10091</c:v>
                </c:pt>
                <c:pt idx="24">
                  <c:v>-10089</c:v>
                </c:pt>
                <c:pt idx="25">
                  <c:v>-10080</c:v>
                </c:pt>
                <c:pt idx="26">
                  <c:v>-9811</c:v>
                </c:pt>
                <c:pt idx="27">
                  <c:v>-9807</c:v>
                </c:pt>
                <c:pt idx="28">
                  <c:v>-9780</c:v>
                </c:pt>
                <c:pt idx="29">
                  <c:v>-9758</c:v>
                </c:pt>
                <c:pt idx="30">
                  <c:v>-9756</c:v>
                </c:pt>
                <c:pt idx="31">
                  <c:v>-9696</c:v>
                </c:pt>
                <c:pt idx="32">
                  <c:v>-9687</c:v>
                </c:pt>
                <c:pt idx="33">
                  <c:v>-9676</c:v>
                </c:pt>
                <c:pt idx="34">
                  <c:v>-9672</c:v>
                </c:pt>
                <c:pt idx="35">
                  <c:v>-9645</c:v>
                </c:pt>
                <c:pt idx="36">
                  <c:v>-9634</c:v>
                </c:pt>
                <c:pt idx="37">
                  <c:v>-9596</c:v>
                </c:pt>
                <c:pt idx="38">
                  <c:v>-9594</c:v>
                </c:pt>
                <c:pt idx="39">
                  <c:v>-9587</c:v>
                </c:pt>
                <c:pt idx="40">
                  <c:v>-9567</c:v>
                </c:pt>
                <c:pt idx="41">
                  <c:v>-9565</c:v>
                </c:pt>
                <c:pt idx="42">
                  <c:v>-9547</c:v>
                </c:pt>
                <c:pt idx="43">
                  <c:v>-9545</c:v>
                </c:pt>
                <c:pt idx="44">
                  <c:v>-9521</c:v>
                </c:pt>
                <c:pt idx="45">
                  <c:v>-9485</c:v>
                </c:pt>
                <c:pt idx="46">
                  <c:v>-9454</c:v>
                </c:pt>
                <c:pt idx="47">
                  <c:v>-9445</c:v>
                </c:pt>
                <c:pt idx="48">
                  <c:v>-9428</c:v>
                </c:pt>
                <c:pt idx="49">
                  <c:v>-9421</c:v>
                </c:pt>
                <c:pt idx="50">
                  <c:v>-9385</c:v>
                </c:pt>
                <c:pt idx="51">
                  <c:v>-9383</c:v>
                </c:pt>
                <c:pt idx="52">
                  <c:v>-9374</c:v>
                </c:pt>
                <c:pt idx="53">
                  <c:v>-9359</c:v>
                </c:pt>
                <c:pt idx="54">
                  <c:v>-9270</c:v>
                </c:pt>
                <c:pt idx="55">
                  <c:v>-9250</c:v>
                </c:pt>
                <c:pt idx="56">
                  <c:v>-9243</c:v>
                </c:pt>
                <c:pt idx="57">
                  <c:v>-9239</c:v>
                </c:pt>
                <c:pt idx="58">
                  <c:v>-6392</c:v>
                </c:pt>
                <c:pt idx="59">
                  <c:v>-5773</c:v>
                </c:pt>
                <c:pt idx="60">
                  <c:v>-5745</c:v>
                </c:pt>
                <c:pt idx="61">
                  <c:v>-5687</c:v>
                </c:pt>
                <c:pt idx="62">
                  <c:v>-5644</c:v>
                </c:pt>
                <c:pt idx="63">
                  <c:v>-5621</c:v>
                </c:pt>
                <c:pt idx="64">
                  <c:v>-5563</c:v>
                </c:pt>
                <c:pt idx="65">
                  <c:v>-5542</c:v>
                </c:pt>
                <c:pt idx="66">
                  <c:v>-5507</c:v>
                </c:pt>
                <c:pt idx="67">
                  <c:v>-5447</c:v>
                </c:pt>
                <c:pt idx="68">
                  <c:v>-5443</c:v>
                </c:pt>
                <c:pt idx="69">
                  <c:v>-5348</c:v>
                </c:pt>
                <c:pt idx="70">
                  <c:v>-5217</c:v>
                </c:pt>
                <c:pt idx="71">
                  <c:v>-5201</c:v>
                </c:pt>
                <c:pt idx="72">
                  <c:v>-5052</c:v>
                </c:pt>
                <c:pt idx="73">
                  <c:v>-5004</c:v>
                </c:pt>
                <c:pt idx="74">
                  <c:v>-4977</c:v>
                </c:pt>
                <c:pt idx="75">
                  <c:v>-4926</c:v>
                </c:pt>
                <c:pt idx="76">
                  <c:v>-4886</c:v>
                </c:pt>
                <c:pt idx="77">
                  <c:v>-4830</c:v>
                </c:pt>
                <c:pt idx="78">
                  <c:v>-4822</c:v>
                </c:pt>
                <c:pt idx="79">
                  <c:v>-4817</c:v>
                </c:pt>
                <c:pt idx="80">
                  <c:v>-4265</c:v>
                </c:pt>
                <c:pt idx="81">
                  <c:v>-4154</c:v>
                </c:pt>
                <c:pt idx="82">
                  <c:v>-3342</c:v>
                </c:pt>
                <c:pt idx="83">
                  <c:v>-3342</c:v>
                </c:pt>
                <c:pt idx="84">
                  <c:v>-3331</c:v>
                </c:pt>
                <c:pt idx="85">
                  <c:v>-3331</c:v>
                </c:pt>
                <c:pt idx="86">
                  <c:v>-3300</c:v>
                </c:pt>
                <c:pt idx="87">
                  <c:v>-3300</c:v>
                </c:pt>
                <c:pt idx="88">
                  <c:v>-3298</c:v>
                </c:pt>
                <c:pt idx="89">
                  <c:v>-3298</c:v>
                </c:pt>
                <c:pt idx="90">
                  <c:v>-3231</c:v>
                </c:pt>
                <c:pt idx="91">
                  <c:v>-3198</c:v>
                </c:pt>
                <c:pt idx="92">
                  <c:v>-3120</c:v>
                </c:pt>
                <c:pt idx="93">
                  <c:v>-3109</c:v>
                </c:pt>
                <c:pt idx="94">
                  <c:v>-3100</c:v>
                </c:pt>
                <c:pt idx="95">
                  <c:v>-3027</c:v>
                </c:pt>
                <c:pt idx="96">
                  <c:v>-3027</c:v>
                </c:pt>
                <c:pt idx="97">
                  <c:v>-3016</c:v>
                </c:pt>
                <c:pt idx="98">
                  <c:v>-3016</c:v>
                </c:pt>
                <c:pt idx="99">
                  <c:v>-2994</c:v>
                </c:pt>
                <c:pt idx="100">
                  <c:v>-2983</c:v>
                </c:pt>
                <c:pt idx="101">
                  <c:v>-2983</c:v>
                </c:pt>
                <c:pt idx="102">
                  <c:v>-2914</c:v>
                </c:pt>
                <c:pt idx="103">
                  <c:v>-2905</c:v>
                </c:pt>
                <c:pt idx="104">
                  <c:v>-2905</c:v>
                </c:pt>
                <c:pt idx="105">
                  <c:v>-2870</c:v>
                </c:pt>
                <c:pt idx="106">
                  <c:v>-2823</c:v>
                </c:pt>
                <c:pt idx="107">
                  <c:v>-2812</c:v>
                </c:pt>
                <c:pt idx="108">
                  <c:v>-2805</c:v>
                </c:pt>
                <c:pt idx="109">
                  <c:v>-2803</c:v>
                </c:pt>
                <c:pt idx="110">
                  <c:v>-2803</c:v>
                </c:pt>
                <c:pt idx="111">
                  <c:v>-2792</c:v>
                </c:pt>
                <c:pt idx="112">
                  <c:v>-2781</c:v>
                </c:pt>
                <c:pt idx="113">
                  <c:v>-2736</c:v>
                </c:pt>
                <c:pt idx="114">
                  <c:v>-2623</c:v>
                </c:pt>
                <c:pt idx="115">
                  <c:v>-2570</c:v>
                </c:pt>
                <c:pt idx="116">
                  <c:v>-2546</c:v>
                </c:pt>
                <c:pt idx="117">
                  <c:v>-2488</c:v>
                </c:pt>
                <c:pt idx="118">
                  <c:v>-2477</c:v>
                </c:pt>
                <c:pt idx="119">
                  <c:v>-2468</c:v>
                </c:pt>
                <c:pt idx="120">
                  <c:v>-2366</c:v>
                </c:pt>
                <c:pt idx="121">
                  <c:v>-2297</c:v>
                </c:pt>
                <c:pt idx="122">
                  <c:v>-2257</c:v>
                </c:pt>
                <c:pt idx="123">
                  <c:v>-2231</c:v>
                </c:pt>
                <c:pt idx="124">
                  <c:v>-2231</c:v>
                </c:pt>
                <c:pt idx="125">
                  <c:v>-2153</c:v>
                </c:pt>
                <c:pt idx="126">
                  <c:v>-2153</c:v>
                </c:pt>
                <c:pt idx="127">
                  <c:v>-2144</c:v>
                </c:pt>
                <c:pt idx="128">
                  <c:v>-2131</c:v>
                </c:pt>
                <c:pt idx="129">
                  <c:v>-2038</c:v>
                </c:pt>
                <c:pt idx="130">
                  <c:v>-2027</c:v>
                </c:pt>
                <c:pt idx="131">
                  <c:v>-1940</c:v>
                </c:pt>
                <c:pt idx="132">
                  <c:v>-2570</c:v>
                </c:pt>
                <c:pt idx="133">
                  <c:v>-1869</c:v>
                </c:pt>
                <c:pt idx="134">
                  <c:v>-1860</c:v>
                </c:pt>
                <c:pt idx="135">
                  <c:v>-1829</c:v>
                </c:pt>
                <c:pt idx="136">
                  <c:v>-1827</c:v>
                </c:pt>
                <c:pt idx="137">
                  <c:v>-1736</c:v>
                </c:pt>
                <c:pt idx="138">
                  <c:v>-1736</c:v>
                </c:pt>
                <c:pt idx="139">
                  <c:v>-1723</c:v>
                </c:pt>
                <c:pt idx="140">
                  <c:v>-1654</c:v>
                </c:pt>
                <c:pt idx="141">
                  <c:v>-1623</c:v>
                </c:pt>
                <c:pt idx="142">
                  <c:v>-1623</c:v>
                </c:pt>
                <c:pt idx="143">
                  <c:v>-1623</c:v>
                </c:pt>
                <c:pt idx="144">
                  <c:v>-1623</c:v>
                </c:pt>
                <c:pt idx="145">
                  <c:v>-1623</c:v>
                </c:pt>
                <c:pt idx="146">
                  <c:v>-1612</c:v>
                </c:pt>
                <c:pt idx="147">
                  <c:v>-1543</c:v>
                </c:pt>
                <c:pt idx="148">
                  <c:v>-1523</c:v>
                </c:pt>
                <c:pt idx="149">
                  <c:v>-1499</c:v>
                </c:pt>
                <c:pt idx="150">
                  <c:v>-1412</c:v>
                </c:pt>
                <c:pt idx="151">
                  <c:v>-1399</c:v>
                </c:pt>
                <c:pt idx="152">
                  <c:v>-1399</c:v>
                </c:pt>
                <c:pt idx="153">
                  <c:v>-1354</c:v>
                </c:pt>
                <c:pt idx="154">
                  <c:v>-1354</c:v>
                </c:pt>
                <c:pt idx="155">
                  <c:v>-1330</c:v>
                </c:pt>
                <c:pt idx="156">
                  <c:v>-1241</c:v>
                </c:pt>
                <c:pt idx="157">
                  <c:v>-1197</c:v>
                </c:pt>
                <c:pt idx="158">
                  <c:v>-1197</c:v>
                </c:pt>
                <c:pt idx="159">
                  <c:v>-1195</c:v>
                </c:pt>
                <c:pt idx="160">
                  <c:v>-1186</c:v>
                </c:pt>
                <c:pt idx="161">
                  <c:v>-1095</c:v>
                </c:pt>
                <c:pt idx="162">
                  <c:v>-1095</c:v>
                </c:pt>
                <c:pt idx="163">
                  <c:v>-1093</c:v>
                </c:pt>
                <c:pt idx="164">
                  <c:v>-1084</c:v>
                </c:pt>
                <c:pt idx="165">
                  <c:v>-1026</c:v>
                </c:pt>
                <c:pt idx="166">
                  <c:v>-1004</c:v>
                </c:pt>
                <c:pt idx="167">
                  <c:v>-1004</c:v>
                </c:pt>
                <c:pt idx="168">
                  <c:v>-913</c:v>
                </c:pt>
                <c:pt idx="169">
                  <c:v>-893</c:v>
                </c:pt>
                <c:pt idx="170">
                  <c:v>-882</c:v>
                </c:pt>
                <c:pt idx="171">
                  <c:v>-760</c:v>
                </c:pt>
                <c:pt idx="172">
                  <c:v>-691</c:v>
                </c:pt>
                <c:pt idx="173">
                  <c:v>-589</c:v>
                </c:pt>
                <c:pt idx="174">
                  <c:v>-554</c:v>
                </c:pt>
                <c:pt idx="175">
                  <c:v>-545</c:v>
                </c:pt>
                <c:pt idx="176">
                  <c:v>-487</c:v>
                </c:pt>
                <c:pt idx="177">
                  <c:v>-432</c:v>
                </c:pt>
                <c:pt idx="178">
                  <c:v>-263</c:v>
                </c:pt>
                <c:pt idx="179">
                  <c:v>-161</c:v>
                </c:pt>
                <c:pt idx="180">
                  <c:v>-150</c:v>
                </c:pt>
                <c:pt idx="181">
                  <c:v>-150</c:v>
                </c:pt>
                <c:pt idx="182">
                  <c:v>-83</c:v>
                </c:pt>
                <c:pt idx="183">
                  <c:v>-35.5</c:v>
                </c:pt>
                <c:pt idx="184">
                  <c:v>0</c:v>
                </c:pt>
                <c:pt idx="185">
                  <c:v>41</c:v>
                </c:pt>
                <c:pt idx="186">
                  <c:v>54</c:v>
                </c:pt>
                <c:pt idx="187">
                  <c:v>63</c:v>
                </c:pt>
                <c:pt idx="188">
                  <c:v>72</c:v>
                </c:pt>
                <c:pt idx="189">
                  <c:v>94</c:v>
                </c:pt>
                <c:pt idx="190">
                  <c:v>167</c:v>
                </c:pt>
                <c:pt idx="191">
                  <c:v>265</c:v>
                </c:pt>
                <c:pt idx="192">
                  <c:v>285</c:v>
                </c:pt>
                <c:pt idx="193">
                  <c:v>287</c:v>
                </c:pt>
                <c:pt idx="194">
                  <c:v>367</c:v>
                </c:pt>
                <c:pt idx="195">
                  <c:v>376</c:v>
                </c:pt>
                <c:pt idx="196">
                  <c:v>624</c:v>
                </c:pt>
                <c:pt idx="197">
                  <c:v>713</c:v>
                </c:pt>
                <c:pt idx="198">
                  <c:v>800.5</c:v>
                </c:pt>
                <c:pt idx="199">
                  <c:v>802</c:v>
                </c:pt>
                <c:pt idx="200">
                  <c:v>806</c:v>
                </c:pt>
                <c:pt idx="201">
                  <c:v>1321</c:v>
                </c:pt>
                <c:pt idx="202">
                  <c:v>1343</c:v>
                </c:pt>
                <c:pt idx="203">
                  <c:v>1971</c:v>
                </c:pt>
                <c:pt idx="204">
                  <c:v>1973</c:v>
                </c:pt>
                <c:pt idx="205">
                  <c:v>2082</c:v>
                </c:pt>
                <c:pt idx="206">
                  <c:v>2184</c:v>
                </c:pt>
                <c:pt idx="207">
                  <c:v>2193</c:v>
                </c:pt>
              </c:numCache>
            </c:numRef>
          </c:xVal>
          <c:yVal>
            <c:numRef>
              <c:f>'Active 1'!$H$21:$H$990</c:f>
              <c:numCache>
                <c:formatCode>General</c:formatCode>
                <c:ptCount val="970"/>
                <c:pt idx="132">
                  <c:v>-2.6834600001166109E-2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34D-486F-B836-84488D466B20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1'!$D$21:$D$990</c:f>
                <c:numCache>
                  <c:formatCode>General</c:formatCode>
                  <c:ptCount val="9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125">
                    <c:v>0</c:v>
                  </c:pt>
                  <c:pt idx="132">
                    <c:v>0</c:v>
                  </c:pt>
                  <c:pt idx="156">
                    <c:v>3.0000000000000001E-3</c:v>
                  </c:pt>
                  <c:pt idx="157">
                    <c:v>4.0000000000000001E-3</c:v>
                  </c:pt>
                  <c:pt idx="158">
                    <c:v>4.0000000000000001E-3</c:v>
                  </c:pt>
                  <c:pt idx="159">
                    <c:v>6.0000000000000001E-3</c:v>
                  </c:pt>
                  <c:pt idx="160">
                    <c:v>5.0000000000000001E-3</c:v>
                  </c:pt>
                  <c:pt idx="161">
                    <c:v>6.0000000000000001E-3</c:v>
                  </c:pt>
                  <c:pt idx="162">
                    <c:v>6.0000000000000001E-3</c:v>
                  </c:pt>
                  <c:pt idx="163">
                    <c:v>4.0000000000000001E-3</c:v>
                  </c:pt>
                  <c:pt idx="164">
                    <c:v>5.0000000000000001E-3</c:v>
                  </c:pt>
                  <c:pt idx="165">
                    <c:v>3.0000000000000001E-3</c:v>
                  </c:pt>
                  <c:pt idx="166">
                    <c:v>4.0000000000000001E-3</c:v>
                  </c:pt>
                  <c:pt idx="169">
                    <c:v>3.0000000000000001E-3</c:v>
                  </c:pt>
                  <c:pt idx="170">
                    <c:v>7.0000000000000001E-3</c:v>
                  </c:pt>
                  <c:pt idx="171">
                    <c:v>5.0000000000000001E-3</c:v>
                  </c:pt>
                  <c:pt idx="172">
                    <c:v>3.0000000000000001E-3</c:v>
                  </c:pt>
                  <c:pt idx="173">
                    <c:v>6.0000000000000001E-3</c:v>
                  </c:pt>
                  <c:pt idx="174">
                    <c:v>5.0000000000000001E-3</c:v>
                  </c:pt>
                  <c:pt idx="175">
                    <c:v>6.0000000000000001E-3</c:v>
                  </c:pt>
                  <c:pt idx="176">
                    <c:v>4.0000000000000001E-3</c:v>
                  </c:pt>
                  <c:pt idx="177">
                    <c:v>6.0000000000000001E-3</c:v>
                  </c:pt>
                  <c:pt idx="178">
                    <c:v>0</c:v>
                  </c:pt>
                  <c:pt idx="179">
                    <c:v>0</c:v>
                  </c:pt>
                  <c:pt idx="180">
                    <c:v>0</c:v>
                  </c:pt>
                  <c:pt idx="181">
                    <c:v>0</c:v>
                  </c:pt>
                  <c:pt idx="182">
                    <c:v>0</c:v>
                  </c:pt>
                  <c:pt idx="183">
                    <c:v>8.0000000000000004E-4</c:v>
                  </c:pt>
                  <c:pt idx="185">
                    <c:v>1E-4</c:v>
                  </c:pt>
                  <c:pt idx="186">
                    <c:v>6.0000000000000001E-3</c:v>
                  </c:pt>
                  <c:pt idx="187">
                    <c:v>2.9999999999999997E-4</c:v>
                  </c:pt>
                  <c:pt idx="188">
                    <c:v>8.0000000000000002E-3</c:v>
                  </c:pt>
                  <c:pt idx="189">
                    <c:v>1E-4</c:v>
                  </c:pt>
                  <c:pt idx="190">
                    <c:v>6.9999999999999999E-4</c:v>
                  </c:pt>
                  <c:pt idx="191">
                    <c:v>5.0000000000000001E-3</c:v>
                  </c:pt>
                  <c:pt idx="192">
                    <c:v>1E-4</c:v>
                  </c:pt>
                  <c:pt idx="193">
                    <c:v>1E-3</c:v>
                  </c:pt>
                  <c:pt idx="194">
                    <c:v>1.4E-3</c:v>
                  </c:pt>
                  <c:pt idx="195">
                    <c:v>8.9999999999999998E-4</c:v>
                  </c:pt>
                  <c:pt idx="196">
                    <c:v>1E-4</c:v>
                  </c:pt>
                  <c:pt idx="197">
                    <c:v>1E-4</c:v>
                  </c:pt>
                  <c:pt idx="198">
                    <c:v>1.1000000000000001E-3</c:v>
                  </c:pt>
                  <c:pt idx="199">
                    <c:v>2.0000000000000001E-4</c:v>
                  </c:pt>
                  <c:pt idx="200">
                    <c:v>1E-4</c:v>
                  </c:pt>
                  <c:pt idx="201">
                    <c:v>2.9999999999999997E-4</c:v>
                  </c:pt>
                  <c:pt idx="202">
                    <c:v>3.8E-3</c:v>
                  </c:pt>
                  <c:pt idx="203">
                    <c:v>1E-4</c:v>
                  </c:pt>
                  <c:pt idx="204">
                    <c:v>1E-4</c:v>
                  </c:pt>
                  <c:pt idx="205">
                    <c:v>4.0000000000000002E-4</c:v>
                  </c:pt>
                  <c:pt idx="206">
                    <c:v>1E-4</c:v>
                  </c:pt>
                  <c:pt idx="207">
                    <c:v>2.9999999999999997E-4</c:v>
                  </c:pt>
                </c:numCache>
              </c:numRef>
            </c:plus>
            <c:minus>
              <c:numRef>
                <c:f>'Active 1'!$D$21:$D$990</c:f>
                <c:numCache>
                  <c:formatCode>General</c:formatCode>
                  <c:ptCount val="9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125">
                    <c:v>0</c:v>
                  </c:pt>
                  <c:pt idx="132">
                    <c:v>0</c:v>
                  </c:pt>
                  <c:pt idx="156">
                    <c:v>3.0000000000000001E-3</c:v>
                  </c:pt>
                  <c:pt idx="157">
                    <c:v>4.0000000000000001E-3</c:v>
                  </c:pt>
                  <c:pt idx="158">
                    <c:v>4.0000000000000001E-3</c:v>
                  </c:pt>
                  <c:pt idx="159">
                    <c:v>6.0000000000000001E-3</c:v>
                  </c:pt>
                  <c:pt idx="160">
                    <c:v>5.0000000000000001E-3</c:v>
                  </c:pt>
                  <c:pt idx="161">
                    <c:v>6.0000000000000001E-3</c:v>
                  </c:pt>
                  <c:pt idx="162">
                    <c:v>6.0000000000000001E-3</c:v>
                  </c:pt>
                  <c:pt idx="163">
                    <c:v>4.0000000000000001E-3</c:v>
                  </c:pt>
                  <c:pt idx="164">
                    <c:v>5.0000000000000001E-3</c:v>
                  </c:pt>
                  <c:pt idx="165">
                    <c:v>3.0000000000000001E-3</c:v>
                  </c:pt>
                  <c:pt idx="166">
                    <c:v>4.0000000000000001E-3</c:v>
                  </c:pt>
                  <c:pt idx="169">
                    <c:v>3.0000000000000001E-3</c:v>
                  </c:pt>
                  <c:pt idx="170">
                    <c:v>7.0000000000000001E-3</c:v>
                  </c:pt>
                  <c:pt idx="171">
                    <c:v>5.0000000000000001E-3</c:v>
                  </c:pt>
                  <c:pt idx="172">
                    <c:v>3.0000000000000001E-3</c:v>
                  </c:pt>
                  <c:pt idx="173">
                    <c:v>6.0000000000000001E-3</c:v>
                  </c:pt>
                  <c:pt idx="174">
                    <c:v>5.0000000000000001E-3</c:v>
                  </c:pt>
                  <c:pt idx="175">
                    <c:v>6.0000000000000001E-3</c:v>
                  </c:pt>
                  <c:pt idx="176">
                    <c:v>4.0000000000000001E-3</c:v>
                  </c:pt>
                  <c:pt idx="177">
                    <c:v>6.0000000000000001E-3</c:v>
                  </c:pt>
                  <c:pt idx="178">
                    <c:v>0</c:v>
                  </c:pt>
                  <c:pt idx="179">
                    <c:v>0</c:v>
                  </c:pt>
                  <c:pt idx="180">
                    <c:v>0</c:v>
                  </c:pt>
                  <c:pt idx="181">
                    <c:v>0</c:v>
                  </c:pt>
                  <c:pt idx="182">
                    <c:v>0</c:v>
                  </c:pt>
                  <c:pt idx="183">
                    <c:v>8.0000000000000004E-4</c:v>
                  </c:pt>
                  <c:pt idx="185">
                    <c:v>1E-4</c:v>
                  </c:pt>
                  <c:pt idx="186">
                    <c:v>6.0000000000000001E-3</c:v>
                  </c:pt>
                  <c:pt idx="187">
                    <c:v>2.9999999999999997E-4</c:v>
                  </c:pt>
                  <c:pt idx="188">
                    <c:v>8.0000000000000002E-3</c:v>
                  </c:pt>
                  <c:pt idx="189">
                    <c:v>1E-4</c:v>
                  </c:pt>
                  <c:pt idx="190">
                    <c:v>6.9999999999999999E-4</c:v>
                  </c:pt>
                  <c:pt idx="191">
                    <c:v>5.0000000000000001E-3</c:v>
                  </c:pt>
                  <c:pt idx="192">
                    <c:v>1E-4</c:v>
                  </c:pt>
                  <c:pt idx="193">
                    <c:v>1E-3</c:v>
                  </c:pt>
                  <c:pt idx="194">
                    <c:v>1.4E-3</c:v>
                  </c:pt>
                  <c:pt idx="195">
                    <c:v>8.9999999999999998E-4</c:v>
                  </c:pt>
                  <c:pt idx="196">
                    <c:v>1E-4</c:v>
                  </c:pt>
                  <c:pt idx="197">
                    <c:v>1E-4</c:v>
                  </c:pt>
                  <c:pt idx="198">
                    <c:v>1.1000000000000001E-3</c:v>
                  </c:pt>
                  <c:pt idx="199">
                    <c:v>2.0000000000000001E-4</c:v>
                  </c:pt>
                  <c:pt idx="200">
                    <c:v>1E-4</c:v>
                  </c:pt>
                  <c:pt idx="201">
                    <c:v>2.9999999999999997E-4</c:v>
                  </c:pt>
                  <c:pt idx="202">
                    <c:v>3.8E-3</c:v>
                  </c:pt>
                  <c:pt idx="203">
                    <c:v>1E-4</c:v>
                  </c:pt>
                  <c:pt idx="204">
                    <c:v>1E-4</c:v>
                  </c:pt>
                  <c:pt idx="205">
                    <c:v>4.0000000000000002E-4</c:v>
                  </c:pt>
                  <c:pt idx="206">
                    <c:v>1E-4</c:v>
                  </c:pt>
                  <c:pt idx="20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1'!$F$21:$F$990</c:f>
              <c:numCache>
                <c:formatCode>General</c:formatCode>
                <c:ptCount val="970"/>
                <c:pt idx="0">
                  <c:v>-12354</c:v>
                </c:pt>
                <c:pt idx="1">
                  <c:v>-11918</c:v>
                </c:pt>
                <c:pt idx="2">
                  <c:v>-11670</c:v>
                </c:pt>
                <c:pt idx="3">
                  <c:v>-11457</c:v>
                </c:pt>
                <c:pt idx="4">
                  <c:v>-11255</c:v>
                </c:pt>
                <c:pt idx="5">
                  <c:v>-11107</c:v>
                </c:pt>
                <c:pt idx="6">
                  <c:v>-10725</c:v>
                </c:pt>
                <c:pt idx="7">
                  <c:v>-10721</c:v>
                </c:pt>
                <c:pt idx="8">
                  <c:v>-10719</c:v>
                </c:pt>
                <c:pt idx="9">
                  <c:v>-10709</c:v>
                </c:pt>
                <c:pt idx="10">
                  <c:v>-10707</c:v>
                </c:pt>
                <c:pt idx="11">
                  <c:v>-10705</c:v>
                </c:pt>
                <c:pt idx="12">
                  <c:v>-10705</c:v>
                </c:pt>
                <c:pt idx="13">
                  <c:v>-10701</c:v>
                </c:pt>
                <c:pt idx="14">
                  <c:v>-10696</c:v>
                </c:pt>
                <c:pt idx="15">
                  <c:v>-10630</c:v>
                </c:pt>
                <c:pt idx="16">
                  <c:v>-10619</c:v>
                </c:pt>
                <c:pt idx="17">
                  <c:v>-10617</c:v>
                </c:pt>
                <c:pt idx="18">
                  <c:v>-10612</c:v>
                </c:pt>
                <c:pt idx="19">
                  <c:v>-10610</c:v>
                </c:pt>
                <c:pt idx="20">
                  <c:v>-10377</c:v>
                </c:pt>
                <c:pt idx="21">
                  <c:v>-10204</c:v>
                </c:pt>
                <c:pt idx="22">
                  <c:v>-10182</c:v>
                </c:pt>
                <c:pt idx="23">
                  <c:v>-10091</c:v>
                </c:pt>
                <c:pt idx="24">
                  <c:v>-10089</c:v>
                </c:pt>
                <c:pt idx="25">
                  <c:v>-10080</c:v>
                </c:pt>
                <c:pt idx="26">
                  <c:v>-9811</c:v>
                </c:pt>
                <c:pt idx="27">
                  <c:v>-9807</c:v>
                </c:pt>
                <c:pt idx="28">
                  <c:v>-9780</c:v>
                </c:pt>
                <c:pt idx="29">
                  <c:v>-9758</c:v>
                </c:pt>
                <c:pt idx="30">
                  <c:v>-9756</c:v>
                </c:pt>
                <c:pt idx="31">
                  <c:v>-9696</c:v>
                </c:pt>
                <c:pt idx="32">
                  <c:v>-9687</c:v>
                </c:pt>
                <c:pt idx="33">
                  <c:v>-9676</c:v>
                </c:pt>
                <c:pt idx="34">
                  <c:v>-9672</c:v>
                </c:pt>
                <c:pt idx="35">
                  <c:v>-9645</c:v>
                </c:pt>
                <c:pt idx="36">
                  <c:v>-9634</c:v>
                </c:pt>
                <c:pt idx="37">
                  <c:v>-9596</c:v>
                </c:pt>
                <c:pt idx="38">
                  <c:v>-9594</c:v>
                </c:pt>
                <c:pt idx="39">
                  <c:v>-9587</c:v>
                </c:pt>
                <c:pt idx="40">
                  <c:v>-9567</c:v>
                </c:pt>
                <c:pt idx="41">
                  <c:v>-9565</c:v>
                </c:pt>
                <c:pt idx="42">
                  <c:v>-9547</c:v>
                </c:pt>
                <c:pt idx="43">
                  <c:v>-9545</c:v>
                </c:pt>
                <c:pt idx="44">
                  <c:v>-9521</c:v>
                </c:pt>
                <c:pt idx="45">
                  <c:v>-9485</c:v>
                </c:pt>
                <c:pt idx="46">
                  <c:v>-9454</c:v>
                </c:pt>
                <c:pt idx="47">
                  <c:v>-9445</c:v>
                </c:pt>
                <c:pt idx="48">
                  <c:v>-9428</c:v>
                </c:pt>
                <c:pt idx="49">
                  <c:v>-9421</c:v>
                </c:pt>
                <c:pt idx="50">
                  <c:v>-9385</c:v>
                </c:pt>
                <c:pt idx="51">
                  <c:v>-9383</c:v>
                </c:pt>
                <c:pt idx="52">
                  <c:v>-9374</c:v>
                </c:pt>
                <c:pt idx="53">
                  <c:v>-9359</c:v>
                </c:pt>
                <c:pt idx="54">
                  <c:v>-9270</c:v>
                </c:pt>
                <c:pt idx="55">
                  <c:v>-9250</c:v>
                </c:pt>
                <c:pt idx="56">
                  <c:v>-9243</c:v>
                </c:pt>
                <c:pt idx="57">
                  <c:v>-9239</c:v>
                </c:pt>
                <c:pt idx="58">
                  <c:v>-6392</c:v>
                </c:pt>
                <c:pt idx="59">
                  <c:v>-5773</c:v>
                </c:pt>
                <c:pt idx="60">
                  <c:v>-5745</c:v>
                </c:pt>
                <c:pt idx="61">
                  <c:v>-5687</c:v>
                </c:pt>
                <c:pt idx="62">
                  <c:v>-5644</c:v>
                </c:pt>
                <c:pt idx="63">
                  <c:v>-5621</c:v>
                </c:pt>
                <c:pt idx="64">
                  <c:v>-5563</c:v>
                </c:pt>
                <c:pt idx="65">
                  <c:v>-5542</c:v>
                </c:pt>
                <c:pt idx="66">
                  <c:v>-5507</c:v>
                </c:pt>
                <c:pt idx="67">
                  <c:v>-5447</c:v>
                </c:pt>
                <c:pt idx="68">
                  <c:v>-5443</c:v>
                </c:pt>
                <c:pt idx="69">
                  <c:v>-5348</c:v>
                </c:pt>
                <c:pt idx="70">
                  <c:v>-5217</c:v>
                </c:pt>
                <c:pt idx="71">
                  <c:v>-5201</c:v>
                </c:pt>
                <c:pt idx="72">
                  <c:v>-5052</c:v>
                </c:pt>
                <c:pt idx="73">
                  <c:v>-5004</c:v>
                </c:pt>
                <c:pt idx="74">
                  <c:v>-4977</c:v>
                </c:pt>
                <c:pt idx="75">
                  <c:v>-4926</c:v>
                </c:pt>
                <c:pt idx="76">
                  <c:v>-4886</c:v>
                </c:pt>
                <c:pt idx="77">
                  <c:v>-4830</c:v>
                </c:pt>
                <c:pt idx="78">
                  <c:v>-4822</c:v>
                </c:pt>
                <c:pt idx="79">
                  <c:v>-4817</c:v>
                </c:pt>
                <c:pt idx="80">
                  <c:v>-4265</c:v>
                </c:pt>
                <c:pt idx="81">
                  <c:v>-4154</c:v>
                </c:pt>
                <c:pt idx="82">
                  <c:v>-3342</c:v>
                </c:pt>
                <c:pt idx="83">
                  <c:v>-3342</c:v>
                </c:pt>
                <c:pt idx="84">
                  <c:v>-3331</c:v>
                </c:pt>
                <c:pt idx="85">
                  <c:v>-3331</c:v>
                </c:pt>
                <c:pt idx="86">
                  <c:v>-3300</c:v>
                </c:pt>
                <c:pt idx="87">
                  <c:v>-3300</c:v>
                </c:pt>
                <c:pt idx="88">
                  <c:v>-3298</c:v>
                </c:pt>
                <c:pt idx="89">
                  <c:v>-3298</c:v>
                </c:pt>
                <c:pt idx="90">
                  <c:v>-3231</c:v>
                </c:pt>
                <c:pt idx="91">
                  <c:v>-3198</c:v>
                </c:pt>
                <c:pt idx="92">
                  <c:v>-3120</c:v>
                </c:pt>
                <c:pt idx="93">
                  <c:v>-3109</c:v>
                </c:pt>
                <c:pt idx="94">
                  <c:v>-3100</c:v>
                </c:pt>
                <c:pt idx="95">
                  <c:v>-3027</c:v>
                </c:pt>
                <c:pt idx="96">
                  <c:v>-3027</c:v>
                </c:pt>
                <c:pt idx="97">
                  <c:v>-3016</c:v>
                </c:pt>
                <c:pt idx="98">
                  <c:v>-3016</c:v>
                </c:pt>
                <c:pt idx="99">
                  <c:v>-2994</c:v>
                </c:pt>
                <c:pt idx="100">
                  <c:v>-2983</c:v>
                </c:pt>
                <c:pt idx="101">
                  <c:v>-2983</c:v>
                </c:pt>
                <c:pt idx="102">
                  <c:v>-2914</c:v>
                </c:pt>
                <c:pt idx="103">
                  <c:v>-2905</c:v>
                </c:pt>
                <c:pt idx="104">
                  <c:v>-2905</c:v>
                </c:pt>
                <c:pt idx="105">
                  <c:v>-2870</c:v>
                </c:pt>
                <c:pt idx="106">
                  <c:v>-2823</c:v>
                </c:pt>
                <c:pt idx="107">
                  <c:v>-2812</c:v>
                </c:pt>
                <c:pt idx="108">
                  <c:v>-2805</c:v>
                </c:pt>
                <c:pt idx="109">
                  <c:v>-2803</c:v>
                </c:pt>
                <c:pt idx="110">
                  <c:v>-2803</c:v>
                </c:pt>
                <c:pt idx="111">
                  <c:v>-2792</c:v>
                </c:pt>
                <c:pt idx="112">
                  <c:v>-2781</c:v>
                </c:pt>
                <c:pt idx="113">
                  <c:v>-2736</c:v>
                </c:pt>
                <c:pt idx="114">
                  <c:v>-2623</c:v>
                </c:pt>
                <c:pt idx="115">
                  <c:v>-2570</c:v>
                </c:pt>
                <c:pt idx="116">
                  <c:v>-2546</c:v>
                </c:pt>
                <c:pt idx="117">
                  <c:v>-2488</c:v>
                </c:pt>
                <c:pt idx="118">
                  <c:v>-2477</c:v>
                </c:pt>
                <c:pt idx="119">
                  <c:v>-2468</c:v>
                </c:pt>
                <c:pt idx="120">
                  <c:v>-2366</c:v>
                </c:pt>
                <c:pt idx="121">
                  <c:v>-2297</c:v>
                </c:pt>
                <c:pt idx="122">
                  <c:v>-2257</c:v>
                </c:pt>
                <c:pt idx="123">
                  <c:v>-2231</c:v>
                </c:pt>
                <c:pt idx="124">
                  <c:v>-2231</c:v>
                </c:pt>
                <c:pt idx="125">
                  <c:v>-2153</c:v>
                </c:pt>
                <c:pt idx="126">
                  <c:v>-2153</c:v>
                </c:pt>
                <c:pt idx="127">
                  <c:v>-2144</c:v>
                </c:pt>
                <c:pt idx="128">
                  <c:v>-2131</c:v>
                </c:pt>
                <c:pt idx="129">
                  <c:v>-2038</c:v>
                </c:pt>
                <c:pt idx="130">
                  <c:v>-2027</c:v>
                </c:pt>
                <c:pt idx="131">
                  <c:v>-1940</c:v>
                </c:pt>
                <c:pt idx="132">
                  <c:v>-2570</c:v>
                </c:pt>
                <c:pt idx="133">
                  <c:v>-1869</c:v>
                </c:pt>
                <c:pt idx="134">
                  <c:v>-1860</c:v>
                </c:pt>
                <c:pt idx="135">
                  <c:v>-1829</c:v>
                </c:pt>
                <c:pt idx="136">
                  <c:v>-1827</c:v>
                </c:pt>
                <c:pt idx="137">
                  <c:v>-1736</c:v>
                </c:pt>
                <c:pt idx="138">
                  <c:v>-1736</c:v>
                </c:pt>
                <c:pt idx="139">
                  <c:v>-1723</c:v>
                </c:pt>
                <c:pt idx="140">
                  <c:v>-1654</c:v>
                </c:pt>
                <c:pt idx="141">
                  <c:v>-1623</c:v>
                </c:pt>
                <c:pt idx="142">
                  <c:v>-1623</c:v>
                </c:pt>
                <c:pt idx="143">
                  <c:v>-1623</c:v>
                </c:pt>
                <c:pt idx="144">
                  <c:v>-1623</c:v>
                </c:pt>
                <c:pt idx="145">
                  <c:v>-1623</c:v>
                </c:pt>
                <c:pt idx="146">
                  <c:v>-1612</c:v>
                </c:pt>
                <c:pt idx="147">
                  <c:v>-1543</c:v>
                </c:pt>
                <c:pt idx="148">
                  <c:v>-1523</c:v>
                </c:pt>
                <c:pt idx="149">
                  <c:v>-1499</c:v>
                </c:pt>
                <c:pt idx="150">
                  <c:v>-1412</c:v>
                </c:pt>
                <c:pt idx="151">
                  <c:v>-1399</c:v>
                </c:pt>
                <c:pt idx="152">
                  <c:v>-1399</c:v>
                </c:pt>
                <c:pt idx="153">
                  <c:v>-1354</c:v>
                </c:pt>
                <c:pt idx="154">
                  <c:v>-1354</c:v>
                </c:pt>
                <c:pt idx="155">
                  <c:v>-1330</c:v>
                </c:pt>
                <c:pt idx="156">
                  <c:v>-1241</c:v>
                </c:pt>
                <c:pt idx="157">
                  <c:v>-1197</c:v>
                </c:pt>
                <c:pt idx="158">
                  <c:v>-1197</c:v>
                </c:pt>
                <c:pt idx="159">
                  <c:v>-1195</c:v>
                </c:pt>
                <c:pt idx="160">
                  <c:v>-1186</c:v>
                </c:pt>
                <c:pt idx="161">
                  <c:v>-1095</c:v>
                </c:pt>
                <c:pt idx="162">
                  <c:v>-1095</c:v>
                </c:pt>
                <c:pt idx="163">
                  <c:v>-1093</c:v>
                </c:pt>
                <c:pt idx="164">
                  <c:v>-1084</c:v>
                </c:pt>
                <c:pt idx="165">
                  <c:v>-1026</c:v>
                </c:pt>
                <c:pt idx="166">
                  <c:v>-1004</c:v>
                </c:pt>
                <c:pt idx="167">
                  <c:v>-1004</c:v>
                </c:pt>
                <c:pt idx="168">
                  <c:v>-913</c:v>
                </c:pt>
                <c:pt idx="169">
                  <c:v>-893</c:v>
                </c:pt>
                <c:pt idx="170">
                  <c:v>-882</c:v>
                </c:pt>
                <c:pt idx="171">
                  <c:v>-760</c:v>
                </c:pt>
                <c:pt idx="172">
                  <c:v>-691</c:v>
                </c:pt>
                <c:pt idx="173">
                  <c:v>-589</c:v>
                </c:pt>
                <c:pt idx="174">
                  <c:v>-554</c:v>
                </c:pt>
                <c:pt idx="175">
                  <c:v>-545</c:v>
                </c:pt>
                <c:pt idx="176">
                  <c:v>-487</c:v>
                </c:pt>
                <c:pt idx="177">
                  <c:v>-432</c:v>
                </c:pt>
                <c:pt idx="178">
                  <c:v>-263</c:v>
                </c:pt>
                <c:pt idx="179">
                  <c:v>-161</c:v>
                </c:pt>
                <c:pt idx="180">
                  <c:v>-150</c:v>
                </c:pt>
                <c:pt idx="181">
                  <c:v>-150</c:v>
                </c:pt>
                <c:pt idx="182">
                  <c:v>-83</c:v>
                </c:pt>
                <c:pt idx="183">
                  <c:v>-35.5</c:v>
                </c:pt>
                <c:pt idx="184">
                  <c:v>0</c:v>
                </c:pt>
                <c:pt idx="185">
                  <c:v>41</c:v>
                </c:pt>
                <c:pt idx="186">
                  <c:v>54</c:v>
                </c:pt>
                <c:pt idx="187">
                  <c:v>63</c:v>
                </c:pt>
                <c:pt idx="188">
                  <c:v>72</c:v>
                </c:pt>
                <c:pt idx="189">
                  <c:v>94</c:v>
                </c:pt>
                <c:pt idx="190">
                  <c:v>167</c:v>
                </c:pt>
                <c:pt idx="191">
                  <c:v>265</c:v>
                </c:pt>
                <c:pt idx="192">
                  <c:v>285</c:v>
                </c:pt>
                <c:pt idx="193">
                  <c:v>287</c:v>
                </c:pt>
                <c:pt idx="194">
                  <c:v>367</c:v>
                </c:pt>
                <c:pt idx="195">
                  <c:v>376</c:v>
                </c:pt>
                <c:pt idx="196">
                  <c:v>624</c:v>
                </c:pt>
                <c:pt idx="197">
                  <c:v>713</c:v>
                </c:pt>
                <c:pt idx="198">
                  <c:v>800.5</c:v>
                </c:pt>
                <c:pt idx="199">
                  <c:v>802</c:v>
                </c:pt>
                <c:pt idx="200">
                  <c:v>806</c:v>
                </c:pt>
                <c:pt idx="201">
                  <c:v>1321</c:v>
                </c:pt>
                <c:pt idx="202">
                  <c:v>1343</c:v>
                </c:pt>
                <c:pt idx="203">
                  <c:v>1971</c:v>
                </c:pt>
                <c:pt idx="204">
                  <c:v>1973</c:v>
                </c:pt>
                <c:pt idx="205">
                  <c:v>2082</c:v>
                </c:pt>
                <c:pt idx="206">
                  <c:v>2184</c:v>
                </c:pt>
                <c:pt idx="207">
                  <c:v>2193</c:v>
                </c:pt>
              </c:numCache>
            </c:numRef>
          </c:xVal>
          <c:yVal>
            <c:numRef>
              <c:f>'Active 1'!$I$21:$I$990</c:f>
              <c:numCache>
                <c:formatCode>General</c:formatCode>
                <c:ptCount val="970"/>
                <c:pt idx="0">
                  <c:v>0.10883788000137429</c:v>
                </c:pt>
                <c:pt idx="1">
                  <c:v>0.19966195999768388</c:v>
                </c:pt>
                <c:pt idx="2">
                  <c:v>0.16316739999820129</c:v>
                </c:pt>
                <c:pt idx="3">
                  <c:v>0.14398054000048432</c:v>
                </c:pt>
                <c:pt idx="4">
                  <c:v>0.19037610000123095</c:v>
                </c:pt>
                <c:pt idx="5">
                  <c:v>0.23290354000346269</c:v>
                </c:pt>
                <c:pt idx="6">
                  <c:v>0.18985950000387675</c:v>
                </c:pt>
                <c:pt idx="7">
                  <c:v>0.18973862000166264</c:v>
                </c:pt>
                <c:pt idx="8">
                  <c:v>0.19517818000349507</c:v>
                </c:pt>
                <c:pt idx="9">
                  <c:v>0.18737598000188882</c:v>
                </c:pt>
                <c:pt idx="10">
                  <c:v>0.18481553999663447</c:v>
                </c:pt>
                <c:pt idx="11">
                  <c:v>0.18825509999987844</c:v>
                </c:pt>
                <c:pt idx="12">
                  <c:v>0.18925510000008217</c:v>
                </c:pt>
                <c:pt idx="13">
                  <c:v>0.18813421999766433</c:v>
                </c:pt>
                <c:pt idx="14">
                  <c:v>0.19323312000051374</c:v>
                </c:pt>
                <c:pt idx="15">
                  <c:v>0.18873859999803244</c:v>
                </c:pt>
                <c:pt idx="16">
                  <c:v>0.19615618000170798</c:v>
                </c:pt>
                <c:pt idx="17">
                  <c:v>0.18859573999725399</c:v>
                </c:pt>
                <c:pt idx="18">
                  <c:v>0.18869464000090375</c:v>
                </c:pt>
                <c:pt idx="19">
                  <c:v>0.18713420000312908</c:v>
                </c:pt>
                <c:pt idx="20">
                  <c:v>0.18134294000265072</c:v>
                </c:pt>
                <c:pt idx="21">
                  <c:v>0.18136487999800011</c:v>
                </c:pt>
                <c:pt idx="22">
                  <c:v>0.18420004000290646</c:v>
                </c:pt>
                <c:pt idx="23">
                  <c:v>0.18320002000109525</c:v>
                </c:pt>
                <c:pt idx="24">
                  <c:v>0.18763958000272396</c:v>
                </c:pt>
                <c:pt idx="25">
                  <c:v>0.18161759999929927</c:v>
                </c:pt>
                <c:pt idx="26">
                  <c:v>0.18173842000032892</c:v>
                </c:pt>
                <c:pt idx="27">
                  <c:v>0.1886175399995409</c:v>
                </c:pt>
                <c:pt idx="28">
                  <c:v>0.18055160000221804</c:v>
                </c:pt>
                <c:pt idx="29">
                  <c:v>0.18338675999984844</c:v>
                </c:pt>
                <c:pt idx="30">
                  <c:v>0.17782632000307785</c:v>
                </c:pt>
                <c:pt idx="31">
                  <c:v>0.18201312000019243</c:v>
                </c:pt>
                <c:pt idx="32">
                  <c:v>0.18499114000223926</c:v>
                </c:pt>
                <c:pt idx="33">
                  <c:v>0.18540872000448871</c:v>
                </c:pt>
                <c:pt idx="34">
                  <c:v>0.17328784000346786</c:v>
                </c:pt>
                <c:pt idx="35">
                  <c:v>0.18822190000355477</c:v>
                </c:pt>
                <c:pt idx="36">
                  <c:v>0.1796394800003327</c:v>
                </c:pt>
                <c:pt idx="37">
                  <c:v>0.17999111999961315</c:v>
                </c:pt>
                <c:pt idx="38">
                  <c:v>0.17543067999940831</c:v>
                </c:pt>
                <c:pt idx="39">
                  <c:v>0.19096913999965182</c:v>
                </c:pt>
                <c:pt idx="40">
                  <c:v>0.18736474000252201</c:v>
                </c:pt>
                <c:pt idx="41">
                  <c:v>0.18480429999908665</c:v>
                </c:pt>
                <c:pt idx="42">
                  <c:v>0.17976034000093932</c:v>
                </c:pt>
                <c:pt idx="43">
                  <c:v>0.18819990000338294</c:v>
                </c:pt>
                <c:pt idx="44">
                  <c:v>0.18847461999757797</c:v>
                </c:pt>
                <c:pt idx="45">
                  <c:v>0.18838669999968261</c:v>
                </c:pt>
                <c:pt idx="46">
                  <c:v>0.19219987999895238</c:v>
                </c:pt>
                <c:pt idx="47">
                  <c:v>0.17817790000117384</c:v>
                </c:pt>
                <c:pt idx="48">
                  <c:v>0.18691416000001482</c:v>
                </c:pt>
                <c:pt idx="49">
                  <c:v>0.17845261999900686</c:v>
                </c:pt>
                <c:pt idx="50">
                  <c:v>0.17736470000090776</c:v>
                </c:pt>
                <c:pt idx="51">
                  <c:v>0.18580425999971339</c:v>
                </c:pt>
                <c:pt idx="52">
                  <c:v>0.17978228000356467</c:v>
                </c:pt>
                <c:pt idx="53">
                  <c:v>0.19807897999999113</c:v>
                </c:pt>
                <c:pt idx="54">
                  <c:v>0.19263940000382718</c:v>
                </c:pt>
                <c:pt idx="55">
                  <c:v>0.19503500000064378</c:v>
                </c:pt>
                <c:pt idx="56">
                  <c:v>0.1935734600010619</c:v>
                </c:pt>
                <c:pt idx="57">
                  <c:v>0.18945258000167087</c:v>
                </c:pt>
                <c:pt idx="58">
                  <c:v>0.16116623999914736</c:v>
                </c:pt>
                <c:pt idx="59">
                  <c:v>9.7210060001089005E-2</c:v>
                </c:pt>
                <c:pt idx="60">
                  <c:v>0.10636389999854146</c:v>
                </c:pt>
                <c:pt idx="61">
                  <c:v>8.9111140005115885E-2</c:v>
                </c:pt>
                <c:pt idx="62">
                  <c:v>8.5561679996317253E-2</c:v>
                </c:pt>
                <c:pt idx="63">
                  <c:v>9.1616619996784721E-2</c:v>
                </c:pt>
                <c:pt idx="64">
                  <c:v>0.12136386000929633</c:v>
                </c:pt>
                <c:pt idx="65">
                  <c:v>7.4979240001994185E-2</c:v>
                </c:pt>
                <c:pt idx="66">
                  <c:v>6.3671540003269911E-2</c:v>
                </c:pt>
                <c:pt idx="67">
                  <c:v>6.4858339996135328E-2</c:v>
                </c:pt>
                <c:pt idx="68">
                  <c:v>7.4737460003234446E-2</c:v>
                </c:pt>
                <c:pt idx="69">
                  <c:v>7.2616560006281361E-2</c:v>
                </c:pt>
                <c:pt idx="70">
                  <c:v>6.7407739996269811E-2</c:v>
                </c:pt>
                <c:pt idx="71">
                  <c:v>7.1924219999345951E-2</c:v>
                </c:pt>
                <c:pt idx="72">
                  <c:v>4.5671439998841379E-2</c:v>
                </c:pt>
                <c:pt idx="73">
                  <c:v>4.7220879998349119E-2</c:v>
                </c:pt>
                <c:pt idx="74">
                  <c:v>4.915494000306353E-2</c:v>
                </c:pt>
                <c:pt idx="75">
                  <c:v>2.5363720007590018E-2</c:v>
                </c:pt>
                <c:pt idx="76">
                  <c:v>4.6154919997206889E-2</c:v>
                </c:pt>
                <c:pt idx="77">
                  <c:v>3.6462600000959355E-2</c:v>
                </c:pt>
                <c:pt idx="78">
                  <c:v>5.822084000101313E-2</c:v>
                </c:pt>
                <c:pt idx="79">
                  <c:v>4.8319740002625622E-2</c:v>
                </c:pt>
                <c:pt idx="80">
                  <c:v>-2.7361699998436961E-2</c:v>
                </c:pt>
                <c:pt idx="81">
                  <c:v>1.4033879997441545E-2</c:v>
                </c:pt>
                <c:pt idx="82">
                  <c:v>-9.5047599970712326E-3</c:v>
                </c:pt>
                <c:pt idx="83">
                  <c:v>-9.5047599970712326E-3</c:v>
                </c:pt>
                <c:pt idx="84">
                  <c:v>-1.1087179998867214E-2</c:v>
                </c:pt>
                <c:pt idx="85">
                  <c:v>-1.1087179998867214E-2</c:v>
                </c:pt>
                <c:pt idx="86">
                  <c:v>-1.5273999997589272E-2</c:v>
                </c:pt>
                <c:pt idx="87">
                  <c:v>-1.5273999997589272E-2</c:v>
                </c:pt>
                <c:pt idx="88">
                  <c:v>-1.3834439996571746E-2</c:v>
                </c:pt>
                <c:pt idx="89">
                  <c:v>-1.3834439996571746E-2</c:v>
                </c:pt>
                <c:pt idx="90">
                  <c:v>-2.7109180002298672E-2</c:v>
                </c:pt>
                <c:pt idx="91">
                  <c:v>-1.5856439997151028E-2</c:v>
                </c:pt>
                <c:pt idx="92">
                  <c:v>-3.3713600001647137E-2</c:v>
                </c:pt>
                <c:pt idx="93">
                  <c:v>-2.1296019993314985E-2</c:v>
                </c:pt>
                <c:pt idx="94">
                  <c:v>-2.131799999915529E-2</c:v>
                </c:pt>
                <c:pt idx="95">
                  <c:v>-2.2274060000199825E-2</c:v>
                </c:pt>
                <c:pt idx="96">
                  <c:v>-2.1274059996358119E-2</c:v>
                </c:pt>
                <c:pt idx="97">
                  <c:v>-4.5856480006477796E-2</c:v>
                </c:pt>
                <c:pt idx="98">
                  <c:v>-1.5856480000365991E-2</c:v>
                </c:pt>
                <c:pt idx="99">
                  <c:v>-1.6021319999708794E-2</c:v>
                </c:pt>
                <c:pt idx="100">
                  <c:v>-1.9603740001912229E-2</c:v>
                </c:pt>
                <c:pt idx="101">
                  <c:v>-1.4603739997255616E-2</c:v>
                </c:pt>
                <c:pt idx="102">
                  <c:v>-2.2438919993874151E-2</c:v>
                </c:pt>
                <c:pt idx="103">
                  <c:v>-2.3460900003556162E-2</c:v>
                </c:pt>
                <c:pt idx="104">
                  <c:v>-2.2460899999714456E-2</c:v>
                </c:pt>
                <c:pt idx="105">
                  <c:v>-1.7768599995179102E-2</c:v>
                </c:pt>
                <c:pt idx="106">
                  <c:v>-1.4438939993851818E-2</c:v>
                </c:pt>
                <c:pt idx="107">
                  <c:v>-1.5021359999082051E-2</c:v>
                </c:pt>
                <c:pt idx="108">
                  <c:v>-2.6482899993425235E-2</c:v>
                </c:pt>
                <c:pt idx="109">
                  <c:v>-3.3043340001313481E-2</c:v>
                </c:pt>
                <c:pt idx="110">
                  <c:v>-2.6043340003525373E-2</c:v>
                </c:pt>
                <c:pt idx="111">
                  <c:v>-1.9625759996415582E-2</c:v>
                </c:pt>
                <c:pt idx="112">
                  <c:v>-3.0208180003683083E-2</c:v>
                </c:pt>
                <c:pt idx="113">
                  <c:v>-1.9318079997901805E-2</c:v>
                </c:pt>
                <c:pt idx="114">
                  <c:v>-1.9482939998852089E-2</c:v>
                </c:pt>
                <c:pt idx="115">
                  <c:v>-2.6834600001166109E-2</c:v>
                </c:pt>
                <c:pt idx="116">
                  <c:v>-1.7559879997861572E-2</c:v>
                </c:pt>
                <c:pt idx="117">
                  <c:v>-2.0812639995710924E-2</c:v>
                </c:pt>
                <c:pt idx="118">
                  <c:v>-2.3395060001348611E-2</c:v>
                </c:pt>
                <c:pt idx="119">
                  <c:v>-1.8417040002532303E-2</c:v>
                </c:pt>
                <c:pt idx="120">
                  <c:v>-1.6999480001686607E-2</c:v>
                </c:pt>
                <c:pt idx="121">
                  <c:v>-2.183466000133194E-2</c:v>
                </c:pt>
                <c:pt idx="122">
                  <c:v>-1.7043460000422783E-2</c:v>
                </c:pt>
                <c:pt idx="123">
                  <c:v>-1.6329180005413946E-2</c:v>
                </c:pt>
                <c:pt idx="124">
                  <c:v>-1.1329180000757333E-2</c:v>
                </c:pt>
                <c:pt idx="125">
                  <c:v>-4.3358999995689373E-2</c:v>
                </c:pt>
                <c:pt idx="126">
                  <c:v>-6.1863399969297461E-3</c:v>
                </c:pt>
                <c:pt idx="127">
                  <c:v>-7.2083199920598418E-3</c:v>
                </c:pt>
                <c:pt idx="128">
                  <c:v>-7.351179992838297E-3</c:v>
                </c:pt>
                <c:pt idx="129">
                  <c:v>-9.9116399942431599E-3</c:v>
                </c:pt>
                <c:pt idx="130">
                  <c:v>-1.4940600012778305E-3</c:v>
                </c:pt>
                <c:pt idx="133">
                  <c:v>2.2311799984890968E-3</c:v>
                </c:pt>
                <c:pt idx="134">
                  <c:v>4.2092000003322028E-3</c:v>
                </c:pt>
                <c:pt idx="135">
                  <c:v>5.0223799989908002E-3</c:v>
                </c:pt>
                <c:pt idx="136">
                  <c:v>2.4619399991934188E-3</c:v>
                </c:pt>
                <c:pt idx="139">
                  <c:v>3.1906000367598608E-4</c:v>
                </c:pt>
                <c:pt idx="140">
                  <c:v>5.4838799987919629E-3</c:v>
                </c:pt>
                <c:pt idx="141">
                  <c:v>1.0297059998265468E-2</c:v>
                </c:pt>
                <c:pt idx="142">
                  <c:v>1.5297059995646123E-2</c:v>
                </c:pt>
                <c:pt idx="146">
                  <c:v>1.3714640001126099E-2</c:v>
                </c:pt>
                <c:pt idx="147">
                  <c:v>1.4879460002703127E-2</c:v>
                </c:pt>
                <c:pt idx="148">
                  <c:v>8.2750599976861849E-3</c:v>
                </c:pt>
                <c:pt idx="149">
                  <c:v>1.5549780000583269E-2</c:v>
                </c:pt>
                <c:pt idx="150">
                  <c:v>1.0670639996533282E-2</c:v>
                </c:pt>
                <c:pt idx="151">
                  <c:v>1.4527779996569734E-2</c:v>
                </c:pt>
                <c:pt idx="152">
                  <c:v>1.4527779996569734E-2</c:v>
                </c:pt>
                <c:pt idx="153">
                  <c:v>9.4178799990913831E-3</c:v>
                </c:pt>
                <c:pt idx="154">
                  <c:v>1.1417879999498837E-2</c:v>
                </c:pt>
                <c:pt idx="155">
                  <c:v>1.7692600005830172E-2</c:v>
                </c:pt>
                <c:pt idx="156">
                  <c:v>7.2530199977336451E-3</c:v>
                </c:pt>
                <c:pt idx="157">
                  <c:v>1.1923340003704652E-2</c:v>
                </c:pt>
                <c:pt idx="158">
                  <c:v>1.5923340004519559E-2</c:v>
                </c:pt>
                <c:pt idx="159">
                  <c:v>1.4362900001287926E-2</c:v>
                </c:pt>
                <c:pt idx="160">
                  <c:v>1.2340920002316125E-2</c:v>
                </c:pt>
                <c:pt idx="161">
                  <c:v>7.3408999960520305E-3</c:v>
                </c:pt>
                <c:pt idx="162">
                  <c:v>1.6340900001523551E-2</c:v>
                </c:pt>
                <c:pt idx="163">
                  <c:v>1.6780459998699371E-2</c:v>
                </c:pt>
                <c:pt idx="164">
                  <c:v>1.1758480002754368E-2</c:v>
                </c:pt>
                <c:pt idx="165">
                  <c:v>8.5057200049050152E-3</c:v>
                </c:pt>
                <c:pt idx="167">
                  <c:v>1.0340880005969666E-2</c:v>
                </c:pt>
                <c:pt idx="168">
                  <c:v>4.3408600031398237E-3</c:v>
                </c:pt>
                <c:pt idx="169">
                  <c:v>7.7364600001601502E-3</c:v>
                </c:pt>
                <c:pt idx="170">
                  <c:v>7.1540400022058748E-3</c:v>
                </c:pt>
                <c:pt idx="171">
                  <c:v>4.9672000022837892E-3</c:v>
                </c:pt>
                <c:pt idx="172">
                  <c:v>9.132020000834018E-3</c:v>
                </c:pt>
                <c:pt idx="173">
                  <c:v>8.5495800012722611E-3</c:v>
                </c:pt>
                <c:pt idx="174">
                  <c:v>6.2418800007435493E-3</c:v>
                </c:pt>
                <c:pt idx="175">
                  <c:v>6.2198999949032441E-3</c:v>
                </c:pt>
                <c:pt idx="176">
                  <c:v>6.9671399978687987E-3</c:v>
                </c:pt>
                <c:pt idx="177">
                  <c:v>3.0550400042557158E-3</c:v>
                </c:pt>
                <c:pt idx="178">
                  <c:v>3.1978600018192083E-3</c:v>
                </c:pt>
                <c:pt idx="179">
                  <c:v>9.6154200000455603E-3</c:v>
                </c:pt>
                <c:pt idx="180">
                  <c:v>3.033000000868924E-3</c:v>
                </c:pt>
                <c:pt idx="181">
                  <c:v>4.0330000047106296E-3</c:v>
                </c:pt>
                <c:pt idx="191">
                  <c:v>9.2416999978013337E-3</c:v>
                </c:pt>
                <c:pt idx="193">
                  <c:v>6.0768600014853291E-3</c:v>
                </c:pt>
                <c:pt idx="194">
                  <c:v>2.0892600005026907E-3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34D-486F-B836-84488D466B20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'Active 1'!$D$21:$D$44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1'!$F$21:$F$990</c:f>
              <c:numCache>
                <c:formatCode>General</c:formatCode>
                <c:ptCount val="970"/>
                <c:pt idx="0">
                  <c:v>-12354</c:v>
                </c:pt>
                <c:pt idx="1">
                  <c:v>-11918</c:v>
                </c:pt>
                <c:pt idx="2">
                  <c:v>-11670</c:v>
                </c:pt>
                <c:pt idx="3">
                  <c:v>-11457</c:v>
                </c:pt>
                <c:pt idx="4">
                  <c:v>-11255</c:v>
                </c:pt>
                <c:pt idx="5">
                  <c:v>-11107</c:v>
                </c:pt>
                <c:pt idx="6">
                  <c:v>-10725</c:v>
                </c:pt>
                <c:pt idx="7">
                  <c:v>-10721</c:v>
                </c:pt>
                <c:pt idx="8">
                  <c:v>-10719</c:v>
                </c:pt>
                <c:pt idx="9">
                  <c:v>-10709</c:v>
                </c:pt>
                <c:pt idx="10">
                  <c:v>-10707</c:v>
                </c:pt>
                <c:pt idx="11">
                  <c:v>-10705</c:v>
                </c:pt>
                <c:pt idx="12">
                  <c:v>-10705</c:v>
                </c:pt>
                <c:pt idx="13">
                  <c:v>-10701</c:v>
                </c:pt>
                <c:pt idx="14">
                  <c:v>-10696</c:v>
                </c:pt>
                <c:pt idx="15">
                  <c:v>-10630</c:v>
                </c:pt>
                <c:pt idx="16">
                  <c:v>-10619</c:v>
                </c:pt>
                <c:pt idx="17">
                  <c:v>-10617</c:v>
                </c:pt>
                <c:pt idx="18">
                  <c:v>-10612</c:v>
                </c:pt>
                <c:pt idx="19">
                  <c:v>-10610</c:v>
                </c:pt>
                <c:pt idx="20">
                  <c:v>-10377</c:v>
                </c:pt>
                <c:pt idx="21">
                  <c:v>-10204</c:v>
                </c:pt>
                <c:pt idx="22">
                  <c:v>-10182</c:v>
                </c:pt>
                <c:pt idx="23">
                  <c:v>-10091</c:v>
                </c:pt>
                <c:pt idx="24">
                  <c:v>-10089</c:v>
                </c:pt>
                <c:pt idx="25">
                  <c:v>-10080</c:v>
                </c:pt>
                <c:pt idx="26">
                  <c:v>-9811</c:v>
                </c:pt>
                <c:pt idx="27">
                  <c:v>-9807</c:v>
                </c:pt>
                <c:pt idx="28">
                  <c:v>-9780</c:v>
                </c:pt>
                <c:pt idx="29">
                  <c:v>-9758</c:v>
                </c:pt>
                <c:pt idx="30">
                  <c:v>-9756</c:v>
                </c:pt>
                <c:pt idx="31">
                  <c:v>-9696</c:v>
                </c:pt>
                <c:pt idx="32">
                  <c:v>-9687</c:v>
                </c:pt>
                <c:pt idx="33">
                  <c:v>-9676</c:v>
                </c:pt>
                <c:pt idx="34">
                  <c:v>-9672</c:v>
                </c:pt>
                <c:pt idx="35">
                  <c:v>-9645</c:v>
                </c:pt>
                <c:pt idx="36">
                  <c:v>-9634</c:v>
                </c:pt>
                <c:pt idx="37">
                  <c:v>-9596</c:v>
                </c:pt>
                <c:pt idx="38">
                  <c:v>-9594</c:v>
                </c:pt>
                <c:pt idx="39">
                  <c:v>-9587</c:v>
                </c:pt>
                <c:pt idx="40">
                  <c:v>-9567</c:v>
                </c:pt>
                <c:pt idx="41">
                  <c:v>-9565</c:v>
                </c:pt>
                <c:pt idx="42">
                  <c:v>-9547</c:v>
                </c:pt>
                <c:pt idx="43">
                  <c:v>-9545</c:v>
                </c:pt>
                <c:pt idx="44">
                  <c:v>-9521</c:v>
                </c:pt>
                <c:pt idx="45">
                  <c:v>-9485</c:v>
                </c:pt>
                <c:pt idx="46">
                  <c:v>-9454</c:v>
                </c:pt>
                <c:pt idx="47">
                  <c:v>-9445</c:v>
                </c:pt>
                <c:pt idx="48">
                  <c:v>-9428</c:v>
                </c:pt>
                <c:pt idx="49">
                  <c:v>-9421</c:v>
                </c:pt>
                <c:pt idx="50">
                  <c:v>-9385</c:v>
                </c:pt>
                <c:pt idx="51">
                  <c:v>-9383</c:v>
                </c:pt>
                <c:pt idx="52">
                  <c:v>-9374</c:v>
                </c:pt>
                <c:pt idx="53">
                  <c:v>-9359</c:v>
                </c:pt>
                <c:pt idx="54">
                  <c:v>-9270</c:v>
                </c:pt>
                <c:pt idx="55">
                  <c:v>-9250</c:v>
                </c:pt>
                <c:pt idx="56">
                  <c:v>-9243</c:v>
                </c:pt>
                <c:pt idx="57">
                  <c:v>-9239</c:v>
                </c:pt>
                <c:pt idx="58">
                  <c:v>-6392</c:v>
                </c:pt>
                <c:pt idx="59">
                  <c:v>-5773</c:v>
                </c:pt>
                <c:pt idx="60">
                  <c:v>-5745</c:v>
                </c:pt>
                <c:pt idx="61">
                  <c:v>-5687</c:v>
                </c:pt>
                <c:pt idx="62">
                  <c:v>-5644</c:v>
                </c:pt>
                <c:pt idx="63">
                  <c:v>-5621</c:v>
                </c:pt>
                <c:pt idx="64">
                  <c:v>-5563</c:v>
                </c:pt>
                <c:pt idx="65">
                  <c:v>-5542</c:v>
                </c:pt>
                <c:pt idx="66">
                  <c:v>-5507</c:v>
                </c:pt>
                <c:pt idx="67">
                  <c:v>-5447</c:v>
                </c:pt>
                <c:pt idx="68">
                  <c:v>-5443</c:v>
                </c:pt>
                <c:pt idx="69">
                  <c:v>-5348</c:v>
                </c:pt>
                <c:pt idx="70">
                  <c:v>-5217</c:v>
                </c:pt>
                <c:pt idx="71">
                  <c:v>-5201</c:v>
                </c:pt>
                <c:pt idx="72">
                  <c:v>-5052</c:v>
                </c:pt>
                <c:pt idx="73">
                  <c:v>-5004</c:v>
                </c:pt>
                <c:pt idx="74">
                  <c:v>-4977</c:v>
                </c:pt>
                <c:pt idx="75">
                  <c:v>-4926</c:v>
                </c:pt>
                <c:pt idx="76">
                  <c:v>-4886</c:v>
                </c:pt>
                <c:pt idx="77">
                  <c:v>-4830</c:v>
                </c:pt>
                <c:pt idx="78">
                  <c:v>-4822</c:v>
                </c:pt>
                <c:pt idx="79">
                  <c:v>-4817</c:v>
                </c:pt>
                <c:pt idx="80">
                  <c:v>-4265</c:v>
                </c:pt>
                <c:pt idx="81">
                  <c:v>-4154</c:v>
                </c:pt>
                <c:pt idx="82">
                  <c:v>-3342</c:v>
                </c:pt>
                <c:pt idx="83">
                  <c:v>-3342</c:v>
                </c:pt>
                <c:pt idx="84">
                  <c:v>-3331</c:v>
                </c:pt>
                <c:pt idx="85">
                  <c:v>-3331</c:v>
                </c:pt>
                <c:pt idx="86">
                  <c:v>-3300</c:v>
                </c:pt>
                <c:pt idx="87">
                  <c:v>-3300</c:v>
                </c:pt>
                <c:pt idx="88">
                  <c:v>-3298</c:v>
                </c:pt>
                <c:pt idx="89">
                  <c:v>-3298</c:v>
                </c:pt>
                <c:pt idx="90">
                  <c:v>-3231</c:v>
                </c:pt>
                <c:pt idx="91">
                  <c:v>-3198</c:v>
                </c:pt>
                <c:pt idx="92">
                  <c:v>-3120</c:v>
                </c:pt>
                <c:pt idx="93">
                  <c:v>-3109</c:v>
                </c:pt>
                <c:pt idx="94">
                  <c:v>-3100</c:v>
                </c:pt>
                <c:pt idx="95">
                  <c:v>-3027</c:v>
                </c:pt>
                <c:pt idx="96">
                  <c:v>-3027</c:v>
                </c:pt>
                <c:pt idx="97">
                  <c:v>-3016</c:v>
                </c:pt>
                <c:pt idx="98">
                  <c:v>-3016</c:v>
                </c:pt>
                <c:pt idx="99">
                  <c:v>-2994</c:v>
                </c:pt>
                <c:pt idx="100">
                  <c:v>-2983</c:v>
                </c:pt>
                <c:pt idx="101">
                  <c:v>-2983</c:v>
                </c:pt>
                <c:pt idx="102">
                  <c:v>-2914</c:v>
                </c:pt>
                <c:pt idx="103">
                  <c:v>-2905</c:v>
                </c:pt>
                <c:pt idx="104">
                  <c:v>-2905</c:v>
                </c:pt>
                <c:pt idx="105">
                  <c:v>-2870</c:v>
                </c:pt>
                <c:pt idx="106">
                  <c:v>-2823</c:v>
                </c:pt>
                <c:pt idx="107">
                  <c:v>-2812</c:v>
                </c:pt>
                <c:pt idx="108">
                  <c:v>-2805</c:v>
                </c:pt>
                <c:pt idx="109">
                  <c:v>-2803</c:v>
                </c:pt>
                <c:pt idx="110">
                  <c:v>-2803</c:v>
                </c:pt>
                <c:pt idx="111">
                  <c:v>-2792</c:v>
                </c:pt>
                <c:pt idx="112">
                  <c:v>-2781</c:v>
                </c:pt>
                <c:pt idx="113">
                  <c:v>-2736</c:v>
                </c:pt>
                <c:pt idx="114">
                  <c:v>-2623</c:v>
                </c:pt>
                <c:pt idx="115">
                  <c:v>-2570</c:v>
                </c:pt>
                <c:pt idx="116">
                  <c:v>-2546</c:v>
                </c:pt>
                <c:pt idx="117">
                  <c:v>-2488</c:v>
                </c:pt>
                <c:pt idx="118">
                  <c:v>-2477</c:v>
                </c:pt>
                <c:pt idx="119">
                  <c:v>-2468</c:v>
                </c:pt>
                <c:pt idx="120">
                  <c:v>-2366</c:v>
                </c:pt>
                <c:pt idx="121">
                  <c:v>-2297</c:v>
                </c:pt>
                <c:pt idx="122">
                  <c:v>-2257</c:v>
                </c:pt>
                <c:pt idx="123">
                  <c:v>-2231</c:v>
                </c:pt>
                <c:pt idx="124">
                  <c:v>-2231</c:v>
                </c:pt>
                <c:pt idx="125">
                  <c:v>-2153</c:v>
                </c:pt>
                <c:pt idx="126">
                  <c:v>-2153</c:v>
                </c:pt>
                <c:pt idx="127">
                  <c:v>-2144</c:v>
                </c:pt>
                <c:pt idx="128">
                  <c:v>-2131</c:v>
                </c:pt>
                <c:pt idx="129">
                  <c:v>-2038</c:v>
                </c:pt>
                <c:pt idx="130">
                  <c:v>-2027</c:v>
                </c:pt>
                <c:pt idx="131">
                  <c:v>-1940</c:v>
                </c:pt>
                <c:pt idx="132">
                  <c:v>-2570</c:v>
                </c:pt>
                <c:pt idx="133">
                  <c:v>-1869</c:v>
                </c:pt>
                <c:pt idx="134">
                  <c:v>-1860</c:v>
                </c:pt>
                <c:pt idx="135">
                  <c:v>-1829</c:v>
                </c:pt>
                <c:pt idx="136">
                  <c:v>-1827</c:v>
                </c:pt>
                <c:pt idx="137">
                  <c:v>-1736</c:v>
                </c:pt>
                <c:pt idx="138">
                  <c:v>-1736</c:v>
                </c:pt>
                <c:pt idx="139">
                  <c:v>-1723</c:v>
                </c:pt>
                <c:pt idx="140">
                  <c:v>-1654</c:v>
                </c:pt>
                <c:pt idx="141">
                  <c:v>-1623</c:v>
                </c:pt>
                <c:pt idx="142">
                  <c:v>-1623</c:v>
                </c:pt>
                <c:pt idx="143">
                  <c:v>-1623</c:v>
                </c:pt>
                <c:pt idx="144">
                  <c:v>-1623</c:v>
                </c:pt>
                <c:pt idx="145">
                  <c:v>-1623</c:v>
                </c:pt>
                <c:pt idx="146">
                  <c:v>-1612</c:v>
                </c:pt>
                <c:pt idx="147">
                  <c:v>-1543</c:v>
                </c:pt>
                <c:pt idx="148">
                  <c:v>-1523</c:v>
                </c:pt>
                <c:pt idx="149">
                  <c:v>-1499</c:v>
                </c:pt>
                <c:pt idx="150">
                  <c:v>-1412</c:v>
                </c:pt>
                <c:pt idx="151">
                  <c:v>-1399</c:v>
                </c:pt>
                <c:pt idx="152">
                  <c:v>-1399</c:v>
                </c:pt>
                <c:pt idx="153">
                  <c:v>-1354</c:v>
                </c:pt>
                <c:pt idx="154">
                  <c:v>-1354</c:v>
                </c:pt>
                <c:pt idx="155">
                  <c:v>-1330</c:v>
                </c:pt>
                <c:pt idx="156">
                  <c:v>-1241</c:v>
                </c:pt>
                <c:pt idx="157">
                  <c:v>-1197</c:v>
                </c:pt>
                <c:pt idx="158">
                  <c:v>-1197</c:v>
                </c:pt>
                <c:pt idx="159">
                  <c:v>-1195</c:v>
                </c:pt>
                <c:pt idx="160">
                  <c:v>-1186</c:v>
                </c:pt>
                <c:pt idx="161">
                  <c:v>-1095</c:v>
                </c:pt>
                <c:pt idx="162">
                  <c:v>-1095</c:v>
                </c:pt>
                <c:pt idx="163">
                  <c:v>-1093</c:v>
                </c:pt>
                <c:pt idx="164">
                  <c:v>-1084</c:v>
                </c:pt>
                <c:pt idx="165">
                  <c:v>-1026</c:v>
                </c:pt>
                <c:pt idx="166">
                  <c:v>-1004</c:v>
                </c:pt>
                <c:pt idx="167">
                  <c:v>-1004</c:v>
                </c:pt>
                <c:pt idx="168">
                  <c:v>-913</c:v>
                </c:pt>
                <c:pt idx="169">
                  <c:v>-893</c:v>
                </c:pt>
                <c:pt idx="170">
                  <c:v>-882</c:v>
                </c:pt>
                <c:pt idx="171">
                  <c:v>-760</c:v>
                </c:pt>
                <c:pt idx="172">
                  <c:v>-691</c:v>
                </c:pt>
                <c:pt idx="173">
                  <c:v>-589</c:v>
                </c:pt>
                <c:pt idx="174">
                  <c:v>-554</c:v>
                </c:pt>
                <c:pt idx="175">
                  <c:v>-545</c:v>
                </c:pt>
                <c:pt idx="176">
                  <c:v>-487</c:v>
                </c:pt>
                <c:pt idx="177">
                  <c:v>-432</c:v>
                </c:pt>
                <c:pt idx="178">
                  <c:v>-263</c:v>
                </c:pt>
                <c:pt idx="179">
                  <c:v>-161</c:v>
                </c:pt>
                <c:pt idx="180">
                  <c:v>-150</c:v>
                </c:pt>
                <c:pt idx="181">
                  <c:v>-150</c:v>
                </c:pt>
                <c:pt idx="182">
                  <c:v>-83</c:v>
                </c:pt>
                <c:pt idx="183">
                  <c:v>-35.5</c:v>
                </c:pt>
                <c:pt idx="184">
                  <c:v>0</c:v>
                </c:pt>
                <c:pt idx="185">
                  <c:v>41</c:v>
                </c:pt>
                <c:pt idx="186">
                  <c:v>54</c:v>
                </c:pt>
                <c:pt idx="187">
                  <c:v>63</c:v>
                </c:pt>
                <c:pt idx="188">
                  <c:v>72</c:v>
                </c:pt>
                <c:pt idx="189">
                  <c:v>94</c:v>
                </c:pt>
                <c:pt idx="190">
                  <c:v>167</c:v>
                </c:pt>
                <c:pt idx="191">
                  <c:v>265</c:v>
                </c:pt>
                <c:pt idx="192">
                  <c:v>285</c:v>
                </c:pt>
                <c:pt idx="193">
                  <c:v>287</c:v>
                </c:pt>
                <c:pt idx="194">
                  <c:v>367</c:v>
                </c:pt>
                <c:pt idx="195">
                  <c:v>376</c:v>
                </c:pt>
                <c:pt idx="196">
                  <c:v>624</c:v>
                </c:pt>
                <c:pt idx="197">
                  <c:v>713</c:v>
                </c:pt>
                <c:pt idx="198">
                  <c:v>800.5</c:v>
                </c:pt>
                <c:pt idx="199">
                  <c:v>802</c:v>
                </c:pt>
                <c:pt idx="200">
                  <c:v>806</c:v>
                </c:pt>
                <c:pt idx="201">
                  <c:v>1321</c:v>
                </c:pt>
                <c:pt idx="202">
                  <c:v>1343</c:v>
                </c:pt>
                <c:pt idx="203">
                  <c:v>1971</c:v>
                </c:pt>
                <c:pt idx="204">
                  <c:v>1973</c:v>
                </c:pt>
                <c:pt idx="205">
                  <c:v>2082</c:v>
                </c:pt>
                <c:pt idx="206">
                  <c:v>2184</c:v>
                </c:pt>
                <c:pt idx="207">
                  <c:v>2193</c:v>
                </c:pt>
              </c:numCache>
            </c:numRef>
          </c:xVal>
          <c:yVal>
            <c:numRef>
              <c:f>'Active 1'!$J$21:$J$990</c:f>
              <c:numCache>
                <c:formatCode>General</c:formatCode>
                <c:ptCount val="970"/>
                <c:pt idx="131">
                  <c:v>-2.3731999972369522E-3</c:v>
                </c:pt>
                <c:pt idx="137">
                  <c:v>7.4619200022425503E-3</c:v>
                </c:pt>
                <c:pt idx="138">
                  <c:v>7.4619200022425503E-3</c:v>
                </c:pt>
                <c:pt idx="143">
                  <c:v>1.6297059999487828E-2</c:v>
                </c:pt>
                <c:pt idx="144">
                  <c:v>1.929705999646103E-2</c:v>
                </c:pt>
                <c:pt idx="145">
                  <c:v>2.2297060000710189E-2</c:v>
                </c:pt>
                <c:pt idx="192">
                  <c:v>1.6373000034946017E-3</c:v>
                </c:pt>
                <c:pt idx="195">
                  <c:v>2.2372800012817606E-3</c:v>
                </c:pt>
                <c:pt idx="196">
                  <c:v>2.8427200013538823E-3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34D-486F-B836-84488D466B20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'Active 1'!$D$21:$D$93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1'!$F$21:$F$990</c:f>
              <c:numCache>
                <c:formatCode>General</c:formatCode>
                <c:ptCount val="970"/>
                <c:pt idx="0">
                  <c:v>-12354</c:v>
                </c:pt>
                <c:pt idx="1">
                  <c:v>-11918</c:v>
                </c:pt>
                <c:pt idx="2">
                  <c:v>-11670</c:v>
                </c:pt>
                <c:pt idx="3">
                  <c:v>-11457</c:v>
                </c:pt>
                <c:pt idx="4">
                  <c:v>-11255</c:v>
                </c:pt>
                <c:pt idx="5">
                  <c:v>-11107</c:v>
                </c:pt>
                <c:pt idx="6">
                  <c:v>-10725</c:v>
                </c:pt>
                <c:pt idx="7">
                  <c:v>-10721</c:v>
                </c:pt>
                <c:pt idx="8">
                  <c:v>-10719</c:v>
                </c:pt>
                <c:pt idx="9">
                  <c:v>-10709</c:v>
                </c:pt>
                <c:pt idx="10">
                  <c:v>-10707</c:v>
                </c:pt>
                <c:pt idx="11">
                  <c:v>-10705</c:v>
                </c:pt>
                <c:pt idx="12">
                  <c:v>-10705</c:v>
                </c:pt>
                <c:pt idx="13">
                  <c:v>-10701</c:v>
                </c:pt>
                <c:pt idx="14">
                  <c:v>-10696</c:v>
                </c:pt>
                <c:pt idx="15">
                  <c:v>-10630</c:v>
                </c:pt>
                <c:pt idx="16">
                  <c:v>-10619</c:v>
                </c:pt>
                <c:pt idx="17">
                  <c:v>-10617</c:v>
                </c:pt>
                <c:pt idx="18">
                  <c:v>-10612</c:v>
                </c:pt>
                <c:pt idx="19">
                  <c:v>-10610</c:v>
                </c:pt>
                <c:pt idx="20">
                  <c:v>-10377</c:v>
                </c:pt>
                <c:pt idx="21">
                  <c:v>-10204</c:v>
                </c:pt>
                <c:pt idx="22">
                  <c:v>-10182</c:v>
                </c:pt>
                <c:pt idx="23">
                  <c:v>-10091</c:v>
                </c:pt>
                <c:pt idx="24">
                  <c:v>-10089</c:v>
                </c:pt>
                <c:pt idx="25">
                  <c:v>-10080</c:v>
                </c:pt>
                <c:pt idx="26">
                  <c:v>-9811</c:v>
                </c:pt>
                <c:pt idx="27">
                  <c:v>-9807</c:v>
                </c:pt>
                <c:pt idx="28">
                  <c:v>-9780</c:v>
                </c:pt>
                <c:pt idx="29">
                  <c:v>-9758</c:v>
                </c:pt>
                <c:pt idx="30">
                  <c:v>-9756</c:v>
                </c:pt>
                <c:pt idx="31">
                  <c:v>-9696</c:v>
                </c:pt>
                <c:pt idx="32">
                  <c:v>-9687</c:v>
                </c:pt>
                <c:pt idx="33">
                  <c:v>-9676</c:v>
                </c:pt>
                <c:pt idx="34">
                  <c:v>-9672</c:v>
                </c:pt>
                <c:pt idx="35">
                  <c:v>-9645</c:v>
                </c:pt>
                <c:pt idx="36">
                  <c:v>-9634</c:v>
                </c:pt>
                <c:pt idx="37">
                  <c:v>-9596</c:v>
                </c:pt>
                <c:pt idx="38">
                  <c:v>-9594</c:v>
                </c:pt>
                <c:pt idx="39">
                  <c:v>-9587</c:v>
                </c:pt>
                <c:pt idx="40">
                  <c:v>-9567</c:v>
                </c:pt>
                <c:pt idx="41">
                  <c:v>-9565</c:v>
                </c:pt>
                <c:pt idx="42">
                  <c:v>-9547</c:v>
                </c:pt>
                <c:pt idx="43">
                  <c:v>-9545</c:v>
                </c:pt>
                <c:pt idx="44">
                  <c:v>-9521</c:v>
                </c:pt>
                <c:pt idx="45">
                  <c:v>-9485</c:v>
                </c:pt>
                <c:pt idx="46">
                  <c:v>-9454</c:v>
                </c:pt>
                <c:pt idx="47">
                  <c:v>-9445</c:v>
                </c:pt>
                <c:pt idx="48">
                  <c:v>-9428</c:v>
                </c:pt>
                <c:pt idx="49">
                  <c:v>-9421</c:v>
                </c:pt>
                <c:pt idx="50">
                  <c:v>-9385</c:v>
                </c:pt>
                <c:pt idx="51">
                  <c:v>-9383</c:v>
                </c:pt>
                <c:pt idx="52">
                  <c:v>-9374</c:v>
                </c:pt>
                <c:pt idx="53">
                  <c:v>-9359</c:v>
                </c:pt>
                <c:pt idx="54">
                  <c:v>-9270</c:v>
                </c:pt>
                <c:pt idx="55">
                  <c:v>-9250</c:v>
                </c:pt>
                <c:pt idx="56">
                  <c:v>-9243</c:v>
                </c:pt>
                <c:pt idx="57">
                  <c:v>-9239</c:v>
                </c:pt>
                <c:pt idx="58">
                  <c:v>-6392</c:v>
                </c:pt>
                <c:pt idx="59">
                  <c:v>-5773</c:v>
                </c:pt>
                <c:pt idx="60">
                  <c:v>-5745</c:v>
                </c:pt>
                <c:pt idx="61">
                  <c:v>-5687</c:v>
                </c:pt>
                <c:pt idx="62">
                  <c:v>-5644</c:v>
                </c:pt>
                <c:pt idx="63">
                  <c:v>-5621</c:v>
                </c:pt>
                <c:pt idx="64">
                  <c:v>-5563</c:v>
                </c:pt>
                <c:pt idx="65">
                  <c:v>-5542</c:v>
                </c:pt>
                <c:pt idx="66">
                  <c:v>-5507</c:v>
                </c:pt>
                <c:pt idx="67">
                  <c:v>-5447</c:v>
                </c:pt>
                <c:pt idx="68">
                  <c:v>-5443</c:v>
                </c:pt>
                <c:pt idx="69">
                  <c:v>-5348</c:v>
                </c:pt>
                <c:pt idx="70">
                  <c:v>-5217</c:v>
                </c:pt>
                <c:pt idx="71">
                  <c:v>-5201</c:v>
                </c:pt>
                <c:pt idx="72">
                  <c:v>-5052</c:v>
                </c:pt>
                <c:pt idx="73">
                  <c:v>-5004</c:v>
                </c:pt>
                <c:pt idx="74">
                  <c:v>-4977</c:v>
                </c:pt>
                <c:pt idx="75">
                  <c:v>-4926</c:v>
                </c:pt>
                <c:pt idx="76">
                  <c:v>-4886</c:v>
                </c:pt>
                <c:pt idx="77">
                  <c:v>-4830</c:v>
                </c:pt>
                <c:pt idx="78">
                  <c:v>-4822</c:v>
                </c:pt>
                <c:pt idx="79">
                  <c:v>-4817</c:v>
                </c:pt>
                <c:pt idx="80">
                  <c:v>-4265</c:v>
                </c:pt>
                <c:pt idx="81">
                  <c:v>-4154</c:v>
                </c:pt>
                <c:pt idx="82">
                  <c:v>-3342</c:v>
                </c:pt>
                <c:pt idx="83">
                  <c:v>-3342</c:v>
                </c:pt>
                <c:pt idx="84">
                  <c:v>-3331</c:v>
                </c:pt>
                <c:pt idx="85">
                  <c:v>-3331</c:v>
                </c:pt>
                <c:pt idx="86">
                  <c:v>-3300</c:v>
                </c:pt>
                <c:pt idx="87">
                  <c:v>-3300</c:v>
                </c:pt>
                <c:pt idx="88">
                  <c:v>-3298</c:v>
                </c:pt>
                <c:pt idx="89">
                  <c:v>-3298</c:v>
                </c:pt>
                <c:pt idx="90">
                  <c:v>-3231</c:v>
                </c:pt>
                <c:pt idx="91">
                  <c:v>-3198</c:v>
                </c:pt>
                <c:pt idx="92">
                  <c:v>-3120</c:v>
                </c:pt>
                <c:pt idx="93">
                  <c:v>-3109</c:v>
                </c:pt>
                <c:pt idx="94">
                  <c:v>-3100</c:v>
                </c:pt>
                <c:pt idx="95">
                  <c:v>-3027</c:v>
                </c:pt>
                <c:pt idx="96">
                  <c:v>-3027</c:v>
                </c:pt>
                <c:pt idx="97">
                  <c:v>-3016</c:v>
                </c:pt>
                <c:pt idx="98">
                  <c:v>-3016</c:v>
                </c:pt>
                <c:pt idx="99">
                  <c:v>-2994</c:v>
                </c:pt>
                <c:pt idx="100">
                  <c:v>-2983</c:v>
                </c:pt>
                <c:pt idx="101">
                  <c:v>-2983</c:v>
                </c:pt>
                <c:pt idx="102">
                  <c:v>-2914</c:v>
                </c:pt>
                <c:pt idx="103">
                  <c:v>-2905</c:v>
                </c:pt>
                <c:pt idx="104">
                  <c:v>-2905</c:v>
                </c:pt>
                <c:pt idx="105">
                  <c:v>-2870</c:v>
                </c:pt>
                <c:pt idx="106">
                  <c:v>-2823</c:v>
                </c:pt>
                <c:pt idx="107">
                  <c:v>-2812</c:v>
                </c:pt>
                <c:pt idx="108">
                  <c:v>-2805</c:v>
                </c:pt>
                <c:pt idx="109">
                  <c:v>-2803</c:v>
                </c:pt>
                <c:pt idx="110">
                  <c:v>-2803</c:v>
                </c:pt>
                <c:pt idx="111">
                  <c:v>-2792</c:v>
                </c:pt>
                <c:pt idx="112">
                  <c:v>-2781</c:v>
                </c:pt>
                <c:pt idx="113">
                  <c:v>-2736</c:v>
                </c:pt>
                <c:pt idx="114">
                  <c:v>-2623</c:v>
                </c:pt>
                <c:pt idx="115">
                  <c:v>-2570</c:v>
                </c:pt>
                <c:pt idx="116">
                  <c:v>-2546</c:v>
                </c:pt>
                <c:pt idx="117">
                  <c:v>-2488</c:v>
                </c:pt>
                <c:pt idx="118">
                  <c:v>-2477</c:v>
                </c:pt>
                <c:pt idx="119">
                  <c:v>-2468</c:v>
                </c:pt>
                <c:pt idx="120">
                  <c:v>-2366</c:v>
                </c:pt>
                <c:pt idx="121">
                  <c:v>-2297</c:v>
                </c:pt>
                <c:pt idx="122">
                  <c:v>-2257</c:v>
                </c:pt>
                <c:pt idx="123">
                  <c:v>-2231</c:v>
                </c:pt>
                <c:pt idx="124">
                  <c:v>-2231</c:v>
                </c:pt>
                <c:pt idx="125">
                  <c:v>-2153</c:v>
                </c:pt>
                <c:pt idx="126">
                  <c:v>-2153</c:v>
                </c:pt>
                <c:pt idx="127">
                  <c:v>-2144</c:v>
                </c:pt>
                <c:pt idx="128">
                  <c:v>-2131</c:v>
                </c:pt>
                <c:pt idx="129">
                  <c:v>-2038</c:v>
                </c:pt>
                <c:pt idx="130">
                  <c:v>-2027</c:v>
                </c:pt>
                <c:pt idx="131">
                  <c:v>-1940</c:v>
                </c:pt>
                <c:pt idx="132">
                  <c:v>-2570</c:v>
                </c:pt>
                <c:pt idx="133">
                  <c:v>-1869</c:v>
                </c:pt>
                <c:pt idx="134">
                  <c:v>-1860</c:v>
                </c:pt>
                <c:pt idx="135">
                  <c:v>-1829</c:v>
                </c:pt>
                <c:pt idx="136">
                  <c:v>-1827</c:v>
                </c:pt>
                <c:pt idx="137">
                  <c:v>-1736</c:v>
                </c:pt>
                <c:pt idx="138">
                  <c:v>-1736</c:v>
                </c:pt>
                <c:pt idx="139">
                  <c:v>-1723</c:v>
                </c:pt>
                <c:pt idx="140">
                  <c:v>-1654</c:v>
                </c:pt>
                <c:pt idx="141">
                  <c:v>-1623</c:v>
                </c:pt>
                <c:pt idx="142">
                  <c:v>-1623</c:v>
                </c:pt>
                <c:pt idx="143">
                  <c:v>-1623</c:v>
                </c:pt>
                <c:pt idx="144">
                  <c:v>-1623</c:v>
                </c:pt>
                <c:pt idx="145">
                  <c:v>-1623</c:v>
                </c:pt>
                <c:pt idx="146">
                  <c:v>-1612</c:v>
                </c:pt>
                <c:pt idx="147">
                  <c:v>-1543</c:v>
                </c:pt>
                <c:pt idx="148">
                  <c:v>-1523</c:v>
                </c:pt>
                <c:pt idx="149">
                  <c:v>-1499</c:v>
                </c:pt>
                <c:pt idx="150">
                  <c:v>-1412</c:v>
                </c:pt>
                <c:pt idx="151">
                  <c:v>-1399</c:v>
                </c:pt>
                <c:pt idx="152">
                  <c:v>-1399</c:v>
                </c:pt>
                <c:pt idx="153">
                  <c:v>-1354</c:v>
                </c:pt>
                <c:pt idx="154">
                  <c:v>-1354</c:v>
                </c:pt>
                <c:pt idx="155">
                  <c:v>-1330</c:v>
                </c:pt>
                <c:pt idx="156">
                  <c:v>-1241</c:v>
                </c:pt>
                <c:pt idx="157">
                  <c:v>-1197</c:v>
                </c:pt>
                <c:pt idx="158">
                  <c:v>-1197</c:v>
                </c:pt>
                <c:pt idx="159">
                  <c:v>-1195</c:v>
                </c:pt>
                <c:pt idx="160">
                  <c:v>-1186</c:v>
                </c:pt>
                <c:pt idx="161">
                  <c:v>-1095</c:v>
                </c:pt>
                <c:pt idx="162">
                  <c:v>-1095</c:v>
                </c:pt>
                <c:pt idx="163">
                  <c:v>-1093</c:v>
                </c:pt>
                <c:pt idx="164">
                  <c:v>-1084</c:v>
                </c:pt>
                <c:pt idx="165">
                  <c:v>-1026</c:v>
                </c:pt>
                <c:pt idx="166">
                  <c:v>-1004</c:v>
                </c:pt>
                <c:pt idx="167">
                  <c:v>-1004</c:v>
                </c:pt>
                <c:pt idx="168">
                  <c:v>-913</c:v>
                </c:pt>
                <c:pt idx="169">
                  <c:v>-893</c:v>
                </c:pt>
                <c:pt idx="170">
                  <c:v>-882</c:v>
                </c:pt>
                <c:pt idx="171">
                  <c:v>-760</c:v>
                </c:pt>
                <c:pt idx="172">
                  <c:v>-691</c:v>
                </c:pt>
                <c:pt idx="173">
                  <c:v>-589</c:v>
                </c:pt>
                <c:pt idx="174">
                  <c:v>-554</c:v>
                </c:pt>
                <c:pt idx="175">
                  <c:v>-545</c:v>
                </c:pt>
                <c:pt idx="176">
                  <c:v>-487</c:v>
                </c:pt>
                <c:pt idx="177">
                  <c:v>-432</c:v>
                </c:pt>
                <c:pt idx="178">
                  <c:v>-263</c:v>
                </c:pt>
                <c:pt idx="179">
                  <c:v>-161</c:v>
                </c:pt>
                <c:pt idx="180">
                  <c:v>-150</c:v>
                </c:pt>
                <c:pt idx="181">
                  <c:v>-150</c:v>
                </c:pt>
                <c:pt idx="182">
                  <c:v>-83</c:v>
                </c:pt>
                <c:pt idx="183">
                  <c:v>-35.5</c:v>
                </c:pt>
                <c:pt idx="184">
                  <c:v>0</c:v>
                </c:pt>
                <c:pt idx="185">
                  <c:v>41</c:v>
                </c:pt>
                <c:pt idx="186">
                  <c:v>54</c:v>
                </c:pt>
                <c:pt idx="187">
                  <c:v>63</c:v>
                </c:pt>
                <c:pt idx="188">
                  <c:v>72</c:v>
                </c:pt>
                <c:pt idx="189">
                  <c:v>94</c:v>
                </c:pt>
                <c:pt idx="190">
                  <c:v>167</c:v>
                </c:pt>
                <c:pt idx="191">
                  <c:v>265</c:v>
                </c:pt>
                <c:pt idx="192">
                  <c:v>285</c:v>
                </c:pt>
                <c:pt idx="193">
                  <c:v>287</c:v>
                </c:pt>
                <c:pt idx="194">
                  <c:v>367</c:v>
                </c:pt>
                <c:pt idx="195">
                  <c:v>376</c:v>
                </c:pt>
                <c:pt idx="196">
                  <c:v>624</c:v>
                </c:pt>
                <c:pt idx="197">
                  <c:v>713</c:v>
                </c:pt>
                <c:pt idx="198">
                  <c:v>800.5</c:v>
                </c:pt>
                <c:pt idx="199">
                  <c:v>802</c:v>
                </c:pt>
                <c:pt idx="200">
                  <c:v>806</c:v>
                </c:pt>
                <c:pt idx="201">
                  <c:v>1321</c:v>
                </c:pt>
                <c:pt idx="202">
                  <c:v>1343</c:v>
                </c:pt>
                <c:pt idx="203">
                  <c:v>1971</c:v>
                </c:pt>
                <c:pt idx="204">
                  <c:v>1973</c:v>
                </c:pt>
                <c:pt idx="205">
                  <c:v>2082</c:v>
                </c:pt>
                <c:pt idx="206">
                  <c:v>2184</c:v>
                </c:pt>
                <c:pt idx="207">
                  <c:v>2193</c:v>
                </c:pt>
              </c:numCache>
            </c:numRef>
          </c:xVal>
          <c:yVal>
            <c:numRef>
              <c:f>'Active 1'!$K$21:$K$990</c:f>
              <c:numCache>
                <c:formatCode>General</c:formatCode>
                <c:ptCount val="970"/>
                <c:pt idx="184">
                  <c:v>0</c:v>
                </c:pt>
                <c:pt idx="185">
                  <c:v>5.1109799969708547E-3</c:v>
                </c:pt>
                <c:pt idx="187">
                  <c:v>3.3461400016676635E-3</c:v>
                </c:pt>
                <c:pt idx="188">
                  <c:v>6.8241600019973703E-3</c:v>
                </c:pt>
                <c:pt idx="189">
                  <c:v>2.8593199967872351E-3</c:v>
                </c:pt>
                <c:pt idx="190">
                  <c:v>5.3032600044389255E-3</c:v>
                </c:pt>
                <c:pt idx="197">
                  <c:v>4.1031400032807142E-3</c:v>
                </c:pt>
                <c:pt idx="198">
                  <c:v>4.133889997319784E-3</c:v>
                </c:pt>
                <c:pt idx="199">
                  <c:v>3.5635599997476675E-3</c:v>
                </c:pt>
                <c:pt idx="200">
                  <c:v>3.6426800070330501E-3</c:v>
                </c:pt>
                <c:pt idx="201">
                  <c:v>9.2293799971230328E-3</c:v>
                </c:pt>
                <c:pt idx="202">
                  <c:v>1.0764540005766321E-2</c:v>
                </c:pt>
                <c:pt idx="203">
                  <c:v>1.248638000106439E-2</c:v>
                </c:pt>
                <c:pt idx="204">
                  <c:v>1.1825939996924717E-2</c:v>
                </c:pt>
                <c:pt idx="205">
                  <c:v>1.3281960003951099E-2</c:v>
                </c:pt>
                <c:pt idx="206">
                  <c:v>1.429952000034973E-2</c:v>
                </c:pt>
                <c:pt idx="207">
                  <c:v>1.9077539996942505E-2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34D-486F-B836-84488D466B20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'Active 1'!$D$21:$D$93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1'!$F$21:$F$990</c:f>
              <c:numCache>
                <c:formatCode>General</c:formatCode>
                <c:ptCount val="970"/>
                <c:pt idx="0">
                  <c:v>-12354</c:v>
                </c:pt>
                <c:pt idx="1">
                  <c:v>-11918</c:v>
                </c:pt>
                <c:pt idx="2">
                  <c:v>-11670</c:v>
                </c:pt>
                <c:pt idx="3">
                  <c:v>-11457</c:v>
                </c:pt>
                <c:pt idx="4">
                  <c:v>-11255</c:v>
                </c:pt>
                <c:pt idx="5">
                  <c:v>-11107</c:v>
                </c:pt>
                <c:pt idx="6">
                  <c:v>-10725</c:v>
                </c:pt>
                <c:pt idx="7">
                  <c:v>-10721</c:v>
                </c:pt>
                <c:pt idx="8">
                  <c:v>-10719</c:v>
                </c:pt>
                <c:pt idx="9">
                  <c:v>-10709</c:v>
                </c:pt>
                <c:pt idx="10">
                  <c:v>-10707</c:v>
                </c:pt>
                <c:pt idx="11">
                  <c:v>-10705</c:v>
                </c:pt>
                <c:pt idx="12">
                  <c:v>-10705</c:v>
                </c:pt>
                <c:pt idx="13">
                  <c:v>-10701</c:v>
                </c:pt>
                <c:pt idx="14">
                  <c:v>-10696</c:v>
                </c:pt>
                <c:pt idx="15">
                  <c:v>-10630</c:v>
                </c:pt>
                <c:pt idx="16">
                  <c:v>-10619</c:v>
                </c:pt>
                <c:pt idx="17">
                  <c:v>-10617</c:v>
                </c:pt>
                <c:pt idx="18">
                  <c:v>-10612</c:v>
                </c:pt>
                <c:pt idx="19">
                  <c:v>-10610</c:v>
                </c:pt>
                <c:pt idx="20">
                  <c:v>-10377</c:v>
                </c:pt>
                <c:pt idx="21">
                  <c:v>-10204</c:v>
                </c:pt>
                <c:pt idx="22">
                  <c:v>-10182</c:v>
                </c:pt>
                <c:pt idx="23">
                  <c:v>-10091</c:v>
                </c:pt>
                <c:pt idx="24">
                  <c:v>-10089</c:v>
                </c:pt>
                <c:pt idx="25">
                  <c:v>-10080</c:v>
                </c:pt>
                <c:pt idx="26">
                  <c:v>-9811</c:v>
                </c:pt>
                <c:pt idx="27">
                  <c:v>-9807</c:v>
                </c:pt>
                <c:pt idx="28">
                  <c:v>-9780</c:v>
                </c:pt>
                <c:pt idx="29">
                  <c:v>-9758</c:v>
                </c:pt>
                <c:pt idx="30">
                  <c:v>-9756</c:v>
                </c:pt>
                <c:pt idx="31">
                  <c:v>-9696</c:v>
                </c:pt>
                <c:pt idx="32">
                  <c:v>-9687</c:v>
                </c:pt>
                <c:pt idx="33">
                  <c:v>-9676</c:v>
                </c:pt>
                <c:pt idx="34">
                  <c:v>-9672</c:v>
                </c:pt>
                <c:pt idx="35">
                  <c:v>-9645</c:v>
                </c:pt>
                <c:pt idx="36">
                  <c:v>-9634</c:v>
                </c:pt>
                <c:pt idx="37">
                  <c:v>-9596</c:v>
                </c:pt>
                <c:pt idx="38">
                  <c:v>-9594</c:v>
                </c:pt>
                <c:pt idx="39">
                  <c:v>-9587</c:v>
                </c:pt>
                <c:pt idx="40">
                  <c:v>-9567</c:v>
                </c:pt>
                <c:pt idx="41">
                  <c:v>-9565</c:v>
                </c:pt>
                <c:pt idx="42">
                  <c:v>-9547</c:v>
                </c:pt>
                <c:pt idx="43">
                  <c:v>-9545</c:v>
                </c:pt>
                <c:pt idx="44">
                  <c:v>-9521</c:v>
                </c:pt>
                <c:pt idx="45">
                  <c:v>-9485</c:v>
                </c:pt>
                <c:pt idx="46">
                  <c:v>-9454</c:v>
                </c:pt>
                <c:pt idx="47">
                  <c:v>-9445</c:v>
                </c:pt>
                <c:pt idx="48">
                  <c:v>-9428</c:v>
                </c:pt>
                <c:pt idx="49">
                  <c:v>-9421</c:v>
                </c:pt>
                <c:pt idx="50">
                  <c:v>-9385</c:v>
                </c:pt>
                <c:pt idx="51">
                  <c:v>-9383</c:v>
                </c:pt>
                <c:pt idx="52">
                  <c:v>-9374</c:v>
                </c:pt>
                <c:pt idx="53">
                  <c:v>-9359</c:v>
                </c:pt>
                <c:pt idx="54">
                  <c:v>-9270</c:v>
                </c:pt>
                <c:pt idx="55">
                  <c:v>-9250</c:v>
                </c:pt>
                <c:pt idx="56">
                  <c:v>-9243</c:v>
                </c:pt>
                <c:pt idx="57">
                  <c:v>-9239</c:v>
                </c:pt>
                <c:pt idx="58">
                  <c:v>-6392</c:v>
                </c:pt>
                <c:pt idx="59">
                  <c:v>-5773</c:v>
                </c:pt>
                <c:pt idx="60">
                  <c:v>-5745</c:v>
                </c:pt>
                <c:pt idx="61">
                  <c:v>-5687</c:v>
                </c:pt>
                <c:pt idx="62">
                  <c:v>-5644</c:v>
                </c:pt>
                <c:pt idx="63">
                  <c:v>-5621</c:v>
                </c:pt>
                <c:pt idx="64">
                  <c:v>-5563</c:v>
                </c:pt>
                <c:pt idx="65">
                  <c:v>-5542</c:v>
                </c:pt>
                <c:pt idx="66">
                  <c:v>-5507</c:v>
                </c:pt>
                <c:pt idx="67">
                  <c:v>-5447</c:v>
                </c:pt>
                <c:pt idx="68">
                  <c:v>-5443</c:v>
                </c:pt>
                <c:pt idx="69">
                  <c:v>-5348</c:v>
                </c:pt>
                <c:pt idx="70">
                  <c:v>-5217</c:v>
                </c:pt>
                <c:pt idx="71">
                  <c:v>-5201</c:v>
                </c:pt>
                <c:pt idx="72">
                  <c:v>-5052</c:v>
                </c:pt>
                <c:pt idx="73">
                  <c:v>-5004</c:v>
                </c:pt>
                <c:pt idx="74">
                  <c:v>-4977</c:v>
                </c:pt>
                <c:pt idx="75">
                  <c:v>-4926</c:v>
                </c:pt>
                <c:pt idx="76">
                  <c:v>-4886</c:v>
                </c:pt>
                <c:pt idx="77">
                  <c:v>-4830</c:v>
                </c:pt>
                <c:pt idx="78">
                  <c:v>-4822</c:v>
                </c:pt>
                <c:pt idx="79">
                  <c:v>-4817</c:v>
                </c:pt>
                <c:pt idx="80">
                  <c:v>-4265</c:v>
                </c:pt>
                <c:pt idx="81">
                  <c:v>-4154</c:v>
                </c:pt>
                <c:pt idx="82">
                  <c:v>-3342</c:v>
                </c:pt>
                <c:pt idx="83">
                  <c:v>-3342</c:v>
                </c:pt>
                <c:pt idx="84">
                  <c:v>-3331</c:v>
                </c:pt>
                <c:pt idx="85">
                  <c:v>-3331</c:v>
                </c:pt>
                <c:pt idx="86">
                  <c:v>-3300</c:v>
                </c:pt>
                <c:pt idx="87">
                  <c:v>-3300</c:v>
                </c:pt>
                <c:pt idx="88">
                  <c:v>-3298</c:v>
                </c:pt>
                <c:pt idx="89">
                  <c:v>-3298</c:v>
                </c:pt>
                <c:pt idx="90">
                  <c:v>-3231</c:v>
                </c:pt>
                <c:pt idx="91">
                  <c:v>-3198</c:v>
                </c:pt>
                <c:pt idx="92">
                  <c:v>-3120</c:v>
                </c:pt>
                <c:pt idx="93">
                  <c:v>-3109</c:v>
                </c:pt>
                <c:pt idx="94">
                  <c:v>-3100</c:v>
                </c:pt>
                <c:pt idx="95">
                  <c:v>-3027</c:v>
                </c:pt>
                <c:pt idx="96">
                  <c:v>-3027</c:v>
                </c:pt>
                <c:pt idx="97">
                  <c:v>-3016</c:v>
                </c:pt>
                <c:pt idx="98">
                  <c:v>-3016</c:v>
                </c:pt>
                <c:pt idx="99">
                  <c:v>-2994</c:v>
                </c:pt>
                <c:pt idx="100">
                  <c:v>-2983</c:v>
                </c:pt>
                <c:pt idx="101">
                  <c:v>-2983</c:v>
                </c:pt>
                <c:pt idx="102">
                  <c:v>-2914</c:v>
                </c:pt>
                <c:pt idx="103">
                  <c:v>-2905</c:v>
                </c:pt>
                <c:pt idx="104">
                  <c:v>-2905</c:v>
                </c:pt>
                <c:pt idx="105">
                  <c:v>-2870</c:v>
                </c:pt>
                <c:pt idx="106">
                  <c:v>-2823</c:v>
                </c:pt>
                <c:pt idx="107">
                  <c:v>-2812</c:v>
                </c:pt>
                <c:pt idx="108">
                  <c:v>-2805</c:v>
                </c:pt>
                <c:pt idx="109">
                  <c:v>-2803</c:v>
                </c:pt>
                <c:pt idx="110">
                  <c:v>-2803</c:v>
                </c:pt>
                <c:pt idx="111">
                  <c:v>-2792</c:v>
                </c:pt>
                <c:pt idx="112">
                  <c:v>-2781</c:v>
                </c:pt>
                <c:pt idx="113">
                  <c:v>-2736</c:v>
                </c:pt>
                <c:pt idx="114">
                  <c:v>-2623</c:v>
                </c:pt>
                <c:pt idx="115">
                  <c:v>-2570</c:v>
                </c:pt>
                <c:pt idx="116">
                  <c:v>-2546</c:v>
                </c:pt>
                <c:pt idx="117">
                  <c:v>-2488</c:v>
                </c:pt>
                <c:pt idx="118">
                  <c:v>-2477</c:v>
                </c:pt>
                <c:pt idx="119">
                  <c:v>-2468</c:v>
                </c:pt>
                <c:pt idx="120">
                  <c:v>-2366</c:v>
                </c:pt>
                <c:pt idx="121">
                  <c:v>-2297</c:v>
                </c:pt>
                <c:pt idx="122">
                  <c:v>-2257</c:v>
                </c:pt>
                <c:pt idx="123">
                  <c:v>-2231</c:v>
                </c:pt>
                <c:pt idx="124">
                  <c:v>-2231</c:v>
                </c:pt>
                <c:pt idx="125">
                  <c:v>-2153</c:v>
                </c:pt>
                <c:pt idx="126">
                  <c:v>-2153</c:v>
                </c:pt>
                <c:pt idx="127">
                  <c:v>-2144</c:v>
                </c:pt>
                <c:pt idx="128">
                  <c:v>-2131</c:v>
                </c:pt>
                <c:pt idx="129">
                  <c:v>-2038</c:v>
                </c:pt>
                <c:pt idx="130">
                  <c:v>-2027</c:v>
                </c:pt>
                <c:pt idx="131">
                  <c:v>-1940</c:v>
                </c:pt>
                <c:pt idx="132">
                  <c:v>-2570</c:v>
                </c:pt>
                <c:pt idx="133">
                  <c:v>-1869</c:v>
                </c:pt>
                <c:pt idx="134">
                  <c:v>-1860</c:v>
                </c:pt>
                <c:pt idx="135">
                  <c:v>-1829</c:v>
                </c:pt>
                <c:pt idx="136">
                  <c:v>-1827</c:v>
                </c:pt>
                <c:pt idx="137">
                  <c:v>-1736</c:v>
                </c:pt>
                <c:pt idx="138">
                  <c:v>-1736</c:v>
                </c:pt>
                <c:pt idx="139">
                  <c:v>-1723</c:v>
                </c:pt>
                <c:pt idx="140">
                  <c:v>-1654</c:v>
                </c:pt>
                <c:pt idx="141">
                  <c:v>-1623</c:v>
                </c:pt>
                <c:pt idx="142">
                  <c:v>-1623</c:v>
                </c:pt>
                <c:pt idx="143">
                  <c:v>-1623</c:v>
                </c:pt>
                <c:pt idx="144">
                  <c:v>-1623</c:v>
                </c:pt>
                <c:pt idx="145">
                  <c:v>-1623</c:v>
                </c:pt>
                <c:pt idx="146">
                  <c:v>-1612</c:v>
                </c:pt>
                <c:pt idx="147">
                  <c:v>-1543</c:v>
                </c:pt>
                <c:pt idx="148">
                  <c:v>-1523</c:v>
                </c:pt>
                <c:pt idx="149">
                  <c:v>-1499</c:v>
                </c:pt>
                <c:pt idx="150">
                  <c:v>-1412</c:v>
                </c:pt>
                <c:pt idx="151">
                  <c:v>-1399</c:v>
                </c:pt>
                <c:pt idx="152">
                  <c:v>-1399</c:v>
                </c:pt>
                <c:pt idx="153">
                  <c:v>-1354</c:v>
                </c:pt>
                <c:pt idx="154">
                  <c:v>-1354</c:v>
                </c:pt>
                <c:pt idx="155">
                  <c:v>-1330</c:v>
                </c:pt>
                <c:pt idx="156">
                  <c:v>-1241</c:v>
                </c:pt>
                <c:pt idx="157">
                  <c:v>-1197</c:v>
                </c:pt>
                <c:pt idx="158">
                  <c:v>-1197</c:v>
                </c:pt>
                <c:pt idx="159">
                  <c:v>-1195</c:v>
                </c:pt>
                <c:pt idx="160">
                  <c:v>-1186</c:v>
                </c:pt>
                <c:pt idx="161">
                  <c:v>-1095</c:v>
                </c:pt>
                <c:pt idx="162">
                  <c:v>-1095</c:v>
                </c:pt>
                <c:pt idx="163">
                  <c:v>-1093</c:v>
                </c:pt>
                <c:pt idx="164">
                  <c:v>-1084</c:v>
                </c:pt>
                <c:pt idx="165">
                  <c:v>-1026</c:v>
                </c:pt>
                <c:pt idx="166">
                  <c:v>-1004</c:v>
                </c:pt>
                <c:pt idx="167">
                  <c:v>-1004</c:v>
                </c:pt>
                <c:pt idx="168">
                  <c:v>-913</c:v>
                </c:pt>
                <c:pt idx="169">
                  <c:v>-893</c:v>
                </c:pt>
                <c:pt idx="170">
                  <c:v>-882</c:v>
                </c:pt>
                <c:pt idx="171">
                  <c:v>-760</c:v>
                </c:pt>
                <c:pt idx="172">
                  <c:v>-691</c:v>
                </c:pt>
                <c:pt idx="173">
                  <c:v>-589</c:v>
                </c:pt>
                <c:pt idx="174">
                  <c:v>-554</c:v>
                </c:pt>
                <c:pt idx="175">
                  <c:v>-545</c:v>
                </c:pt>
                <c:pt idx="176">
                  <c:v>-487</c:v>
                </c:pt>
                <c:pt idx="177">
                  <c:v>-432</c:v>
                </c:pt>
                <c:pt idx="178">
                  <c:v>-263</c:v>
                </c:pt>
                <c:pt idx="179">
                  <c:v>-161</c:v>
                </c:pt>
                <c:pt idx="180">
                  <c:v>-150</c:v>
                </c:pt>
                <c:pt idx="181">
                  <c:v>-150</c:v>
                </c:pt>
                <c:pt idx="182">
                  <c:v>-83</c:v>
                </c:pt>
                <c:pt idx="183">
                  <c:v>-35.5</c:v>
                </c:pt>
                <c:pt idx="184">
                  <c:v>0</c:v>
                </c:pt>
                <c:pt idx="185">
                  <c:v>41</c:v>
                </c:pt>
                <c:pt idx="186">
                  <c:v>54</c:v>
                </c:pt>
                <c:pt idx="187">
                  <c:v>63</c:v>
                </c:pt>
                <c:pt idx="188">
                  <c:v>72</c:v>
                </c:pt>
                <c:pt idx="189">
                  <c:v>94</c:v>
                </c:pt>
                <c:pt idx="190">
                  <c:v>167</c:v>
                </c:pt>
                <c:pt idx="191">
                  <c:v>265</c:v>
                </c:pt>
                <c:pt idx="192">
                  <c:v>285</c:v>
                </c:pt>
                <c:pt idx="193">
                  <c:v>287</c:v>
                </c:pt>
                <c:pt idx="194">
                  <c:v>367</c:v>
                </c:pt>
                <c:pt idx="195">
                  <c:v>376</c:v>
                </c:pt>
                <c:pt idx="196">
                  <c:v>624</c:v>
                </c:pt>
                <c:pt idx="197">
                  <c:v>713</c:v>
                </c:pt>
                <c:pt idx="198">
                  <c:v>800.5</c:v>
                </c:pt>
                <c:pt idx="199">
                  <c:v>802</c:v>
                </c:pt>
                <c:pt idx="200">
                  <c:v>806</c:v>
                </c:pt>
                <c:pt idx="201">
                  <c:v>1321</c:v>
                </c:pt>
                <c:pt idx="202">
                  <c:v>1343</c:v>
                </c:pt>
                <c:pt idx="203">
                  <c:v>1971</c:v>
                </c:pt>
                <c:pt idx="204">
                  <c:v>1973</c:v>
                </c:pt>
                <c:pt idx="205">
                  <c:v>2082</c:v>
                </c:pt>
                <c:pt idx="206">
                  <c:v>2184</c:v>
                </c:pt>
                <c:pt idx="207">
                  <c:v>2193</c:v>
                </c:pt>
              </c:numCache>
            </c:numRef>
          </c:xVal>
          <c:yVal>
            <c:numRef>
              <c:f>'Active 1'!$L$21:$L$990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34D-486F-B836-84488D466B20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'Active 1'!$D$21:$D$93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1'!$F$21:$F$990</c:f>
              <c:numCache>
                <c:formatCode>General</c:formatCode>
                <c:ptCount val="970"/>
                <c:pt idx="0">
                  <c:v>-12354</c:v>
                </c:pt>
                <c:pt idx="1">
                  <c:v>-11918</c:v>
                </c:pt>
                <c:pt idx="2">
                  <c:v>-11670</c:v>
                </c:pt>
                <c:pt idx="3">
                  <c:v>-11457</c:v>
                </c:pt>
                <c:pt idx="4">
                  <c:v>-11255</c:v>
                </c:pt>
                <c:pt idx="5">
                  <c:v>-11107</c:v>
                </c:pt>
                <c:pt idx="6">
                  <c:v>-10725</c:v>
                </c:pt>
                <c:pt idx="7">
                  <c:v>-10721</c:v>
                </c:pt>
                <c:pt idx="8">
                  <c:v>-10719</c:v>
                </c:pt>
                <c:pt idx="9">
                  <c:v>-10709</c:v>
                </c:pt>
                <c:pt idx="10">
                  <c:v>-10707</c:v>
                </c:pt>
                <c:pt idx="11">
                  <c:v>-10705</c:v>
                </c:pt>
                <c:pt idx="12">
                  <c:v>-10705</c:v>
                </c:pt>
                <c:pt idx="13">
                  <c:v>-10701</c:v>
                </c:pt>
                <c:pt idx="14">
                  <c:v>-10696</c:v>
                </c:pt>
                <c:pt idx="15">
                  <c:v>-10630</c:v>
                </c:pt>
                <c:pt idx="16">
                  <c:v>-10619</c:v>
                </c:pt>
                <c:pt idx="17">
                  <c:v>-10617</c:v>
                </c:pt>
                <c:pt idx="18">
                  <c:v>-10612</c:v>
                </c:pt>
                <c:pt idx="19">
                  <c:v>-10610</c:v>
                </c:pt>
                <c:pt idx="20">
                  <c:v>-10377</c:v>
                </c:pt>
                <c:pt idx="21">
                  <c:v>-10204</c:v>
                </c:pt>
                <c:pt idx="22">
                  <c:v>-10182</c:v>
                </c:pt>
                <c:pt idx="23">
                  <c:v>-10091</c:v>
                </c:pt>
                <c:pt idx="24">
                  <c:v>-10089</c:v>
                </c:pt>
                <c:pt idx="25">
                  <c:v>-10080</c:v>
                </c:pt>
                <c:pt idx="26">
                  <c:v>-9811</c:v>
                </c:pt>
                <c:pt idx="27">
                  <c:v>-9807</c:v>
                </c:pt>
                <c:pt idx="28">
                  <c:v>-9780</c:v>
                </c:pt>
                <c:pt idx="29">
                  <c:v>-9758</c:v>
                </c:pt>
                <c:pt idx="30">
                  <c:v>-9756</c:v>
                </c:pt>
                <c:pt idx="31">
                  <c:v>-9696</c:v>
                </c:pt>
                <c:pt idx="32">
                  <c:v>-9687</c:v>
                </c:pt>
                <c:pt idx="33">
                  <c:v>-9676</c:v>
                </c:pt>
                <c:pt idx="34">
                  <c:v>-9672</c:v>
                </c:pt>
                <c:pt idx="35">
                  <c:v>-9645</c:v>
                </c:pt>
                <c:pt idx="36">
                  <c:v>-9634</c:v>
                </c:pt>
                <c:pt idx="37">
                  <c:v>-9596</c:v>
                </c:pt>
                <c:pt idx="38">
                  <c:v>-9594</c:v>
                </c:pt>
                <c:pt idx="39">
                  <c:v>-9587</c:v>
                </c:pt>
                <c:pt idx="40">
                  <c:v>-9567</c:v>
                </c:pt>
                <c:pt idx="41">
                  <c:v>-9565</c:v>
                </c:pt>
                <c:pt idx="42">
                  <c:v>-9547</c:v>
                </c:pt>
                <c:pt idx="43">
                  <c:v>-9545</c:v>
                </c:pt>
                <c:pt idx="44">
                  <c:v>-9521</c:v>
                </c:pt>
                <c:pt idx="45">
                  <c:v>-9485</c:v>
                </c:pt>
                <c:pt idx="46">
                  <c:v>-9454</c:v>
                </c:pt>
                <c:pt idx="47">
                  <c:v>-9445</c:v>
                </c:pt>
                <c:pt idx="48">
                  <c:v>-9428</c:v>
                </c:pt>
                <c:pt idx="49">
                  <c:v>-9421</c:v>
                </c:pt>
                <c:pt idx="50">
                  <c:v>-9385</c:v>
                </c:pt>
                <c:pt idx="51">
                  <c:v>-9383</c:v>
                </c:pt>
                <c:pt idx="52">
                  <c:v>-9374</c:v>
                </c:pt>
                <c:pt idx="53">
                  <c:v>-9359</c:v>
                </c:pt>
                <c:pt idx="54">
                  <c:v>-9270</c:v>
                </c:pt>
                <c:pt idx="55">
                  <c:v>-9250</c:v>
                </c:pt>
                <c:pt idx="56">
                  <c:v>-9243</c:v>
                </c:pt>
                <c:pt idx="57">
                  <c:v>-9239</c:v>
                </c:pt>
                <c:pt idx="58">
                  <c:v>-6392</c:v>
                </c:pt>
                <c:pt idx="59">
                  <c:v>-5773</c:v>
                </c:pt>
                <c:pt idx="60">
                  <c:v>-5745</c:v>
                </c:pt>
                <c:pt idx="61">
                  <c:v>-5687</c:v>
                </c:pt>
                <c:pt idx="62">
                  <c:v>-5644</c:v>
                </c:pt>
                <c:pt idx="63">
                  <c:v>-5621</c:v>
                </c:pt>
                <c:pt idx="64">
                  <c:v>-5563</c:v>
                </c:pt>
                <c:pt idx="65">
                  <c:v>-5542</c:v>
                </c:pt>
                <c:pt idx="66">
                  <c:v>-5507</c:v>
                </c:pt>
                <c:pt idx="67">
                  <c:v>-5447</c:v>
                </c:pt>
                <c:pt idx="68">
                  <c:v>-5443</c:v>
                </c:pt>
                <c:pt idx="69">
                  <c:v>-5348</c:v>
                </c:pt>
                <c:pt idx="70">
                  <c:v>-5217</c:v>
                </c:pt>
                <c:pt idx="71">
                  <c:v>-5201</c:v>
                </c:pt>
                <c:pt idx="72">
                  <c:v>-5052</c:v>
                </c:pt>
                <c:pt idx="73">
                  <c:v>-5004</c:v>
                </c:pt>
                <c:pt idx="74">
                  <c:v>-4977</c:v>
                </c:pt>
                <c:pt idx="75">
                  <c:v>-4926</c:v>
                </c:pt>
                <c:pt idx="76">
                  <c:v>-4886</c:v>
                </c:pt>
                <c:pt idx="77">
                  <c:v>-4830</c:v>
                </c:pt>
                <c:pt idx="78">
                  <c:v>-4822</c:v>
                </c:pt>
                <c:pt idx="79">
                  <c:v>-4817</c:v>
                </c:pt>
                <c:pt idx="80">
                  <c:v>-4265</c:v>
                </c:pt>
                <c:pt idx="81">
                  <c:v>-4154</c:v>
                </c:pt>
                <c:pt idx="82">
                  <c:v>-3342</c:v>
                </c:pt>
                <c:pt idx="83">
                  <c:v>-3342</c:v>
                </c:pt>
                <c:pt idx="84">
                  <c:v>-3331</c:v>
                </c:pt>
                <c:pt idx="85">
                  <c:v>-3331</c:v>
                </c:pt>
                <c:pt idx="86">
                  <c:v>-3300</c:v>
                </c:pt>
                <c:pt idx="87">
                  <c:v>-3300</c:v>
                </c:pt>
                <c:pt idx="88">
                  <c:v>-3298</c:v>
                </c:pt>
                <c:pt idx="89">
                  <c:v>-3298</c:v>
                </c:pt>
                <c:pt idx="90">
                  <c:v>-3231</c:v>
                </c:pt>
                <c:pt idx="91">
                  <c:v>-3198</c:v>
                </c:pt>
                <c:pt idx="92">
                  <c:v>-3120</c:v>
                </c:pt>
                <c:pt idx="93">
                  <c:v>-3109</c:v>
                </c:pt>
                <c:pt idx="94">
                  <c:v>-3100</c:v>
                </c:pt>
                <c:pt idx="95">
                  <c:v>-3027</c:v>
                </c:pt>
                <c:pt idx="96">
                  <c:v>-3027</c:v>
                </c:pt>
                <c:pt idx="97">
                  <c:v>-3016</c:v>
                </c:pt>
                <c:pt idx="98">
                  <c:v>-3016</c:v>
                </c:pt>
                <c:pt idx="99">
                  <c:v>-2994</c:v>
                </c:pt>
                <c:pt idx="100">
                  <c:v>-2983</c:v>
                </c:pt>
                <c:pt idx="101">
                  <c:v>-2983</c:v>
                </c:pt>
                <c:pt idx="102">
                  <c:v>-2914</c:v>
                </c:pt>
                <c:pt idx="103">
                  <c:v>-2905</c:v>
                </c:pt>
                <c:pt idx="104">
                  <c:v>-2905</c:v>
                </c:pt>
                <c:pt idx="105">
                  <c:v>-2870</c:v>
                </c:pt>
                <c:pt idx="106">
                  <c:v>-2823</c:v>
                </c:pt>
                <c:pt idx="107">
                  <c:v>-2812</c:v>
                </c:pt>
                <c:pt idx="108">
                  <c:v>-2805</c:v>
                </c:pt>
                <c:pt idx="109">
                  <c:v>-2803</c:v>
                </c:pt>
                <c:pt idx="110">
                  <c:v>-2803</c:v>
                </c:pt>
                <c:pt idx="111">
                  <c:v>-2792</c:v>
                </c:pt>
                <c:pt idx="112">
                  <c:v>-2781</c:v>
                </c:pt>
                <c:pt idx="113">
                  <c:v>-2736</c:v>
                </c:pt>
                <c:pt idx="114">
                  <c:v>-2623</c:v>
                </c:pt>
                <c:pt idx="115">
                  <c:v>-2570</c:v>
                </c:pt>
                <c:pt idx="116">
                  <c:v>-2546</c:v>
                </c:pt>
                <c:pt idx="117">
                  <c:v>-2488</c:v>
                </c:pt>
                <c:pt idx="118">
                  <c:v>-2477</c:v>
                </c:pt>
                <c:pt idx="119">
                  <c:v>-2468</c:v>
                </c:pt>
                <c:pt idx="120">
                  <c:v>-2366</c:v>
                </c:pt>
                <c:pt idx="121">
                  <c:v>-2297</c:v>
                </c:pt>
                <c:pt idx="122">
                  <c:v>-2257</c:v>
                </c:pt>
                <c:pt idx="123">
                  <c:v>-2231</c:v>
                </c:pt>
                <c:pt idx="124">
                  <c:v>-2231</c:v>
                </c:pt>
                <c:pt idx="125">
                  <c:v>-2153</c:v>
                </c:pt>
                <c:pt idx="126">
                  <c:v>-2153</c:v>
                </c:pt>
                <c:pt idx="127">
                  <c:v>-2144</c:v>
                </c:pt>
                <c:pt idx="128">
                  <c:v>-2131</c:v>
                </c:pt>
                <c:pt idx="129">
                  <c:v>-2038</c:v>
                </c:pt>
                <c:pt idx="130">
                  <c:v>-2027</c:v>
                </c:pt>
                <c:pt idx="131">
                  <c:v>-1940</c:v>
                </c:pt>
                <c:pt idx="132">
                  <c:v>-2570</c:v>
                </c:pt>
                <c:pt idx="133">
                  <c:v>-1869</c:v>
                </c:pt>
                <c:pt idx="134">
                  <c:v>-1860</c:v>
                </c:pt>
                <c:pt idx="135">
                  <c:v>-1829</c:v>
                </c:pt>
                <c:pt idx="136">
                  <c:v>-1827</c:v>
                </c:pt>
                <c:pt idx="137">
                  <c:v>-1736</c:v>
                </c:pt>
                <c:pt idx="138">
                  <c:v>-1736</c:v>
                </c:pt>
                <c:pt idx="139">
                  <c:v>-1723</c:v>
                </c:pt>
                <c:pt idx="140">
                  <c:v>-1654</c:v>
                </c:pt>
                <c:pt idx="141">
                  <c:v>-1623</c:v>
                </c:pt>
                <c:pt idx="142">
                  <c:v>-1623</c:v>
                </c:pt>
                <c:pt idx="143">
                  <c:v>-1623</c:v>
                </c:pt>
                <c:pt idx="144">
                  <c:v>-1623</c:v>
                </c:pt>
                <c:pt idx="145">
                  <c:v>-1623</c:v>
                </c:pt>
                <c:pt idx="146">
                  <c:v>-1612</c:v>
                </c:pt>
                <c:pt idx="147">
                  <c:v>-1543</c:v>
                </c:pt>
                <c:pt idx="148">
                  <c:v>-1523</c:v>
                </c:pt>
                <c:pt idx="149">
                  <c:v>-1499</c:v>
                </c:pt>
                <c:pt idx="150">
                  <c:v>-1412</c:v>
                </c:pt>
                <c:pt idx="151">
                  <c:v>-1399</c:v>
                </c:pt>
                <c:pt idx="152">
                  <c:v>-1399</c:v>
                </c:pt>
                <c:pt idx="153">
                  <c:v>-1354</c:v>
                </c:pt>
                <c:pt idx="154">
                  <c:v>-1354</c:v>
                </c:pt>
                <c:pt idx="155">
                  <c:v>-1330</c:v>
                </c:pt>
                <c:pt idx="156">
                  <c:v>-1241</c:v>
                </c:pt>
                <c:pt idx="157">
                  <c:v>-1197</c:v>
                </c:pt>
                <c:pt idx="158">
                  <c:v>-1197</c:v>
                </c:pt>
                <c:pt idx="159">
                  <c:v>-1195</c:v>
                </c:pt>
                <c:pt idx="160">
                  <c:v>-1186</c:v>
                </c:pt>
                <c:pt idx="161">
                  <c:v>-1095</c:v>
                </c:pt>
                <c:pt idx="162">
                  <c:v>-1095</c:v>
                </c:pt>
                <c:pt idx="163">
                  <c:v>-1093</c:v>
                </c:pt>
                <c:pt idx="164">
                  <c:v>-1084</c:v>
                </c:pt>
                <c:pt idx="165">
                  <c:v>-1026</c:v>
                </c:pt>
                <c:pt idx="166">
                  <c:v>-1004</c:v>
                </c:pt>
                <c:pt idx="167">
                  <c:v>-1004</c:v>
                </c:pt>
                <c:pt idx="168">
                  <c:v>-913</c:v>
                </c:pt>
                <c:pt idx="169">
                  <c:v>-893</c:v>
                </c:pt>
                <c:pt idx="170">
                  <c:v>-882</c:v>
                </c:pt>
                <c:pt idx="171">
                  <c:v>-760</c:v>
                </c:pt>
                <c:pt idx="172">
                  <c:v>-691</c:v>
                </c:pt>
                <c:pt idx="173">
                  <c:v>-589</c:v>
                </c:pt>
                <c:pt idx="174">
                  <c:v>-554</c:v>
                </c:pt>
                <c:pt idx="175">
                  <c:v>-545</c:v>
                </c:pt>
                <c:pt idx="176">
                  <c:v>-487</c:v>
                </c:pt>
                <c:pt idx="177">
                  <c:v>-432</c:v>
                </c:pt>
                <c:pt idx="178">
                  <c:v>-263</c:v>
                </c:pt>
                <c:pt idx="179">
                  <c:v>-161</c:v>
                </c:pt>
                <c:pt idx="180">
                  <c:v>-150</c:v>
                </c:pt>
                <c:pt idx="181">
                  <c:v>-150</c:v>
                </c:pt>
                <c:pt idx="182">
                  <c:v>-83</c:v>
                </c:pt>
                <c:pt idx="183">
                  <c:v>-35.5</c:v>
                </c:pt>
                <c:pt idx="184">
                  <c:v>0</c:v>
                </c:pt>
                <c:pt idx="185">
                  <c:v>41</c:v>
                </c:pt>
                <c:pt idx="186">
                  <c:v>54</c:v>
                </c:pt>
                <c:pt idx="187">
                  <c:v>63</c:v>
                </c:pt>
                <c:pt idx="188">
                  <c:v>72</c:v>
                </c:pt>
                <c:pt idx="189">
                  <c:v>94</c:v>
                </c:pt>
                <c:pt idx="190">
                  <c:v>167</c:v>
                </c:pt>
                <c:pt idx="191">
                  <c:v>265</c:v>
                </c:pt>
                <c:pt idx="192">
                  <c:v>285</c:v>
                </c:pt>
                <c:pt idx="193">
                  <c:v>287</c:v>
                </c:pt>
                <c:pt idx="194">
                  <c:v>367</c:v>
                </c:pt>
                <c:pt idx="195">
                  <c:v>376</c:v>
                </c:pt>
                <c:pt idx="196">
                  <c:v>624</c:v>
                </c:pt>
                <c:pt idx="197">
                  <c:v>713</c:v>
                </c:pt>
                <c:pt idx="198">
                  <c:v>800.5</c:v>
                </c:pt>
                <c:pt idx="199">
                  <c:v>802</c:v>
                </c:pt>
                <c:pt idx="200">
                  <c:v>806</c:v>
                </c:pt>
                <c:pt idx="201">
                  <c:v>1321</c:v>
                </c:pt>
                <c:pt idx="202">
                  <c:v>1343</c:v>
                </c:pt>
                <c:pt idx="203">
                  <c:v>1971</c:v>
                </c:pt>
                <c:pt idx="204">
                  <c:v>1973</c:v>
                </c:pt>
                <c:pt idx="205">
                  <c:v>2082</c:v>
                </c:pt>
                <c:pt idx="206">
                  <c:v>2184</c:v>
                </c:pt>
                <c:pt idx="207">
                  <c:v>2193</c:v>
                </c:pt>
              </c:numCache>
            </c:numRef>
          </c:xVal>
          <c:yVal>
            <c:numRef>
              <c:f>'Active 1'!$M$21:$M$990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34D-486F-B836-84488D466B20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'Active 1'!$D$21:$D$93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1'!$F$21:$F$990</c:f>
              <c:numCache>
                <c:formatCode>General</c:formatCode>
                <c:ptCount val="970"/>
                <c:pt idx="0">
                  <c:v>-12354</c:v>
                </c:pt>
                <c:pt idx="1">
                  <c:v>-11918</c:v>
                </c:pt>
                <c:pt idx="2">
                  <c:v>-11670</c:v>
                </c:pt>
                <c:pt idx="3">
                  <c:v>-11457</c:v>
                </c:pt>
                <c:pt idx="4">
                  <c:v>-11255</c:v>
                </c:pt>
                <c:pt idx="5">
                  <c:v>-11107</c:v>
                </c:pt>
                <c:pt idx="6">
                  <c:v>-10725</c:v>
                </c:pt>
                <c:pt idx="7">
                  <c:v>-10721</c:v>
                </c:pt>
                <c:pt idx="8">
                  <c:v>-10719</c:v>
                </c:pt>
                <c:pt idx="9">
                  <c:v>-10709</c:v>
                </c:pt>
                <c:pt idx="10">
                  <c:v>-10707</c:v>
                </c:pt>
                <c:pt idx="11">
                  <c:v>-10705</c:v>
                </c:pt>
                <c:pt idx="12">
                  <c:v>-10705</c:v>
                </c:pt>
                <c:pt idx="13">
                  <c:v>-10701</c:v>
                </c:pt>
                <c:pt idx="14">
                  <c:v>-10696</c:v>
                </c:pt>
                <c:pt idx="15">
                  <c:v>-10630</c:v>
                </c:pt>
                <c:pt idx="16">
                  <c:v>-10619</c:v>
                </c:pt>
                <c:pt idx="17">
                  <c:v>-10617</c:v>
                </c:pt>
                <c:pt idx="18">
                  <c:v>-10612</c:v>
                </c:pt>
                <c:pt idx="19">
                  <c:v>-10610</c:v>
                </c:pt>
                <c:pt idx="20">
                  <c:v>-10377</c:v>
                </c:pt>
                <c:pt idx="21">
                  <c:v>-10204</c:v>
                </c:pt>
                <c:pt idx="22">
                  <c:v>-10182</c:v>
                </c:pt>
                <c:pt idx="23">
                  <c:v>-10091</c:v>
                </c:pt>
                <c:pt idx="24">
                  <c:v>-10089</c:v>
                </c:pt>
                <c:pt idx="25">
                  <c:v>-10080</c:v>
                </c:pt>
                <c:pt idx="26">
                  <c:v>-9811</c:v>
                </c:pt>
                <c:pt idx="27">
                  <c:v>-9807</c:v>
                </c:pt>
                <c:pt idx="28">
                  <c:v>-9780</c:v>
                </c:pt>
                <c:pt idx="29">
                  <c:v>-9758</c:v>
                </c:pt>
                <c:pt idx="30">
                  <c:v>-9756</c:v>
                </c:pt>
                <c:pt idx="31">
                  <c:v>-9696</c:v>
                </c:pt>
                <c:pt idx="32">
                  <c:v>-9687</c:v>
                </c:pt>
                <c:pt idx="33">
                  <c:v>-9676</c:v>
                </c:pt>
                <c:pt idx="34">
                  <c:v>-9672</c:v>
                </c:pt>
                <c:pt idx="35">
                  <c:v>-9645</c:v>
                </c:pt>
                <c:pt idx="36">
                  <c:v>-9634</c:v>
                </c:pt>
                <c:pt idx="37">
                  <c:v>-9596</c:v>
                </c:pt>
                <c:pt idx="38">
                  <c:v>-9594</c:v>
                </c:pt>
                <c:pt idx="39">
                  <c:v>-9587</c:v>
                </c:pt>
                <c:pt idx="40">
                  <c:v>-9567</c:v>
                </c:pt>
                <c:pt idx="41">
                  <c:v>-9565</c:v>
                </c:pt>
                <c:pt idx="42">
                  <c:v>-9547</c:v>
                </c:pt>
                <c:pt idx="43">
                  <c:v>-9545</c:v>
                </c:pt>
                <c:pt idx="44">
                  <c:v>-9521</c:v>
                </c:pt>
                <c:pt idx="45">
                  <c:v>-9485</c:v>
                </c:pt>
                <c:pt idx="46">
                  <c:v>-9454</c:v>
                </c:pt>
                <c:pt idx="47">
                  <c:v>-9445</c:v>
                </c:pt>
                <c:pt idx="48">
                  <c:v>-9428</c:v>
                </c:pt>
                <c:pt idx="49">
                  <c:v>-9421</c:v>
                </c:pt>
                <c:pt idx="50">
                  <c:v>-9385</c:v>
                </c:pt>
                <c:pt idx="51">
                  <c:v>-9383</c:v>
                </c:pt>
                <c:pt idx="52">
                  <c:v>-9374</c:v>
                </c:pt>
                <c:pt idx="53">
                  <c:v>-9359</c:v>
                </c:pt>
                <c:pt idx="54">
                  <c:v>-9270</c:v>
                </c:pt>
                <c:pt idx="55">
                  <c:v>-9250</c:v>
                </c:pt>
                <c:pt idx="56">
                  <c:v>-9243</c:v>
                </c:pt>
                <c:pt idx="57">
                  <c:v>-9239</c:v>
                </c:pt>
                <c:pt idx="58">
                  <c:v>-6392</c:v>
                </c:pt>
                <c:pt idx="59">
                  <c:v>-5773</c:v>
                </c:pt>
                <c:pt idx="60">
                  <c:v>-5745</c:v>
                </c:pt>
                <c:pt idx="61">
                  <c:v>-5687</c:v>
                </c:pt>
                <c:pt idx="62">
                  <c:v>-5644</c:v>
                </c:pt>
                <c:pt idx="63">
                  <c:v>-5621</c:v>
                </c:pt>
                <c:pt idx="64">
                  <c:v>-5563</c:v>
                </c:pt>
                <c:pt idx="65">
                  <c:v>-5542</c:v>
                </c:pt>
                <c:pt idx="66">
                  <c:v>-5507</c:v>
                </c:pt>
                <c:pt idx="67">
                  <c:v>-5447</c:v>
                </c:pt>
                <c:pt idx="68">
                  <c:v>-5443</c:v>
                </c:pt>
                <c:pt idx="69">
                  <c:v>-5348</c:v>
                </c:pt>
                <c:pt idx="70">
                  <c:v>-5217</c:v>
                </c:pt>
                <c:pt idx="71">
                  <c:v>-5201</c:v>
                </c:pt>
                <c:pt idx="72">
                  <c:v>-5052</c:v>
                </c:pt>
                <c:pt idx="73">
                  <c:v>-5004</c:v>
                </c:pt>
                <c:pt idx="74">
                  <c:v>-4977</c:v>
                </c:pt>
                <c:pt idx="75">
                  <c:v>-4926</c:v>
                </c:pt>
                <c:pt idx="76">
                  <c:v>-4886</c:v>
                </c:pt>
                <c:pt idx="77">
                  <c:v>-4830</c:v>
                </c:pt>
                <c:pt idx="78">
                  <c:v>-4822</c:v>
                </c:pt>
                <c:pt idx="79">
                  <c:v>-4817</c:v>
                </c:pt>
                <c:pt idx="80">
                  <c:v>-4265</c:v>
                </c:pt>
                <c:pt idx="81">
                  <c:v>-4154</c:v>
                </c:pt>
                <c:pt idx="82">
                  <c:v>-3342</c:v>
                </c:pt>
                <c:pt idx="83">
                  <c:v>-3342</c:v>
                </c:pt>
                <c:pt idx="84">
                  <c:v>-3331</c:v>
                </c:pt>
                <c:pt idx="85">
                  <c:v>-3331</c:v>
                </c:pt>
                <c:pt idx="86">
                  <c:v>-3300</c:v>
                </c:pt>
                <c:pt idx="87">
                  <c:v>-3300</c:v>
                </c:pt>
                <c:pt idx="88">
                  <c:v>-3298</c:v>
                </c:pt>
                <c:pt idx="89">
                  <c:v>-3298</c:v>
                </c:pt>
                <c:pt idx="90">
                  <c:v>-3231</c:v>
                </c:pt>
                <c:pt idx="91">
                  <c:v>-3198</c:v>
                </c:pt>
                <c:pt idx="92">
                  <c:v>-3120</c:v>
                </c:pt>
                <c:pt idx="93">
                  <c:v>-3109</c:v>
                </c:pt>
                <c:pt idx="94">
                  <c:v>-3100</c:v>
                </c:pt>
                <c:pt idx="95">
                  <c:v>-3027</c:v>
                </c:pt>
                <c:pt idx="96">
                  <c:v>-3027</c:v>
                </c:pt>
                <c:pt idx="97">
                  <c:v>-3016</c:v>
                </c:pt>
                <c:pt idx="98">
                  <c:v>-3016</c:v>
                </c:pt>
                <c:pt idx="99">
                  <c:v>-2994</c:v>
                </c:pt>
                <c:pt idx="100">
                  <c:v>-2983</c:v>
                </c:pt>
                <c:pt idx="101">
                  <c:v>-2983</c:v>
                </c:pt>
                <c:pt idx="102">
                  <c:v>-2914</c:v>
                </c:pt>
                <c:pt idx="103">
                  <c:v>-2905</c:v>
                </c:pt>
                <c:pt idx="104">
                  <c:v>-2905</c:v>
                </c:pt>
                <c:pt idx="105">
                  <c:v>-2870</c:v>
                </c:pt>
                <c:pt idx="106">
                  <c:v>-2823</c:v>
                </c:pt>
                <c:pt idx="107">
                  <c:v>-2812</c:v>
                </c:pt>
                <c:pt idx="108">
                  <c:v>-2805</c:v>
                </c:pt>
                <c:pt idx="109">
                  <c:v>-2803</c:v>
                </c:pt>
                <c:pt idx="110">
                  <c:v>-2803</c:v>
                </c:pt>
                <c:pt idx="111">
                  <c:v>-2792</c:v>
                </c:pt>
                <c:pt idx="112">
                  <c:v>-2781</c:v>
                </c:pt>
                <c:pt idx="113">
                  <c:v>-2736</c:v>
                </c:pt>
                <c:pt idx="114">
                  <c:v>-2623</c:v>
                </c:pt>
                <c:pt idx="115">
                  <c:v>-2570</c:v>
                </c:pt>
                <c:pt idx="116">
                  <c:v>-2546</c:v>
                </c:pt>
                <c:pt idx="117">
                  <c:v>-2488</c:v>
                </c:pt>
                <c:pt idx="118">
                  <c:v>-2477</c:v>
                </c:pt>
                <c:pt idx="119">
                  <c:v>-2468</c:v>
                </c:pt>
                <c:pt idx="120">
                  <c:v>-2366</c:v>
                </c:pt>
                <c:pt idx="121">
                  <c:v>-2297</c:v>
                </c:pt>
                <c:pt idx="122">
                  <c:v>-2257</c:v>
                </c:pt>
                <c:pt idx="123">
                  <c:v>-2231</c:v>
                </c:pt>
                <c:pt idx="124">
                  <c:v>-2231</c:v>
                </c:pt>
                <c:pt idx="125">
                  <c:v>-2153</c:v>
                </c:pt>
                <c:pt idx="126">
                  <c:v>-2153</c:v>
                </c:pt>
                <c:pt idx="127">
                  <c:v>-2144</c:v>
                </c:pt>
                <c:pt idx="128">
                  <c:v>-2131</c:v>
                </c:pt>
                <c:pt idx="129">
                  <c:v>-2038</c:v>
                </c:pt>
                <c:pt idx="130">
                  <c:v>-2027</c:v>
                </c:pt>
                <c:pt idx="131">
                  <c:v>-1940</c:v>
                </c:pt>
                <c:pt idx="132">
                  <c:v>-2570</c:v>
                </c:pt>
                <c:pt idx="133">
                  <c:v>-1869</c:v>
                </c:pt>
                <c:pt idx="134">
                  <c:v>-1860</c:v>
                </c:pt>
                <c:pt idx="135">
                  <c:v>-1829</c:v>
                </c:pt>
                <c:pt idx="136">
                  <c:v>-1827</c:v>
                </c:pt>
                <c:pt idx="137">
                  <c:v>-1736</c:v>
                </c:pt>
                <c:pt idx="138">
                  <c:v>-1736</c:v>
                </c:pt>
                <c:pt idx="139">
                  <c:v>-1723</c:v>
                </c:pt>
                <c:pt idx="140">
                  <c:v>-1654</c:v>
                </c:pt>
                <c:pt idx="141">
                  <c:v>-1623</c:v>
                </c:pt>
                <c:pt idx="142">
                  <c:v>-1623</c:v>
                </c:pt>
                <c:pt idx="143">
                  <c:v>-1623</c:v>
                </c:pt>
                <c:pt idx="144">
                  <c:v>-1623</c:v>
                </c:pt>
                <c:pt idx="145">
                  <c:v>-1623</c:v>
                </c:pt>
                <c:pt idx="146">
                  <c:v>-1612</c:v>
                </c:pt>
                <c:pt idx="147">
                  <c:v>-1543</c:v>
                </c:pt>
                <c:pt idx="148">
                  <c:v>-1523</c:v>
                </c:pt>
                <c:pt idx="149">
                  <c:v>-1499</c:v>
                </c:pt>
                <c:pt idx="150">
                  <c:v>-1412</c:v>
                </c:pt>
                <c:pt idx="151">
                  <c:v>-1399</c:v>
                </c:pt>
                <c:pt idx="152">
                  <c:v>-1399</c:v>
                </c:pt>
                <c:pt idx="153">
                  <c:v>-1354</c:v>
                </c:pt>
                <c:pt idx="154">
                  <c:v>-1354</c:v>
                </c:pt>
                <c:pt idx="155">
                  <c:v>-1330</c:v>
                </c:pt>
                <c:pt idx="156">
                  <c:v>-1241</c:v>
                </c:pt>
                <c:pt idx="157">
                  <c:v>-1197</c:v>
                </c:pt>
                <c:pt idx="158">
                  <c:v>-1197</c:v>
                </c:pt>
                <c:pt idx="159">
                  <c:v>-1195</c:v>
                </c:pt>
                <c:pt idx="160">
                  <c:v>-1186</c:v>
                </c:pt>
                <c:pt idx="161">
                  <c:v>-1095</c:v>
                </c:pt>
                <c:pt idx="162">
                  <c:v>-1095</c:v>
                </c:pt>
                <c:pt idx="163">
                  <c:v>-1093</c:v>
                </c:pt>
                <c:pt idx="164">
                  <c:v>-1084</c:v>
                </c:pt>
                <c:pt idx="165">
                  <c:v>-1026</c:v>
                </c:pt>
                <c:pt idx="166">
                  <c:v>-1004</c:v>
                </c:pt>
                <c:pt idx="167">
                  <c:v>-1004</c:v>
                </c:pt>
                <c:pt idx="168">
                  <c:v>-913</c:v>
                </c:pt>
                <c:pt idx="169">
                  <c:v>-893</c:v>
                </c:pt>
                <c:pt idx="170">
                  <c:v>-882</c:v>
                </c:pt>
                <c:pt idx="171">
                  <c:v>-760</c:v>
                </c:pt>
                <c:pt idx="172">
                  <c:v>-691</c:v>
                </c:pt>
                <c:pt idx="173">
                  <c:v>-589</c:v>
                </c:pt>
                <c:pt idx="174">
                  <c:v>-554</c:v>
                </c:pt>
                <c:pt idx="175">
                  <c:v>-545</c:v>
                </c:pt>
                <c:pt idx="176">
                  <c:v>-487</c:v>
                </c:pt>
                <c:pt idx="177">
                  <c:v>-432</c:v>
                </c:pt>
                <c:pt idx="178">
                  <c:v>-263</c:v>
                </c:pt>
                <c:pt idx="179">
                  <c:v>-161</c:v>
                </c:pt>
                <c:pt idx="180">
                  <c:v>-150</c:v>
                </c:pt>
                <c:pt idx="181">
                  <c:v>-150</c:v>
                </c:pt>
                <c:pt idx="182">
                  <c:v>-83</c:v>
                </c:pt>
                <c:pt idx="183">
                  <c:v>-35.5</c:v>
                </c:pt>
                <c:pt idx="184">
                  <c:v>0</c:v>
                </c:pt>
                <c:pt idx="185">
                  <c:v>41</c:v>
                </c:pt>
                <c:pt idx="186">
                  <c:v>54</c:v>
                </c:pt>
                <c:pt idx="187">
                  <c:v>63</c:v>
                </c:pt>
                <c:pt idx="188">
                  <c:v>72</c:v>
                </c:pt>
                <c:pt idx="189">
                  <c:v>94</c:v>
                </c:pt>
                <c:pt idx="190">
                  <c:v>167</c:v>
                </c:pt>
                <c:pt idx="191">
                  <c:v>265</c:v>
                </c:pt>
                <c:pt idx="192">
                  <c:v>285</c:v>
                </c:pt>
                <c:pt idx="193">
                  <c:v>287</c:v>
                </c:pt>
                <c:pt idx="194">
                  <c:v>367</c:v>
                </c:pt>
                <c:pt idx="195">
                  <c:v>376</c:v>
                </c:pt>
                <c:pt idx="196">
                  <c:v>624</c:v>
                </c:pt>
                <c:pt idx="197">
                  <c:v>713</c:v>
                </c:pt>
                <c:pt idx="198">
                  <c:v>800.5</c:v>
                </c:pt>
                <c:pt idx="199">
                  <c:v>802</c:v>
                </c:pt>
                <c:pt idx="200">
                  <c:v>806</c:v>
                </c:pt>
                <c:pt idx="201">
                  <c:v>1321</c:v>
                </c:pt>
                <c:pt idx="202">
                  <c:v>1343</c:v>
                </c:pt>
                <c:pt idx="203">
                  <c:v>1971</c:v>
                </c:pt>
                <c:pt idx="204">
                  <c:v>1973</c:v>
                </c:pt>
                <c:pt idx="205">
                  <c:v>2082</c:v>
                </c:pt>
                <c:pt idx="206">
                  <c:v>2184</c:v>
                </c:pt>
                <c:pt idx="207">
                  <c:v>2193</c:v>
                </c:pt>
              </c:numCache>
            </c:numRef>
          </c:xVal>
          <c:yVal>
            <c:numRef>
              <c:f>'Active 1'!$N$21:$N$990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34D-486F-B836-84488D466B20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1'!$F$21:$F$990</c:f>
              <c:numCache>
                <c:formatCode>General</c:formatCode>
                <c:ptCount val="970"/>
                <c:pt idx="0">
                  <c:v>-12354</c:v>
                </c:pt>
                <c:pt idx="1">
                  <c:v>-11918</c:v>
                </c:pt>
                <c:pt idx="2">
                  <c:v>-11670</c:v>
                </c:pt>
                <c:pt idx="3">
                  <c:v>-11457</c:v>
                </c:pt>
                <c:pt idx="4">
                  <c:v>-11255</c:v>
                </c:pt>
                <c:pt idx="5">
                  <c:v>-11107</c:v>
                </c:pt>
                <c:pt idx="6">
                  <c:v>-10725</c:v>
                </c:pt>
                <c:pt idx="7">
                  <c:v>-10721</c:v>
                </c:pt>
                <c:pt idx="8">
                  <c:v>-10719</c:v>
                </c:pt>
                <c:pt idx="9">
                  <c:v>-10709</c:v>
                </c:pt>
                <c:pt idx="10">
                  <c:v>-10707</c:v>
                </c:pt>
                <c:pt idx="11">
                  <c:v>-10705</c:v>
                </c:pt>
                <c:pt idx="12">
                  <c:v>-10705</c:v>
                </c:pt>
                <c:pt idx="13">
                  <c:v>-10701</c:v>
                </c:pt>
                <c:pt idx="14">
                  <c:v>-10696</c:v>
                </c:pt>
                <c:pt idx="15">
                  <c:v>-10630</c:v>
                </c:pt>
                <c:pt idx="16">
                  <c:v>-10619</c:v>
                </c:pt>
                <c:pt idx="17">
                  <c:v>-10617</c:v>
                </c:pt>
                <c:pt idx="18">
                  <c:v>-10612</c:v>
                </c:pt>
                <c:pt idx="19">
                  <c:v>-10610</c:v>
                </c:pt>
                <c:pt idx="20">
                  <c:v>-10377</c:v>
                </c:pt>
                <c:pt idx="21">
                  <c:v>-10204</c:v>
                </c:pt>
                <c:pt idx="22">
                  <c:v>-10182</c:v>
                </c:pt>
                <c:pt idx="23">
                  <c:v>-10091</c:v>
                </c:pt>
                <c:pt idx="24">
                  <c:v>-10089</c:v>
                </c:pt>
                <c:pt idx="25">
                  <c:v>-10080</c:v>
                </c:pt>
                <c:pt idx="26">
                  <c:v>-9811</c:v>
                </c:pt>
                <c:pt idx="27">
                  <c:v>-9807</c:v>
                </c:pt>
                <c:pt idx="28">
                  <c:v>-9780</c:v>
                </c:pt>
                <c:pt idx="29">
                  <c:v>-9758</c:v>
                </c:pt>
                <c:pt idx="30">
                  <c:v>-9756</c:v>
                </c:pt>
                <c:pt idx="31">
                  <c:v>-9696</c:v>
                </c:pt>
                <c:pt idx="32">
                  <c:v>-9687</c:v>
                </c:pt>
                <c:pt idx="33">
                  <c:v>-9676</c:v>
                </c:pt>
                <c:pt idx="34">
                  <c:v>-9672</c:v>
                </c:pt>
                <c:pt idx="35">
                  <c:v>-9645</c:v>
                </c:pt>
                <c:pt idx="36">
                  <c:v>-9634</c:v>
                </c:pt>
                <c:pt idx="37">
                  <c:v>-9596</c:v>
                </c:pt>
                <c:pt idx="38">
                  <c:v>-9594</c:v>
                </c:pt>
                <c:pt idx="39">
                  <c:v>-9587</c:v>
                </c:pt>
                <c:pt idx="40">
                  <c:v>-9567</c:v>
                </c:pt>
                <c:pt idx="41">
                  <c:v>-9565</c:v>
                </c:pt>
                <c:pt idx="42">
                  <c:v>-9547</c:v>
                </c:pt>
                <c:pt idx="43">
                  <c:v>-9545</c:v>
                </c:pt>
                <c:pt idx="44">
                  <c:v>-9521</c:v>
                </c:pt>
                <c:pt idx="45">
                  <c:v>-9485</c:v>
                </c:pt>
                <c:pt idx="46">
                  <c:v>-9454</c:v>
                </c:pt>
                <c:pt idx="47">
                  <c:v>-9445</c:v>
                </c:pt>
                <c:pt idx="48">
                  <c:v>-9428</c:v>
                </c:pt>
                <c:pt idx="49">
                  <c:v>-9421</c:v>
                </c:pt>
                <c:pt idx="50">
                  <c:v>-9385</c:v>
                </c:pt>
                <c:pt idx="51">
                  <c:v>-9383</c:v>
                </c:pt>
                <c:pt idx="52">
                  <c:v>-9374</c:v>
                </c:pt>
                <c:pt idx="53">
                  <c:v>-9359</c:v>
                </c:pt>
                <c:pt idx="54">
                  <c:v>-9270</c:v>
                </c:pt>
                <c:pt idx="55">
                  <c:v>-9250</c:v>
                </c:pt>
                <c:pt idx="56">
                  <c:v>-9243</c:v>
                </c:pt>
                <c:pt idx="57">
                  <c:v>-9239</c:v>
                </c:pt>
                <c:pt idx="58">
                  <c:v>-6392</c:v>
                </c:pt>
                <c:pt idx="59">
                  <c:v>-5773</c:v>
                </c:pt>
                <c:pt idx="60">
                  <c:v>-5745</c:v>
                </c:pt>
                <c:pt idx="61">
                  <c:v>-5687</c:v>
                </c:pt>
                <c:pt idx="62">
                  <c:v>-5644</c:v>
                </c:pt>
                <c:pt idx="63">
                  <c:v>-5621</c:v>
                </c:pt>
                <c:pt idx="64">
                  <c:v>-5563</c:v>
                </c:pt>
                <c:pt idx="65">
                  <c:v>-5542</c:v>
                </c:pt>
                <c:pt idx="66">
                  <c:v>-5507</c:v>
                </c:pt>
                <c:pt idx="67">
                  <c:v>-5447</c:v>
                </c:pt>
                <c:pt idx="68">
                  <c:v>-5443</c:v>
                </c:pt>
                <c:pt idx="69">
                  <c:v>-5348</c:v>
                </c:pt>
                <c:pt idx="70">
                  <c:v>-5217</c:v>
                </c:pt>
                <c:pt idx="71">
                  <c:v>-5201</c:v>
                </c:pt>
                <c:pt idx="72">
                  <c:v>-5052</c:v>
                </c:pt>
                <c:pt idx="73">
                  <c:v>-5004</c:v>
                </c:pt>
                <c:pt idx="74">
                  <c:v>-4977</c:v>
                </c:pt>
                <c:pt idx="75">
                  <c:v>-4926</c:v>
                </c:pt>
                <c:pt idx="76">
                  <c:v>-4886</c:v>
                </c:pt>
                <c:pt idx="77">
                  <c:v>-4830</c:v>
                </c:pt>
                <c:pt idx="78">
                  <c:v>-4822</c:v>
                </c:pt>
                <c:pt idx="79">
                  <c:v>-4817</c:v>
                </c:pt>
                <c:pt idx="80">
                  <c:v>-4265</c:v>
                </c:pt>
                <c:pt idx="81">
                  <c:v>-4154</c:v>
                </c:pt>
                <c:pt idx="82">
                  <c:v>-3342</c:v>
                </c:pt>
                <c:pt idx="83">
                  <c:v>-3342</c:v>
                </c:pt>
                <c:pt idx="84">
                  <c:v>-3331</c:v>
                </c:pt>
                <c:pt idx="85">
                  <c:v>-3331</c:v>
                </c:pt>
                <c:pt idx="86">
                  <c:v>-3300</c:v>
                </c:pt>
                <c:pt idx="87">
                  <c:v>-3300</c:v>
                </c:pt>
                <c:pt idx="88">
                  <c:v>-3298</c:v>
                </c:pt>
                <c:pt idx="89">
                  <c:v>-3298</c:v>
                </c:pt>
                <c:pt idx="90">
                  <c:v>-3231</c:v>
                </c:pt>
                <c:pt idx="91">
                  <c:v>-3198</c:v>
                </c:pt>
                <c:pt idx="92">
                  <c:v>-3120</c:v>
                </c:pt>
                <c:pt idx="93">
                  <c:v>-3109</c:v>
                </c:pt>
                <c:pt idx="94">
                  <c:v>-3100</c:v>
                </c:pt>
                <c:pt idx="95">
                  <c:v>-3027</c:v>
                </c:pt>
                <c:pt idx="96">
                  <c:v>-3027</c:v>
                </c:pt>
                <c:pt idx="97">
                  <c:v>-3016</c:v>
                </c:pt>
                <c:pt idx="98">
                  <c:v>-3016</c:v>
                </c:pt>
                <c:pt idx="99">
                  <c:v>-2994</c:v>
                </c:pt>
                <c:pt idx="100">
                  <c:v>-2983</c:v>
                </c:pt>
                <c:pt idx="101">
                  <c:v>-2983</c:v>
                </c:pt>
                <c:pt idx="102">
                  <c:v>-2914</c:v>
                </c:pt>
                <c:pt idx="103">
                  <c:v>-2905</c:v>
                </c:pt>
                <c:pt idx="104">
                  <c:v>-2905</c:v>
                </c:pt>
                <c:pt idx="105">
                  <c:v>-2870</c:v>
                </c:pt>
                <c:pt idx="106">
                  <c:v>-2823</c:v>
                </c:pt>
                <c:pt idx="107">
                  <c:v>-2812</c:v>
                </c:pt>
                <c:pt idx="108">
                  <c:v>-2805</c:v>
                </c:pt>
                <c:pt idx="109">
                  <c:v>-2803</c:v>
                </c:pt>
                <c:pt idx="110">
                  <c:v>-2803</c:v>
                </c:pt>
                <c:pt idx="111">
                  <c:v>-2792</c:v>
                </c:pt>
                <c:pt idx="112">
                  <c:v>-2781</c:v>
                </c:pt>
                <c:pt idx="113">
                  <c:v>-2736</c:v>
                </c:pt>
                <c:pt idx="114">
                  <c:v>-2623</c:v>
                </c:pt>
                <c:pt idx="115">
                  <c:v>-2570</c:v>
                </c:pt>
                <c:pt idx="116">
                  <c:v>-2546</c:v>
                </c:pt>
                <c:pt idx="117">
                  <c:v>-2488</c:v>
                </c:pt>
                <c:pt idx="118">
                  <c:v>-2477</c:v>
                </c:pt>
                <c:pt idx="119">
                  <c:v>-2468</c:v>
                </c:pt>
                <c:pt idx="120">
                  <c:v>-2366</c:v>
                </c:pt>
                <c:pt idx="121">
                  <c:v>-2297</c:v>
                </c:pt>
                <c:pt idx="122">
                  <c:v>-2257</c:v>
                </c:pt>
                <c:pt idx="123">
                  <c:v>-2231</c:v>
                </c:pt>
                <c:pt idx="124">
                  <c:v>-2231</c:v>
                </c:pt>
                <c:pt idx="125">
                  <c:v>-2153</c:v>
                </c:pt>
                <c:pt idx="126">
                  <c:v>-2153</c:v>
                </c:pt>
                <c:pt idx="127">
                  <c:v>-2144</c:v>
                </c:pt>
                <c:pt idx="128">
                  <c:v>-2131</c:v>
                </c:pt>
                <c:pt idx="129">
                  <c:v>-2038</c:v>
                </c:pt>
                <c:pt idx="130">
                  <c:v>-2027</c:v>
                </c:pt>
                <c:pt idx="131">
                  <c:v>-1940</c:v>
                </c:pt>
                <c:pt idx="132">
                  <c:v>-2570</c:v>
                </c:pt>
                <c:pt idx="133">
                  <c:v>-1869</c:v>
                </c:pt>
                <c:pt idx="134">
                  <c:v>-1860</c:v>
                </c:pt>
                <c:pt idx="135">
                  <c:v>-1829</c:v>
                </c:pt>
                <c:pt idx="136">
                  <c:v>-1827</c:v>
                </c:pt>
                <c:pt idx="137">
                  <c:v>-1736</c:v>
                </c:pt>
                <c:pt idx="138">
                  <c:v>-1736</c:v>
                </c:pt>
                <c:pt idx="139">
                  <c:v>-1723</c:v>
                </c:pt>
                <c:pt idx="140">
                  <c:v>-1654</c:v>
                </c:pt>
                <c:pt idx="141">
                  <c:v>-1623</c:v>
                </c:pt>
                <c:pt idx="142">
                  <c:v>-1623</c:v>
                </c:pt>
                <c:pt idx="143">
                  <c:v>-1623</c:v>
                </c:pt>
                <c:pt idx="144">
                  <c:v>-1623</c:v>
                </c:pt>
                <c:pt idx="145">
                  <c:v>-1623</c:v>
                </c:pt>
                <c:pt idx="146">
                  <c:v>-1612</c:v>
                </c:pt>
                <c:pt idx="147">
                  <c:v>-1543</c:v>
                </c:pt>
                <c:pt idx="148">
                  <c:v>-1523</c:v>
                </c:pt>
                <c:pt idx="149">
                  <c:v>-1499</c:v>
                </c:pt>
                <c:pt idx="150">
                  <c:v>-1412</c:v>
                </c:pt>
                <c:pt idx="151">
                  <c:v>-1399</c:v>
                </c:pt>
                <c:pt idx="152">
                  <c:v>-1399</c:v>
                </c:pt>
                <c:pt idx="153">
                  <c:v>-1354</c:v>
                </c:pt>
                <c:pt idx="154">
                  <c:v>-1354</c:v>
                </c:pt>
                <c:pt idx="155">
                  <c:v>-1330</c:v>
                </c:pt>
                <c:pt idx="156">
                  <c:v>-1241</c:v>
                </c:pt>
                <c:pt idx="157">
                  <c:v>-1197</c:v>
                </c:pt>
                <c:pt idx="158">
                  <c:v>-1197</c:v>
                </c:pt>
                <c:pt idx="159">
                  <c:v>-1195</c:v>
                </c:pt>
                <c:pt idx="160">
                  <c:v>-1186</c:v>
                </c:pt>
                <c:pt idx="161">
                  <c:v>-1095</c:v>
                </c:pt>
                <c:pt idx="162">
                  <c:v>-1095</c:v>
                </c:pt>
                <c:pt idx="163">
                  <c:v>-1093</c:v>
                </c:pt>
                <c:pt idx="164">
                  <c:v>-1084</c:v>
                </c:pt>
                <c:pt idx="165">
                  <c:v>-1026</c:v>
                </c:pt>
                <c:pt idx="166">
                  <c:v>-1004</c:v>
                </c:pt>
                <c:pt idx="167">
                  <c:v>-1004</c:v>
                </c:pt>
                <c:pt idx="168">
                  <c:v>-913</c:v>
                </c:pt>
                <c:pt idx="169">
                  <c:v>-893</c:v>
                </c:pt>
                <c:pt idx="170">
                  <c:v>-882</c:v>
                </c:pt>
                <c:pt idx="171">
                  <c:v>-760</c:v>
                </c:pt>
                <c:pt idx="172">
                  <c:v>-691</c:v>
                </c:pt>
                <c:pt idx="173">
                  <c:v>-589</c:v>
                </c:pt>
                <c:pt idx="174">
                  <c:v>-554</c:v>
                </c:pt>
                <c:pt idx="175">
                  <c:v>-545</c:v>
                </c:pt>
                <c:pt idx="176">
                  <c:v>-487</c:v>
                </c:pt>
                <c:pt idx="177">
                  <c:v>-432</c:v>
                </c:pt>
                <c:pt idx="178">
                  <c:v>-263</c:v>
                </c:pt>
                <c:pt idx="179">
                  <c:v>-161</c:v>
                </c:pt>
                <c:pt idx="180">
                  <c:v>-150</c:v>
                </c:pt>
                <c:pt idx="181">
                  <c:v>-150</c:v>
                </c:pt>
                <c:pt idx="182">
                  <c:v>-83</c:v>
                </c:pt>
                <c:pt idx="183">
                  <c:v>-35.5</c:v>
                </c:pt>
                <c:pt idx="184">
                  <c:v>0</c:v>
                </c:pt>
                <c:pt idx="185">
                  <c:v>41</c:v>
                </c:pt>
                <c:pt idx="186">
                  <c:v>54</c:v>
                </c:pt>
                <c:pt idx="187">
                  <c:v>63</c:v>
                </c:pt>
                <c:pt idx="188">
                  <c:v>72</c:v>
                </c:pt>
                <c:pt idx="189">
                  <c:v>94</c:v>
                </c:pt>
                <c:pt idx="190">
                  <c:v>167</c:v>
                </c:pt>
                <c:pt idx="191">
                  <c:v>265</c:v>
                </c:pt>
                <c:pt idx="192">
                  <c:v>285</c:v>
                </c:pt>
                <c:pt idx="193">
                  <c:v>287</c:v>
                </c:pt>
                <c:pt idx="194">
                  <c:v>367</c:v>
                </c:pt>
                <c:pt idx="195">
                  <c:v>376</c:v>
                </c:pt>
                <c:pt idx="196">
                  <c:v>624</c:v>
                </c:pt>
                <c:pt idx="197">
                  <c:v>713</c:v>
                </c:pt>
                <c:pt idx="198">
                  <c:v>800.5</c:v>
                </c:pt>
                <c:pt idx="199">
                  <c:v>802</c:v>
                </c:pt>
                <c:pt idx="200">
                  <c:v>806</c:v>
                </c:pt>
                <c:pt idx="201">
                  <c:v>1321</c:v>
                </c:pt>
                <c:pt idx="202">
                  <c:v>1343</c:v>
                </c:pt>
                <c:pt idx="203">
                  <c:v>1971</c:v>
                </c:pt>
                <c:pt idx="204">
                  <c:v>1973</c:v>
                </c:pt>
                <c:pt idx="205">
                  <c:v>2082</c:v>
                </c:pt>
                <c:pt idx="206">
                  <c:v>2184</c:v>
                </c:pt>
                <c:pt idx="207">
                  <c:v>2193</c:v>
                </c:pt>
              </c:numCache>
            </c:numRef>
          </c:xVal>
          <c:yVal>
            <c:numRef>
              <c:f>'Active 1'!$O$21:$O$990</c:f>
              <c:numCache>
                <c:formatCode>General</c:formatCode>
                <c:ptCount val="970"/>
                <c:pt idx="164">
                  <c:v>-4.8023991018848267E-3</c:v>
                </c:pt>
                <c:pt idx="165">
                  <c:v>-4.4626081452804698E-3</c:v>
                </c:pt>
                <c:pt idx="166">
                  <c:v>-4.3337219203615756E-3</c:v>
                </c:pt>
                <c:pt idx="167">
                  <c:v>-4.3337219203615756E-3</c:v>
                </c:pt>
                <c:pt idx="168">
                  <c:v>-3.8006016263788783E-3</c:v>
                </c:pt>
                <c:pt idx="169">
                  <c:v>-3.6834323309980653E-3</c:v>
                </c:pt>
                <c:pt idx="170">
                  <c:v>-3.6189892185386182E-3</c:v>
                </c:pt>
                <c:pt idx="171">
                  <c:v>-2.9042565167156607E-3</c:v>
                </c:pt>
                <c:pt idx="172">
                  <c:v>-2.5000224476518567E-3</c:v>
                </c:pt>
                <c:pt idx="173">
                  <c:v>-1.9024590412097114E-3</c:v>
                </c:pt>
                <c:pt idx="174">
                  <c:v>-1.6974127742932893E-3</c:v>
                </c:pt>
                <c:pt idx="175">
                  <c:v>-1.6446865913719235E-3</c:v>
                </c:pt>
                <c:pt idx="176">
                  <c:v>-1.3048956347675666E-3</c:v>
                </c:pt>
                <c:pt idx="177">
                  <c:v>-9.8268007247033148E-4</c:v>
                </c:pt>
                <c:pt idx="178">
                  <c:v>7.4004734975359563E-6</c:v>
                </c:pt>
                <c:pt idx="179">
                  <c:v>6.0496387993968094E-4</c:v>
                </c:pt>
                <c:pt idx="180">
                  <c:v>6.6940699239912793E-4</c:v>
                </c:pt>
                <c:pt idx="181">
                  <c:v>6.6940699239912793E-4</c:v>
                </c:pt>
                <c:pt idx="182">
                  <c:v>1.0619241319248505E-3</c:v>
                </c:pt>
                <c:pt idx="183">
                  <c:v>1.3402012084542808E-3</c:v>
                </c:pt>
                <c:pt idx="184">
                  <c:v>1.5481767077552234E-3</c:v>
                </c:pt>
                <c:pt idx="185">
                  <c:v>1.7883737632858896E-3</c:v>
                </c:pt>
                <c:pt idx="186">
                  <c:v>1.8645338052834179E-3</c:v>
                </c:pt>
                <c:pt idx="187">
                  <c:v>1.9172599882047836E-3</c:v>
                </c:pt>
                <c:pt idx="188">
                  <c:v>1.9699861711261492E-3</c:v>
                </c:pt>
                <c:pt idx="189">
                  <c:v>2.098872396045043E-3</c:v>
                </c:pt>
                <c:pt idx="190">
                  <c:v>2.5265403241850094E-3</c:v>
                </c:pt>
                <c:pt idx="191">
                  <c:v>3.1006698715509923E-3</c:v>
                </c:pt>
                <c:pt idx="192">
                  <c:v>3.2178391669318049E-3</c:v>
                </c:pt>
                <c:pt idx="193">
                  <c:v>3.2295560964698861E-3</c:v>
                </c:pt>
                <c:pt idx="194">
                  <c:v>3.6982332779931372E-3</c:v>
                </c:pt>
                <c:pt idx="195">
                  <c:v>3.7509594609145026E-3</c:v>
                </c:pt>
                <c:pt idx="196">
                  <c:v>5.2038587236365808E-3</c:v>
                </c:pt>
                <c:pt idx="197">
                  <c:v>5.7252620880811978E-3</c:v>
                </c:pt>
                <c:pt idx="198">
                  <c:v>6.2378777553722528E-3</c:v>
                </c:pt>
                <c:pt idx="199">
                  <c:v>6.2466654525258139E-3</c:v>
                </c:pt>
                <c:pt idx="200">
                  <c:v>6.2700993116019763E-3</c:v>
                </c:pt>
                <c:pt idx="201">
                  <c:v>9.2872086676579046E-3</c:v>
                </c:pt>
                <c:pt idx="202">
                  <c:v>9.416094892576797E-3</c:v>
                </c:pt>
                <c:pt idx="203">
                  <c:v>1.3095210767534317E-2</c:v>
                </c:pt>
                <c:pt idx="204">
                  <c:v>1.3106927697072401E-2</c:v>
                </c:pt>
                <c:pt idx="205">
                  <c:v>1.3745500356897828E-2</c:v>
                </c:pt>
                <c:pt idx="206">
                  <c:v>1.4343063763339974E-2</c:v>
                </c:pt>
                <c:pt idx="207">
                  <c:v>1.4395789946261339E-2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34D-486F-B836-84488D466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1790600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5"/>
                  <c:spPr>
                    <a:solidFill>
                      <a:srgbClr val="69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1'!$F$21:$F$300</c15:sqref>
                        </c15:formulaRef>
                      </c:ext>
                    </c:extLst>
                    <c:numCache>
                      <c:formatCode>General</c:formatCode>
                      <c:ptCount val="280"/>
                      <c:pt idx="0">
                        <c:v>-12354</c:v>
                      </c:pt>
                      <c:pt idx="1">
                        <c:v>-11918</c:v>
                      </c:pt>
                      <c:pt idx="2">
                        <c:v>-11670</c:v>
                      </c:pt>
                      <c:pt idx="3">
                        <c:v>-11457</c:v>
                      </c:pt>
                      <c:pt idx="4">
                        <c:v>-11255</c:v>
                      </c:pt>
                      <c:pt idx="5">
                        <c:v>-11107</c:v>
                      </c:pt>
                      <c:pt idx="6">
                        <c:v>-10725</c:v>
                      </c:pt>
                      <c:pt idx="7">
                        <c:v>-10721</c:v>
                      </c:pt>
                      <c:pt idx="8">
                        <c:v>-10719</c:v>
                      </c:pt>
                      <c:pt idx="9">
                        <c:v>-10709</c:v>
                      </c:pt>
                      <c:pt idx="10">
                        <c:v>-10707</c:v>
                      </c:pt>
                      <c:pt idx="11">
                        <c:v>-10705</c:v>
                      </c:pt>
                      <c:pt idx="12">
                        <c:v>-10705</c:v>
                      </c:pt>
                      <c:pt idx="13">
                        <c:v>-10701</c:v>
                      </c:pt>
                      <c:pt idx="14">
                        <c:v>-10696</c:v>
                      </c:pt>
                      <c:pt idx="15">
                        <c:v>-10630</c:v>
                      </c:pt>
                      <c:pt idx="16">
                        <c:v>-10619</c:v>
                      </c:pt>
                      <c:pt idx="17">
                        <c:v>-10617</c:v>
                      </c:pt>
                      <c:pt idx="18">
                        <c:v>-10612</c:v>
                      </c:pt>
                      <c:pt idx="19">
                        <c:v>-10610</c:v>
                      </c:pt>
                      <c:pt idx="20">
                        <c:v>-10377</c:v>
                      </c:pt>
                      <c:pt idx="21">
                        <c:v>-10204</c:v>
                      </c:pt>
                      <c:pt idx="22">
                        <c:v>-10182</c:v>
                      </c:pt>
                      <c:pt idx="23">
                        <c:v>-10091</c:v>
                      </c:pt>
                      <c:pt idx="24">
                        <c:v>-10089</c:v>
                      </c:pt>
                      <c:pt idx="25">
                        <c:v>-10080</c:v>
                      </c:pt>
                      <c:pt idx="26">
                        <c:v>-9811</c:v>
                      </c:pt>
                      <c:pt idx="27">
                        <c:v>-9807</c:v>
                      </c:pt>
                      <c:pt idx="28">
                        <c:v>-9780</c:v>
                      </c:pt>
                      <c:pt idx="29">
                        <c:v>-9758</c:v>
                      </c:pt>
                      <c:pt idx="30">
                        <c:v>-9756</c:v>
                      </c:pt>
                      <c:pt idx="31">
                        <c:v>-9696</c:v>
                      </c:pt>
                      <c:pt idx="32">
                        <c:v>-9687</c:v>
                      </c:pt>
                      <c:pt idx="33">
                        <c:v>-9676</c:v>
                      </c:pt>
                      <c:pt idx="34">
                        <c:v>-9672</c:v>
                      </c:pt>
                      <c:pt idx="35">
                        <c:v>-9645</c:v>
                      </c:pt>
                      <c:pt idx="36">
                        <c:v>-9634</c:v>
                      </c:pt>
                      <c:pt idx="37">
                        <c:v>-9596</c:v>
                      </c:pt>
                      <c:pt idx="38">
                        <c:v>-9594</c:v>
                      </c:pt>
                      <c:pt idx="39">
                        <c:v>-9587</c:v>
                      </c:pt>
                      <c:pt idx="40">
                        <c:v>-9567</c:v>
                      </c:pt>
                      <c:pt idx="41">
                        <c:v>-9565</c:v>
                      </c:pt>
                      <c:pt idx="42">
                        <c:v>-9547</c:v>
                      </c:pt>
                      <c:pt idx="43">
                        <c:v>-9545</c:v>
                      </c:pt>
                      <c:pt idx="44">
                        <c:v>-9521</c:v>
                      </c:pt>
                      <c:pt idx="45">
                        <c:v>-9485</c:v>
                      </c:pt>
                      <c:pt idx="46">
                        <c:v>-9454</c:v>
                      </c:pt>
                      <c:pt idx="47">
                        <c:v>-9445</c:v>
                      </c:pt>
                      <c:pt idx="48">
                        <c:v>-9428</c:v>
                      </c:pt>
                      <c:pt idx="49">
                        <c:v>-9421</c:v>
                      </c:pt>
                      <c:pt idx="50">
                        <c:v>-9385</c:v>
                      </c:pt>
                      <c:pt idx="51">
                        <c:v>-9383</c:v>
                      </c:pt>
                      <c:pt idx="52">
                        <c:v>-9374</c:v>
                      </c:pt>
                      <c:pt idx="53">
                        <c:v>-9359</c:v>
                      </c:pt>
                      <c:pt idx="54">
                        <c:v>-9270</c:v>
                      </c:pt>
                      <c:pt idx="55">
                        <c:v>-9250</c:v>
                      </c:pt>
                      <c:pt idx="56">
                        <c:v>-9243</c:v>
                      </c:pt>
                      <c:pt idx="57">
                        <c:v>-9239</c:v>
                      </c:pt>
                      <c:pt idx="58">
                        <c:v>-6392</c:v>
                      </c:pt>
                      <c:pt idx="59">
                        <c:v>-5773</c:v>
                      </c:pt>
                      <c:pt idx="60">
                        <c:v>-5745</c:v>
                      </c:pt>
                      <c:pt idx="61">
                        <c:v>-5687</c:v>
                      </c:pt>
                      <c:pt idx="62">
                        <c:v>-5644</c:v>
                      </c:pt>
                      <c:pt idx="63">
                        <c:v>-5621</c:v>
                      </c:pt>
                      <c:pt idx="64">
                        <c:v>-5563</c:v>
                      </c:pt>
                      <c:pt idx="65">
                        <c:v>-5542</c:v>
                      </c:pt>
                      <c:pt idx="66">
                        <c:v>-5507</c:v>
                      </c:pt>
                      <c:pt idx="67">
                        <c:v>-5447</c:v>
                      </c:pt>
                      <c:pt idx="68">
                        <c:v>-5443</c:v>
                      </c:pt>
                      <c:pt idx="69">
                        <c:v>-5348</c:v>
                      </c:pt>
                      <c:pt idx="70">
                        <c:v>-5217</c:v>
                      </c:pt>
                      <c:pt idx="71">
                        <c:v>-5201</c:v>
                      </c:pt>
                      <c:pt idx="72">
                        <c:v>-5052</c:v>
                      </c:pt>
                      <c:pt idx="73">
                        <c:v>-5004</c:v>
                      </c:pt>
                      <c:pt idx="74">
                        <c:v>-4977</c:v>
                      </c:pt>
                      <c:pt idx="75">
                        <c:v>-4926</c:v>
                      </c:pt>
                      <c:pt idx="76">
                        <c:v>-4886</c:v>
                      </c:pt>
                      <c:pt idx="77">
                        <c:v>-4830</c:v>
                      </c:pt>
                      <c:pt idx="78">
                        <c:v>-4822</c:v>
                      </c:pt>
                      <c:pt idx="79">
                        <c:v>-4817</c:v>
                      </c:pt>
                      <c:pt idx="80">
                        <c:v>-4265</c:v>
                      </c:pt>
                      <c:pt idx="81">
                        <c:v>-4154</c:v>
                      </c:pt>
                      <c:pt idx="82">
                        <c:v>-3342</c:v>
                      </c:pt>
                      <c:pt idx="83">
                        <c:v>-3342</c:v>
                      </c:pt>
                      <c:pt idx="84">
                        <c:v>-3331</c:v>
                      </c:pt>
                      <c:pt idx="85">
                        <c:v>-3331</c:v>
                      </c:pt>
                      <c:pt idx="86">
                        <c:v>-3300</c:v>
                      </c:pt>
                      <c:pt idx="87">
                        <c:v>-3300</c:v>
                      </c:pt>
                      <c:pt idx="88">
                        <c:v>-3298</c:v>
                      </c:pt>
                      <c:pt idx="89">
                        <c:v>-3298</c:v>
                      </c:pt>
                      <c:pt idx="90">
                        <c:v>-3231</c:v>
                      </c:pt>
                      <c:pt idx="91">
                        <c:v>-3198</c:v>
                      </c:pt>
                      <c:pt idx="92">
                        <c:v>-3120</c:v>
                      </c:pt>
                      <c:pt idx="93">
                        <c:v>-3109</c:v>
                      </c:pt>
                      <c:pt idx="94">
                        <c:v>-3100</c:v>
                      </c:pt>
                      <c:pt idx="95">
                        <c:v>-3027</c:v>
                      </c:pt>
                      <c:pt idx="96">
                        <c:v>-3027</c:v>
                      </c:pt>
                      <c:pt idx="97">
                        <c:v>-3016</c:v>
                      </c:pt>
                      <c:pt idx="98">
                        <c:v>-3016</c:v>
                      </c:pt>
                      <c:pt idx="99">
                        <c:v>-2994</c:v>
                      </c:pt>
                      <c:pt idx="100">
                        <c:v>-2983</c:v>
                      </c:pt>
                      <c:pt idx="101">
                        <c:v>-2983</c:v>
                      </c:pt>
                      <c:pt idx="102">
                        <c:v>-2914</c:v>
                      </c:pt>
                      <c:pt idx="103">
                        <c:v>-2905</c:v>
                      </c:pt>
                      <c:pt idx="104">
                        <c:v>-2905</c:v>
                      </c:pt>
                      <c:pt idx="105">
                        <c:v>-2870</c:v>
                      </c:pt>
                      <c:pt idx="106">
                        <c:v>-2823</c:v>
                      </c:pt>
                      <c:pt idx="107">
                        <c:v>-2812</c:v>
                      </c:pt>
                      <c:pt idx="108">
                        <c:v>-2805</c:v>
                      </c:pt>
                      <c:pt idx="109">
                        <c:v>-2803</c:v>
                      </c:pt>
                      <c:pt idx="110">
                        <c:v>-2803</c:v>
                      </c:pt>
                      <c:pt idx="111">
                        <c:v>-2792</c:v>
                      </c:pt>
                      <c:pt idx="112">
                        <c:v>-2781</c:v>
                      </c:pt>
                      <c:pt idx="113">
                        <c:v>-2736</c:v>
                      </c:pt>
                      <c:pt idx="114">
                        <c:v>-2623</c:v>
                      </c:pt>
                      <c:pt idx="115">
                        <c:v>-2570</c:v>
                      </c:pt>
                      <c:pt idx="116">
                        <c:v>-2546</c:v>
                      </c:pt>
                      <c:pt idx="117">
                        <c:v>-2488</c:v>
                      </c:pt>
                      <c:pt idx="118">
                        <c:v>-2477</c:v>
                      </c:pt>
                      <c:pt idx="119">
                        <c:v>-2468</c:v>
                      </c:pt>
                      <c:pt idx="120">
                        <c:v>-2366</c:v>
                      </c:pt>
                      <c:pt idx="121">
                        <c:v>-2297</c:v>
                      </c:pt>
                      <c:pt idx="122">
                        <c:v>-2257</c:v>
                      </c:pt>
                      <c:pt idx="123">
                        <c:v>-2231</c:v>
                      </c:pt>
                      <c:pt idx="124">
                        <c:v>-2231</c:v>
                      </c:pt>
                      <c:pt idx="125">
                        <c:v>-2153</c:v>
                      </c:pt>
                      <c:pt idx="126">
                        <c:v>-2153</c:v>
                      </c:pt>
                      <c:pt idx="127">
                        <c:v>-2144</c:v>
                      </c:pt>
                      <c:pt idx="128">
                        <c:v>-2131</c:v>
                      </c:pt>
                      <c:pt idx="129">
                        <c:v>-2038</c:v>
                      </c:pt>
                      <c:pt idx="130">
                        <c:v>-2027</c:v>
                      </c:pt>
                      <c:pt idx="131">
                        <c:v>-1940</c:v>
                      </c:pt>
                      <c:pt idx="132">
                        <c:v>-2570</c:v>
                      </c:pt>
                      <c:pt idx="133">
                        <c:v>-1869</c:v>
                      </c:pt>
                      <c:pt idx="134">
                        <c:v>-1860</c:v>
                      </c:pt>
                      <c:pt idx="135">
                        <c:v>-1829</c:v>
                      </c:pt>
                      <c:pt idx="136">
                        <c:v>-1827</c:v>
                      </c:pt>
                      <c:pt idx="137">
                        <c:v>-1736</c:v>
                      </c:pt>
                      <c:pt idx="138">
                        <c:v>-1736</c:v>
                      </c:pt>
                      <c:pt idx="139">
                        <c:v>-1723</c:v>
                      </c:pt>
                      <c:pt idx="140">
                        <c:v>-1654</c:v>
                      </c:pt>
                      <c:pt idx="141">
                        <c:v>-1623</c:v>
                      </c:pt>
                      <c:pt idx="142">
                        <c:v>-1623</c:v>
                      </c:pt>
                      <c:pt idx="143">
                        <c:v>-1623</c:v>
                      </c:pt>
                      <c:pt idx="144">
                        <c:v>-1623</c:v>
                      </c:pt>
                      <c:pt idx="145">
                        <c:v>-1623</c:v>
                      </c:pt>
                      <c:pt idx="146">
                        <c:v>-1612</c:v>
                      </c:pt>
                      <c:pt idx="147">
                        <c:v>-1543</c:v>
                      </c:pt>
                      <c:pt idx="148">
                        <c:v>-1523</c:v>
                      </c:pt>
                      <c:pt idx="149">
                        <c:v>-1499</c:v>
                      </c:pt>
                      <c:pt idx="150">
                        <c:v>-1412</c:v>
                      </c:pt>
                      <c:pt idx="151">
                        <c:v>-1399</c:v>
                      </c:pt>
                      <c:pt idx="152">
                        <c:v>-1399</c:v>
                      </c:pt>
                      <c:pt idx="153">
                        <c:v>-1354</c:v>
                      </c:pt>
                      <c:pt idx="154">
                        <c:v>-1354</c:v>
                      </c:pt>
                      <c:pt idx="155">
                        <c:v>-1330</c:v>
                      </c:pt>
                      <c:pt idx="156">
                        <c:v>-1241</c:v>
                      </c:pt>
                      <c:pt idx="157">
                        <c:v>-1197</c:v>
                      </c:pt>
                      <c:pt idx="158">
                        <c:v>-1197</c:v>
                      </c:pt>
                      <c:pt idx="159">
                        <c:v>-1195</c:v>
                      </c:pt>
                      <c:pt idx="160">
                        <c:v>-1186</c:v>
                      </c:pt>
                      <c:pt idx="161">
                        <c:v>-1095</c:v>
                      </c:pt>
                      <c:pt idx="162">
                        <c:v>-1095</c:v>
                      </c:pt>
                      <c:pt idx="163">
                        <c:v>-1093</c:v>
                      </c:pt>
                      <c:pt idx="164">
                        <c:v>-1084</c:v>
                      </c:pt>
                      <c:pt idx="165">
                        <c:v>-1026</c:v>
                      </c:pt>
                      <c:pt idx="166">
                        <c:v>-1004</c:v>
                      </c:pt>
                      <c:pt idx="167">
                        <c:v>-1004</c:v>
                      </c:pt>
                      <c:pt idx="168">
                        <c:v>-913</c:v>
                      </c:pt>
                      <c:pt idx="169">
                        <c:v>-893</c:v>
                      </c:pt>
                      <c:pt idx="170">
                        <c:v>-882</c:v>
                      </c:pt>
                      <c:pt idx="171">
                        <c:v>-760</c:v>
                      </c:pt>
                      <c:pt idx="172">
                        <c:v>-691</c:v>
                      </c:pt>
                      <c:pt idx="173">
                        <c:v>-589</c:v>
                      </c:pt>
                      <c:pt idx="174">
                        <c:v>-554</c:v>
                      </c:pt>
                      <c:pt idx="175">
                        <c:v>-545</c:v>
                      </c:pt>
                      <c:pt idx="176">
                        <c:v>-487</c:v>
                      </c:pt>
                      <c:pt idx="177">
                        <c:v>-432</c:v>
                      </c:pt>
                      <c:pt idx="178">
                        <c:v>-263</c:v>
                      </c:pt>
                      <c:pt idx="179">
                        <c:v>-161</c:v>
                      </c:pt>
                      <c:pt idx="180">
                        <c:v>-150</c:v>
                      </c:pt>
                      <c:pt idx="181">
                        <c:v>-150</c:v>
                      </c:pt>
                      <c:pt idx="182">
                        <c:v>-83</c:v>
                      </c:pt>
                      <c:pt idx="183">
                        <c:v>-35.5</c:v>
                      </c:pt>
                      <c:pt idx="184">
                        <c:v>0</c:v>
                      </c:pt>
                      <c:pt idx="185">
                        <c:v>41</c:v>
                      </c:pt>
                      <c:pt idx="186">
                        <c:v>54</c:v>
                      </c:pt>
                      <c:pt idx="187">
                        <c:v>63</c:v>
                      </c:pt>
                      <c:pt idx="188">
                        <c:v>72</c:v>
                      </c:pt>
                      <c:pt idx="189">
                        <c:v>94</c:v>
                      </c:pt>
                      <c:pt idx="190">
                        <c:v>167</c:v>
                      </c:pt>
                      <c:pt idx="191">
                        <c:v>265</c:v>
                      </c:pt>
                      <c:pt idx="192">
                        <c:v>285</c:v>
                      </c:pt>
                      <c:pt idx="193">
                        <c:v>287</c:v>
                      </c:pt>
                      <c:pt idx="194">
                        <c:v>367</c:v>
                      </c:pt>
                      <c:pt idx="195">
                        <c:v>376</c:v>
                      </c:pt>
                      <c:pt idx="196">
                        <c:v>624</c:v>
                      </c:pt>
                      <c:pt idx="197">
                        <c:v>713</c:v>
                      </c:pt>
                      <c:pt idx="198">
                        <c:v>800.5</c:v>
                      </c:pt>
                      <c:pt idx="199">
                        <c:v>802</c:v>
                      </c:pt>
                      <c:pt idx="200">
                        <c:v>806</c:v>
                      </c:pt>
                      <c:pt idx="201">
                        <c:v>1321</c:v>
                      </c:pt>
                      <c:pt idx="202">
                        <c:v>1343</c:v>
                      </c:pt>
                      <c:pt idx="203">
                        <c:v>1971</c:v>
                      </c:pt>
                      <c:pt idx="204">
                        <c:v>1973</c:v>
                      </c:pt>
                      <c:pt idx="205">
                        <c:v>2082</c:v>
                      </c:pt>
                      <c:pt idx="206">
                        <c:v>2184</c:v>
                      </c:pt>
                      <c:pt idx="207">
                        <c:v>2193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1'!$U$21:$U$300</c15:sqref>
                        </c15:formulaRef>
                      </c:ext>
                    </c:extLst>
                    <c:numCache>
                      <c:formatCode>General</c:formatCode>
                      <c:ptCount val="280"/>
                      <c:pt idx="166">
                        <c:v>-0.42415349999646423</c:v>
                      </c:pt>
                      <c:pt idx="182">
                        <c:v>2.5758260002476163E-2</c:v>
                      </c:pt>
                      <c:pt idx="183">
                        <c:v>3.5632250001071952E-2</c:v>
                      </c:pt>
                      <c:pt idx="186">
                        <c:v>4.4077500002458692E-2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234D-486F-B836-84488D466B20}"/>
                  </c:ext>
                </c:extLst>
              </c15:ser>
            </c15:filteredScatterSeries>
          </c:ext>
        </c:extLst>
      </c:scatterChart>
      <c:valAx>
        <c:axId val="771790600"/>
        <c:scaling>
          <c:orientation val="minMax"/>
          <c:min val="-4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65457109123503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161812297734629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17906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504888345267521"/>
          <c:y val="0.92024539877300615"/>
          <c:w val="0.77831834127530175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UW Cyg - O-C Diagr.</a:t>
            </a:r>
          </a:p>
        </c:rich>
      </c:tx>
      <c:layout>
        <c:manualLayout>
          <c:xMode val="edge"/>
          <c:yMode val="edge"/>
          <c:x val="0.37318289171850288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678942920199375"/>
          <c:w val="0.80775507982497585"/>
          <c:h val="0.660552431408971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1'!$F$21:$F$990</c:f>
              <c:numCache>
                <c:formatCode>General</c:formatCode>
                <c:ptCount val="970"/>
                <c:pt idx="0">
                  <c:v>-12354</c:v>
                </c:pt>
                <c:pt idx="1">
                  <c:v>-11918</c:v>
                </c:pt>
                <c:pt idx="2">
                  <c:v>-11670</c:v>
                </c:pt>
                <c:pt idx="3">
                  <c:v>-11457</c:v>
                </c:pt>
                <c:pt idx="4">
                  <c:v>-11255</c:v>
                </c:pt>
                <c:pt idx="5">
                  <c:v>-11107</c:v>
                </c:pt>
                <c:pt idx="6">
                  <c:v>-10725</c:v>
                </c:pt>
                <c:pt idx="7">
                  <c:v>-10721</c:v>
                </c:pt>
                <c:pt idx="8">
                  <c:v>-10719</c:v>
                </c:pt>
                <c:pt idx="9">
                  <c:v>-10709</c:v>
                </c:pt>
                <c:pt idx="10">
                  <c:v>-10707</c:v>
                </c:pt>
                <c:pt idx="11">
                  <c:v>-10705</c:v>
                </c:pt>
                <c:pt idx="12">
                  <c:v>-10705</c:v>
                </c:pt>
                <c:pt idx="13">
                  <c:v>-10701</c:v>
                </c:pt>
                <c:pt idx="14">
                  <c:v>-10696</c:v>
                </c:pt>
                <c:pt idx="15">
                  <c:v>-10630</c:v>
                </c:pt>
                <c:pt idx="16">
                  <c:v>-10619</c:v>
                </c:pt>
                <c:pt idx="17">
                  <c:v>-10617</c:v>
                </c:pt>
                <c:pt idx="18">
                  <c:v>-10612</c:v>
                </c:pt>
                <c:pt idx="19">
                  <c:v>-10610</c:v>
                </c:pt>
                <c:pt idx="20">
                  <c:v>-10377</c:v>
                </c:pt>
                <c:pt idx="21">
                  <c:v>-10204</c:v>
                </c:pt>
                <c:pt idx="22">
                  <c:v>-10182</c:v>
                </c:pt>
                <c:pt idx="23">
                  <c:v>-10091</c:v>
                </c:pt>
                <c:pt idx="24">
                  <c:v>-10089</c:v>
                </c:pt>
                <c:pt idx="25">
                  <c:v>-10080</c:v>
                </c:pt>
                <c:pt idx="26">
                  <c:v>-9811</c:v>
                </c:pt>
                <c:pt idx="27">
                  <c:v>-9807</c:v>
                </c:pt>
                <c:pt idx="28">
                  <c:v>-9780</c:v>
                </c:pt>
                <c:pt idx="29">
                  <c:v>-9758</c:v>
                </c:pt>
                <c:pt idx="30">
                  <c:v>-9756</c:v>
                </c:pt>
                <c:pt idx="31">
                  <c:v>-9696</c:v>
                </c:pt>
                <c:pt idx="32">
                  <c:v>-9687</c:v>
                </c:pt>
                <c:pt idx="33">
                  <c:v>-9676</c:v>
                </c:pt>
                <c:pt idx="34">
                  <c:v>-9672</c:v>
                </c:pt>
                <c:pt idx="35">
                  <c:v>-9645</c:v>
                </c:pt>
                <c:pt idx="36">
                  <c:v>-9634</c:v>
                </c:pt>
                <c:pt idx="37">
                  <c:v>-9596</c:v>
                </c:pt>
                <c:pt idx="38">
                  <c:v>-9594</c:v>
                </c:pt>
                <c:pt idx="39">
                  <c:v>-9587</c:v>
                </c:pt>
                <c:pt idx="40">
                  <c:v>-9567</c:v>
                </c:pt>
                <c:pt idx="41">
                  <c:v>-9565</c:v>
                </c:pt>
                <c:pt idx="42">
                  <c:v>-9547</c:v>
                </c:pt>
                <c:pt idx="43">
                  <c:v>-9545</c:v>
                </c:pt>
                <c:pt idx="44">
                  <c:v>-9521</c:v>
                </c:pt>
                <c:pt idx="45">
                  <c:v>-9485</c:v>
                </c:pt>
                <c:pt idx="46">
                  <c:v>-9454</c:v>
                </c:pt>
                <c:pt idx="47">
                  <c:v>-9445</c:v>
                </c:pt>
                <c:pt idx="48">
                  <c:v>-9428</c:v>
                </c:pt>
                <c:pt idx="49">
                  <c:v>-9421</c:v>
                </c:pt>
                <c:pt idx="50">
                  <c:v>-9385</c:v>
                </c:pt>
                <c:pt idx="51">
                  <c:v>-9383</c:v>
                </c:pt>
                <c:pt idx="52">
                  <c:v>-9374</c:v>
                </c:pt>
                <c:pt idx="53">
                  <c:v>-9359</c:v>
                </c:pt>
                <c:pt idx="54">
                  <c:v>-9270</c:v>
                </c:pt>
                <c:pt idx="55">
                  <c:v>-9250</c:v>
                </c:pt>
                <c:pt idx="56">
                  <c:v>-9243</c:v>
                </c:pt>
                <c:pt idx="57">
                  <c:v>-9239</c:v>
                </c:pt>
                <c:pt idx="58">
                  <c:v>-6392</c:v>
                </c:pt>
                <c:pt idx="59">
                  <c:v>-5773</c:v>
                </c:pt>
                <c:pt idx="60">
                  <c:v>-5745</c:v>
                </c:pt>
                <c:pt idx="61">
                  <c:v>-5687</c:v>
                </c:pt>
                <c:pt idx="62">
                  <c:v>-5644</c:v>
                </c:pt>
                <c:pt idx="63">
                  <c:v>-5621</c:v>
                </c:pt>
                <c:pt idx="64">
                  <c:v>-5563</c:v>
                </c:pt>
                <c:pt idx="65">
                  <c:v>-5542</c:v>
                </c:pt>
                <c:pt idx="66">
                  <c:v>-5507</c:v>
                </c:pt>
                <c:pt idx="67">
                  <c:v>-5447</c:v>
                </c:pt>
                <c:pt idx="68">
                  <c:v>-5443</c:v>
                </c:pt>
                <c:pt idx="69">
                  <c:v>-5348</c:v>
                </c:pt>
                <c:pt idx="70">
                  <c:v>-5217</c:v>
                </c:pt>
                <c:pt idx="71">
                  <c:v>-5201</c:v>
                </c:pt>
                <c:pt idx="72">
                  <c:v>-5052</c:v>
                </c:pt>
                <c:pt idx="73">
                  <c:v>-5004</c:v>
                </c:pt>
                <c:pt idx="74">
                  <c:v>-4977</c:v>
                </c:pt>
                <c:pt idx="75">
                  <c:v>-4926</c:v>
                </c:pt>
                <c:pt idx="76">
                  <c:v>-4886</c:v>
                </c:pt>
                <c:pt idx="77">
                  <c:v>-4830</c:v>
                </c:pt>
                <c:pt idx="78">
                  <c:v>-4822</c:v>
                </c:pt>
                <c:pt idx="79">
                  <c:v>-4817</c:v>
                </c:pt>
                <c:pt idx="80">
                  <c:v>-4265</c:v>
                </c:pt>
                <c:pt idx="81">
                  <c:v>-4154</c:v>
                </c:pt>
                <c:pt idx="82">
                  <c:v>-3342</c:v>
                </c:pt>
                <c:pt idx="83">
                  <c:v>-3342</c:v>
                </c:pt>
                <c:pt idx="84">
                  <c:v>-3331</c:v>
                </c:pt>
                <c:pt idx="85">
                  <c:v>-3331</c:v>
                </c:pt>
                <c:pt idx="86">
                  <c:v>-3300</c:v>
                </c:pt>
                <c:pt idx="87">
                  <c:v>-3300</c:v>
                </c:pt>
                <c:pt idx="88">
                  <c:v>-3298</c:v>
                </c:pt>
                <c:pt idx="89">
                  <c:v>-3298</c:v>
                </c:pt>
                <c:pt idx="90">
                  <c:v>-3231</c:v>
                </c:pt>
                <c:pt idx="91">
                  <c:v>-3198</c:v>
                </c:pt>
                <c:pt idx="92">
                  <c:v>-3120</c:v>
                </c:pt>
                <c:pt idx="93">
                  <c:v>-3109</c:v>
                </c:pt>
                <c:pt idx="94">
                  <c:v>-3100</c:v>
                </c:pt>
                <c:pt idx="95">
                  <c:v>-3027</c:v>
                </c:pt>
                <c:pt idx="96">
                  <c:v>-3027</c:v>
                </c:pt>
                <c:pt idx="97">
                  <c:v>-3016</c:v>
                </c:pt>
                <c:pt idx="98">
                  <c:v>-3016</c:v>
                </c:pt>
                <c:pt idx="99">
                  <c:v>-2994</c:v>
                </c:pt>
                <c:pt idx="100">
                  <c:v>-2983</c:v>
                </c:pt>
                <c:pt idx="101">
                  <c:v>-2983</c:v>
                </c:pt>
                <c:pt idx="102">
                  <c:v>-2914</c:v>
                </c:pt>
                <c:pt idx="103">
                  <c:v>-2905</c:v>
                </c:pt>
                <c:pt idx="104">
                  <c:v>-2905</c:v>
                </c:pt>
                <c:pt idx="105">
                  <c:v>-2870</c:v>
                </c:pt>
                <c:pt idx="106">
                  <c:v>-2823</c:v>
                </c:pt>
                <c:pt idx="107">
                  <c:v>-2812</c:v>
                </c:pt>
                <c:pt idx="108">
                  <c:v>-2805</c:v>
                </c:pt>
                <c:pt idx="109">
                  <c:v>-2803</c:v>
                </c:pt>
                <c:pt idx="110">
                  <c:v>-2803</c:v>
                </c:pt>
                <c:pt idx="111">
                  <c:v>-2792</c:v>
                </c:pt>
                <c:pt idx="112">
                  <c:v>-2781</c:v>
                </c:pt>
                <c:pt idx="113">
                  <c:v>-2736</c:v>
                </c:pt>
                <c:pt idx="114">
                  <c:v>-2623</c:v>
                </c:pt>
                <c:pt idx="115">
                  <c:v>-2570</c:v>
                </c:pt>
                <c:pt idx="116">
                  <c:v>-2546</c:v>
                </c:pt>
                <c:pt idx="117">
                  <c:v>-2488</c:v>
                </c:pt>
                <c:pt idx="118">
                  <c:v>-2477</c:v>
                </c:pt>
                <c:pt idx="119">
                  <c:v>-2468</c:v>
                </c:pt>
                <c:pt idx="120">
                  <c:v>-2366</c:v>
                </c:pt>
                <c:pt idx="121">
                  <c:v>-2297</c:v>
                </c:pt>
                <c:pt idx="122">
                  <c:v>-2257</c:v>
                </c:pt>
                <c:pt idx="123">
                  <c:v>-2231</c:v>
                </c:pt>
                <c:pt idx="124">
                  <c:v>-2231</c:v>
                </c:pt>
                <c:pt idx="125">
                  <c:v>-2153</c:v>
                </c:pt>
                <c:pt idx="126">
                  <c:v>-2153</c:v>
                </c:pt>
                <c:pt idx="127">
                  <c:v>-2144</c:v>
                </c:pt>
                <c:pt idx="128">
                  <c:v>-2131</c:v>
                </c:pt>
                <c:pt idx="129">
                  <c:v>-2038</c:v>
                </c:pt>
                <c:pt idx="130">
                  <c:v>-2027</c:v>
                </c:pt>
                <c:pt idx="131">
                  <c:v>-1940</c:v>
                </c:pt>
                <c:pt idx="132">
                  <c:v>-2570</c:v>
                </c:pt>
                <c:pt idx="133">
                  <c:v>-1869</c:v>
                </c:pt>
                <c:pt idx="134">
                  <c:v>-1860</c:v>
                </c:pt>
                <c:pt idx="135">
                  <c:v>-1829</c:v>
                </c:pt>
                <c:pt idx="136">
                  <c:v>-1827</c:v>
                </c:pt>
                <c:pt idx="137">
                  <c:v>-1736</c:v>
                </c:pt>
                <c:pt idx="138">
                  <c:v>-1736</c:v>
                </c:pt>
                <c:pt idx="139">
                  <c:v>-1723</c:v>
                </c:pt>
                <c:pt idx="140">
                  <c:v>-1654</c:v>
                </c:pt>
                <c:pt idx="141">
                  <c:v>-1623</c:v>
                </c:pt>
                <c:pt idx="142">
                  <c:v>-1623</c:v>
                </c:pt>
                <c:pt idx="143">
                  <c:v>-1623</c:v>
                </c:pt>
                <c:pt idx="144">
                  <c:v>-1623</c:v>
                </c:pt>
                <c:pt idx="145">
                  <c:v>-1623</c:v>
                </c:pt>
                <c:pt idx="146">
                  <c:v>-1612</c:v>
                </c:pt>
                <c:pt idx="147">
                  <c:v>-1543</c:v>
                </c:pt>
                <c:pt idx="148">
                  <c:v>-1523</c:v>
                </c:pt>
                <c:pt idx="149">
                  <c:v>-1499</c:v>
                </c:pt>
                <c:pt idx="150">
                  <c:v>-1412</c:v>
                </c:pt>
                <c:pt idx="151">
                  <c:v>-1399</c:v>
                </c:pt>
                <c:pt idx="152">
                  <c:v>-1399</c:v>
                </c:pt>
                <c:pt idx="153">
                  <c:v>-1354</c:v>
                </c:pt>
                <c:pt idx="154">
                  <c:v>-1354</c:v>
                </c:pt>
                <c:pt idx="155">
                  <c:v>-1330</c:v>
                </c:pt>
                <c:pt idx="156">
                  <c:v>-1241</c:v>
                </c:pt>
                <c:pt idx="157">
                  <c:v>-1197</c:v>
                </c:pt>
                <c:pt idx="158">
                  <c:v>-1197</c:v>
                </c:pt>
                <c:pt idx="159">
                  <c:v>-1195</c:v>
                </c:pt>
                <c:pt idx="160">
                  <c:v>-1186</c:v>
                </c:pt>
                <c:pt idx="161">
                  <c:v>-1095</c:v>
                </c:pt>
                <c:pt idx="162">
                  <c:v>-1095</c:v>
                </c:pt>
                <c:pt idx="163">
                  <c:v>-1093</c:v>
                </c:pt>
                <c:pt idx="164">
                  <c:v>-1084</c:v>
                </c:pt>
                <c:pt idx="165">
                  <c:v>-1026</c:v>
                </c:pt>
                <c:pt idx="166">
                  <c:v>-1004</c:v>
                </c:pt>
                <c:pt idx="167">
                  <c:v>-1004</c:v>
                </c:pt>
                <c:pt idx="168">
                  <c:v>-913</c:v>
                </c:pt>
                <c:pt idx="169">
                  <c:v>-893</c:v>
                </c:pt>
                <c:pt idx="170">
                  <c:v>-882</c:v>
                </c:pt>
                <c:pt idx="171">
                  <c:v>-760</c:v>
                </c:pt>
                <c:pt idx="172">
                  <c:v>-691</c:v>
                </c:pt>
                <c:pt idx="173">
                  <c:v>-589</c:v>
                </c:pt>
                <c:pt idx="174">
                  <c:v>-554</c:v>
                </c:pt>
                <c:pt idx="175">
                  <c:v>-545</c:v>
                </c:pt>
                <c:pt idx="176">
                  <c:v>-487</c:v>
                </c:pt>
                <c:pt idx="177">
                  <c:v>-432</c:v>
                </c:pt>
                <c:pt idx="178">
                  <c:v>-263</c:v>
                </c:pt>
                <c:pt idx="179">
                  <c:v>-161</c:v>
                </c:pt>
                <c:pt idx="180">
                  <c:v>-150</c:v>
                </c:pt>
                <c:pt idx="181">
                  <c:v>-150</c:v>
                </c:pt>
                <c:pt idx="182">
                  <c:v>-83</c:v>
                </c:pt>
                <c:pt idx="183">
                  <c:v>-35.5</c:v>
                </c:pt>
                <c:pt idx="184">
                  <c:v>0</c:v>
                </c:pt>
                <c:pt idx="185">
                  <c:v>41</c:v>
                </c:pt>
                <c:pt idx="186">
                  <c:v>54</c:v>
                </c:pt>
                <c:pt idx="187">
                  <c:v>63</c:v>
                </c:pt>
                <c:pt idx="188">
                  <c:v>72</c:v>
                </c:pt>
                <c:pt idx="189">
                  <c:v>94</c:v>
                </c:pt>
                <c:pt idx="190">
                  <c:v>167</c:v>
                </c:pt>
                <c:pt idx="191">
                  <c:v>265</c:v>
                </c:pt>
                <c:pt idx="192">
                  <c:v>285</c:v>
                </c:pt>
                <c:pt idx="193">
                  <c:v>287</c:v>
                </c:pt>
                <c:pt idx="194">
                  <c:v>367</c:v>
                </c:pt>
                <c:pt idx="195">
                  <c:v>376</c:v>
                </c:pt>
                <c:pt idx="196">
                  <c:v>624</c:v>
                </c:pt>
                <c:pt idx="197">
                  <c:v>713</c:v>
                </c:pt>
                <c:pt idx="198">
                  <c:v>800.5</c:v>
                </c:pt>
                <c:pt idx="199">
                  <c:v>802</c:v>
                </c:pt>
                <c:pt idx="200">
                  <c:v>806</c:v>
                </c:pt>
                <c:pt idx="201">
                  <c:v>1321</c:v>
                </c:pt>
                <c:pt idx="202">
                  <c:v>1343</c:v>
                </c:pt>
                <c:pt idx="203">
                  <c:v>1971</c:v>
                </c:pt>
                <c:pt idx="204">
                  <c:v>1973</c:v>
                </c:pt>
                <c:pt idx="205">
                  <c:v>2082</c:v>
                </c:pt>
                <c:pt idx="206">
                  <c:v>2184</c:v>
                </c:pt>
                <c:pt idx="207">
                  <c:v>2193</c:v>
                </c:pt>
              </c:numCache>
            </c:numRef>
          </c:xVal>
          <c:yVal>
            <c:numRef>
              <c:f>'Active 1'!$H$21:$H$990</c:f>
              <c:numCache>
                <c:formatCode>General</c:formatCode>
                <c:ptCount val="970"/>
                <c:pt idx="132">
                  <c:v>-2.6834600001166109E-2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2E9-4D58-9A7A-3D2A9FF7F81F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1'!$D$21:$D$990</c:f>
                <c:numCache>
                  <c:formatCode>General</c:formatCode>
                  <c:ptCount val="9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125">
                    <c:v>0</c:v>
                  </c:pt>
                  <c:pt idx="132">
                    <c:v>0</c:v>
                  </c:pt>
                  <c:pt idx="156">
                    <c:v>3.0000000000000001E-3</c:v>
                  </c:pt>
                  <c:pt idx="157">
                    <c:v>4.0000000000000001E-3</c:v>
                  </c:pt>
                  <c:pt idx="158">
                    <c:v>4.0000000000000001E-3</c:v>
                  </c:pt>
                  <c:pt idx="159">
                    <c:v>6.0000000000000001E-3</c:v>
                  </c:pt>
                  <c:pt idx="160">
                    <c:v>5.0000000000000001E-3</c:v>
                  </c:pt>
                  <c:pt idx="161">
                    <c:v>6.0000000000000001E-3</c:v>
                  </c:pt>
                  <c:pt idx="162">
                    <c:v>6.0000000000000001E-3</c:v>
                  </c:pt>
                  <c:pt idx="163">
                    <c:v>4.0000000000000001E-3</c:v>
                  </c:pt>
                  <c:pt idx="164">
                    <c:v>5.0000000000000001E-3</c:v>
                  </c:pt>
                  <c:pt idx="165">
                    <c:v>3.0000000000000001E-3</c:v>
                  </c:pt>
                  <c:pt idx="166">
                    <c:v>4.0000000000000001E-3</c:v>
                  </c:pt>
                  <c:pt idx="169">
                    <c:v>3.0000000000000001E-3</c:v>
                  </c:pt>
                  <c:pt idx="170">
                    <c:v>7.0000000000000001E-3</c:v>
                  </c:pt>
                  <c:pt idx="171">
                    <c:v>5.0000000000000001E-3</c:v>
                  </c:pt>
                  <c:pt idx="172">
                    <c:v>3.0000000000000001E-3</c:v>
                  </c:pt>
                  <c:pt idx="173">
                    <c:v>6.0000000000000001E-3</c:v>
                  </c:pt>
                  <c:pt idx="174">
                    <c:v>5.0000000000000001E-3</c:v>
                  </c:pt>
                  <c:pt idx="175">
                    <c:v>6.0000000000000001E-3</c:v>
                  </c:pt>
                  <c:pt idx="176">
                    <c:v>4.0000000000000001E-3</c:v>
                  </c:pt>
                  <c:pt idx="177">
                    <c:v>6.0000000000000001E-3</c:v>
                  </c:pt>
                  <c:pt idx="178">
                    <c:v>0</c:v>
                  </c:pt>
                  <c:pt idx="179">
                    <c:v>0</c:v>
                  </c:pt>
                  <c:pt idx="180">
                    <c:v>0</c:v>
                  </c:pt>
                  <c:pt idx="181">
                    <c:v>0</c:v>
                  </c:pt>
                  <c:pt idx="182">
                    <c:v>0</c:v>
                  </c:pt>
                  <c:pt idx="183">
                    <c:v>8.0000000000000004E-4</c:v>
                  </c:pt>
                  <c:pt idx="185">
                    <c:v>1E-4</c:v>
                  </c:pt>
                  <c:pt idx="186">
                    <c:v>6.0000000000000001E-3</c:v>
                  </c:pt>
                  <c:pt idx="187">
                    <c:v>2.9999999999999997E-4</c:v>
                  </c:pt>
                  <c:pt idx="188">
                    <c:v>8.0000000000000002E-3</c:v>
                  </c:pt>
                  <c:pt idx="189">
                    <c:v>1E-4</c:v>
                  </c:pt>
                  <c:pt idx="190">
                    <c:v>6.9999999999999999E-4</c:v>
                  </c:pt>
                  <c:pt idx="191">
                    <c:v>5.0000000000000001E-3</c:v>
                  </c:pt>
                  <c:pt idx="192">
                    <c:v>1E-4</c:v>
                  </c:pt>
                  <c:pt idx="193">
                    <c:v>1E-3</c:v>
                  </c:pt>
                  <c:pt idx="194">
                    <c:v>1.4E-3</c:v>
                  </c:pt>
                  <c:pt idx="195">
                    <c:v>8.9999999999999998E-4</c:v>
                  </c:pt>
                  <c:pt idx="196">
                    <c:v>1E-4</c:v>
                  </c:pt>
                  <c:pt idx="197">
                    <c:v>1E-4</c:v>
                  </c:pt>
                  <c:pt idx="198">
                    <c:v>1.1000000000000001E-3</c:v>
                  </c:pt>
                  <c:pt idx="199">
                    <c:v>2.0000000000000001E-4</c:v>
                  </c:pt>
                  <c:pt idx="200">
                    <c:v>1E-4</c:v>
                  </c:pt>
                  <c:pt idx="201">
                    <c:v>2.9999999999999997E-4</c:v>
                  </c:pt>
                  <c:pt idx="202">
                    <c:v>3.8E-3</c:v>
                  </c:pt>
                  <c:pt idx="203">
                    <c:v>1E-4</c:v>
                  </c:pt>
                  <c:pt idx="204">
                    <c:v>1E-4</c:v>
                  </c:pt>
                  <c:pt idx="205">
                    <c:v>4.0000000000000002E-4</c:v>
                  </c:pt>
                  <c:pt idx="206">
                    <c:v>1E-4</c:v>
                  </c:pt>
                  <c:pt idx="207">
                    <c:v>2.9999999999999997E-4</c:v>
                  </c:pt>
                </c:numCache>
              </c:numRef>
            </c:plus>
            <c:minus>
              <c:numRef>
                <c:f>'Active 1'!$D$21:$D$990</c:f>
                <c:numCache>
                  <c:formatCode>General</c:formatCode>
                  <c:ptCount val="9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125">
                    <c:v>0</c:v>
                  </c:pt>
                  <c:pt idx="132">
                    <c:v>0</c:v>
                  </c:pt>
                  <c:pt idx="156">
                    <c:v>3.0000000000000001E-3</c:v>
                  </c:pt>
                  <c:pt idx="157">
                    <c:v>4.0000000000000001E-3</c:v>
                  </c:pt>
                  <c:pt idx="158">
                    <c:v>4.0000000000000001E-3</c:v>
                  </c:pt>
                  <c:pt idx="159">
                    <c:v>6.0000000000000001E-3</c:v>
                  </c:pt>
                  <c:pt idx="160">
                    <c:v>5.0000000000000001E-3</c:v>
                  </c:pt>
                  <c:pt idx="161">
                    <c:v>6.0000000000000001E-3</c:v>
                  </c:pt>
                  <c:pt idx="162">
                    <c:v>6.0000000000000001E-3</c:v>
                  </c:pt>
                  <c:pt idx="163">
                    <c:v>4.0000000000000001E-3</c:v>
                  </c:pt>
                  <c:pt idx="164">
                    <c:v>5.0000000000000001E-3</c:v>
                  </c:pt>
                  <c:pt idx="165">
                    <c:v>3.0000000000000001E-3</c:v>
                  </c:pt>
                  <c:pt idx="166">
                    <c:v>4.0000000000000001E-3</c:v>
                  </c:pt>
                  <c:pt idx="169">
                    <c:v>3.0000000000000001E-3</c:v>
                  </c:pt>
                  <c:pt idx="170">
                    <c:v>7.0000000000000001E-3</c:v>
                  </c:pt>
                  <c:pt idx="171">
                    <c:v>5.0000000000000001E-3</c:v>
                  </c:pt>
                  <c:pt idx="172">
                    <c:v>3.0000000000000001E-3</c:v>
                  </c:pt>
                  <c:pt idx="173">
                    <c:v>6.0000000000000001E-3</c:v>
                  </c:pt>
                  <c:pt idx="174">
                    <c:v>5.0000000000000001E-3</c:v>
                  </c:pt>
                  <c:pt idx="175">
                    <c:v>6.0000000000000001E-3</c:v>
                  </c:pt>
                  <c:pt idx="176">
                    <c:v>4.0000000000000001E-3</c:v>
                  </c:pt>
                  <c:pt idx="177">
                    <c:v>6.0000000000000001E-3</c:v>
                  </c:pt>
                  <c:pt idx="178">
                    <c:v>0</c:v>
                  </c:pt>
                  <c:pt idx="179">
                    <c:v>0</c:v>
                  </c:pt>
                  <c:pt idx="180">
                    <c:v>0</c:v>
                  </c:pt>
                  <c:pt idx="181">
                    <c:v>0</c:v>
                  </c:pt>
                  <c:pt idx="182">
                    <c:v>0</c:v>
                  </c:pt>
                  <c:pt idx="183">
                    <c:v>8.0000000000000004E-4</c:v>
                  </c:pt>
                  <c:pt idx="185">
                    <c:v>1E-4</c:v>
                  </c:pt>
                  <c:pt idx="186">
                    <c:v>6.0000000000000001E-3</c:v>
                  </c:pt>
                  <c:pt idx="187">
                    <c:v>2.9999999999999997E-4</c:v>
                  </c:pt>
                  <c:pt idx="188">
                    <c:v>8.0000000000000002E-3</c:v>
                  </c:pt>
                  <c:pt idx="189">
                    <c:v>1E-4</c:v>
                  </c:pt>
                  <c:pt idx="190">
                    <c:v>6.9999999999999999E-4</c:v>
                  </c:pt>
                  <c:pt idx="191">
                    <c:v>5.0000000000000001E-3</c:v>
                  </c:pt>
                  <c:pt idx="192">
                    <c:v>1E-4</c:v>
                  </c:pt>
                  <c:pt idx="193">
                    <c:v>1E-3</c:v>
                  </c:pt>
                  <c:pt idx="194">
                    <c:v>1.4E-3</c:v>
                  </c:pt>
                  <c:pt idx="195">
                    <c:v>8.9999999999999998E-4</c:v>
                  </c:pt>
                  <c:pt idx="196">
                    <c:v>1E-4</c:v>
                  </c:pt>
                  <c:pt idx="197">
                    <c:v>1E-4</c:v>
                  </c:pt>
                  <c:pt idx="198">
                    <c:v>1.1000000000000001E-3</c:v>
                  </c:pt>
                  <c:pt idx="199">
                    <c:v>2.0000000000000001E-4</c:v>
                  </c:pt>
                  <c:pt idx="200">
                    <c:v>1E-4</c:v>
                  </c:pt>
                  <c:pt idx="201">
                    <c:v>2.9999999999999997E-4</c:v>
                  </c:pt>
                  <c:pt idx="202">
                    <c:v>3.8E-3</c:v>
                  </c:pt>
                  <c:pt idx="203">
                    <c:v>1E-4</c:v>
                  </c:pt>
                  <c:pt idx="204">
                    <c:v>1E-4</c:v>
                  </c:pt>
                  <c:pt idx="205">
                    <c:v>4.0000000000000002E-4</c:v>
                  </c:pt>
                  <c:pt idx="206">
                    <c:v>1E-4</c:v>
                  </c:pt>
                  <c:pt idx="20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1'!$F$21:$F$990</c:f>
              <c:numCache>
                <c:formatCode>General</c:formatCode>
                <c:ptCount val="970"/>
                <c:pt idx="0">
                  <c:v>-12354</c:v>
                </c:pt>
                <c:pt idx="1">
                  <c:v>-11918</c:v>
                </c:pt>
                <c:pt idx="2">
                  <c:v>-11670</c:v>
                </c:pt>
                <c:pt idx="3">
                  <c:v>-11457</c:v>
                </c:pt>
                <c:pt idx="4">
                  <c:v>-11255</c:v>
                </c:pt>
                <c:pt idx="5">
                  <c:v>-11107</c:v>
                </c:pt>
                <c:pt idx="6">
                  <c:v>-10725</c:v>
                </c:pt>
                <c:pt idx="7">
                  <c:v>-10721</c:v>
                </c:pt>
                <c:pt idx="8">
                  <c:v>-10719</c:v>
                </c:pt>
                <c:pt idx="9">
                  <c:v>-10709</c:v>
                </c:pt>
                <c:pt idx="10">
                  <c:v>-10707</c:v>
                </c:pt>
                <c:pt idx="11">
                  <c:v>-10705</c:v>
                </c:pt>
                <c:pt idx="12">
                  <c:v>-10705</c:v>
                </c:pt>
                <c:pt idx="13">
                  <c:v>-10701</c:v>
                </c:pt>
                <c:pt idx="14">
                  <c:v>-10696</c:v>
                </c:pt>
                <c:pt idx="15">
                  <c:v>-10630</c:v>
                </c:pt>
                <c:pt idx="16">
                  <c:v>-10619</c:v>
                </c:pt>
                <c:pt idx="17">
                  <c:v>-10617</c:v>
                </c:pt>
                <c:pt idx="18">
                  <c:v>-10612</c:v>
                </c:pt>
                <c:pt idx="19">
                  <c:v>-10610</c:v>
                </c:pt>
                <c:pt idx="20">
                  <c:v>-10377</c:v>
                </c:pt>
                <c:pt idx="21">
                  <c:v>-10204</c:v>
                </c:pt>
                <c:pt idx="22">
                  <c:v>-10182</c:v>
                </c:pt>
                <c:pt idx="23">
                  <c:v>-10091</c:v>
                </c:pt>
                <c:pt idx="24">
                  <c:v>-10089</c:v>
                </c:pt>
                <c:pt idx="25">
                  <c:v>-10080</c:v>
                </c:pt>
                <c:pt idx="26">
                  <c:v>-9811</c:v>
                </c:pt>
                <c:pt idx="27">
                  <c:v>-9807</c:v>
                </c:pt>
                <c:pt idx="28">
                  <c:v>-9780</c:v>
                </c:pt>
                <c:pt idx="29">
                  <c:v>-9758</c:v>
                </c:pt>
                <c:pt idx="30">
                  <c:v>-9756</c:v>
                </c:pt>
                <c:pt idx="31">
                  <c:v>-9696</c:v>
                </c:pt>
                <c:pt idx="32">
                  <c:v>-9687</c:v>
                </c:pt>
                <c:pt idx="33">
                  <c:v>-9676</c:v>
                </c:pt>
                <c:pt idx="34">
                  <c:v>-9672</c:v>
                </c:pt>
                <c:pt idx="35">
                  <c:v>-9645</c:v>
                </c:pt>
                <c:pt idx="36">
                  <c:v>-9634</c:v>
                </c:pt>
                <c:pt idx="37">
                  <c:v>-9596</c:v>
                </c:pt>
                <c:pt idx="38">
                  <c:v>-9594</c:v>
                </c:pt>
                <c:pt idx="39">
                  <c:v>-9587</c:v>
                </c:pt>
                <c:pt idx="40">
                  <c:v>-9567</c:v>
                </c:pt>
                <c:pt idx="41">
                  <c:v>-9565</c:v>
                </c:pt>
                <c:pt idx="42">
                  <c:v>-9547</c:v>
                </c:pt>
                <c:pt idx="43">
                  <c:v>-9545</c:v>
                </c:pt>
                <c:pt idx="44">
                  <c:v>-9521</c:v>
                </c:pt>
                <c:pt idx="45">
                  <c:v>-9485</c:v>
                </c:pt>
                <c:pt idx="46">
                  <c:v>-9454</c:v>
                </c:pt>
                <c:pt idx="47">
                  <c:v>-9445</c:v>
                </c:pt>
                <c:pt idx="48">
                  <c:v>-9428</c:v>
                </c:pt>
                <c:pt idx="49">
                  <c:v>-9421</c:v>
                </c:pt>
                <c:pt idx="50">
                  <c:v>-9385</c:v>
                </c:pt>
                <c:pt idx="51">
                  <c:v>-9383</c:v>
                </c:pt>
                <c:pt idx="52">
                  <c:v>-9374</c:v>
                </c:pt>
                <c:pt idx="53">
                  <c:v>-9359</c:v>
                </c:pt>
                <c:pt idx="54">
                  <c:v>-9270</c:v>
                </c:pt>
                <c:pt idx="55">
                  <c:v>-9250</c:v>
                </c:pt>
                <c:pt idx="56">
                  <c:v>-9243</c:v>
                </c:pt>
                <c:pt idx="57">
                  <c:v>-9239</c:v>
                </c:pt>
                <c:pt idx="58">
                  <c:v>-6392</c:v>
                </c:pt>
                <c:pt idx="59">
                  <c:v>-5773</c:v>
                </c:pt>
                <c:pt idx="60">
                  <c:v>-5745</c:v>
                </c:pt>
                <c:pt idx="61">
                  <c:v>-5687</c:v>
                </c:pt>
                <c:pt idx="62">
                  <c:v>-5644</c:v>
                </c:pt>
                <c:pt idx="63">
                  <c:v>-5621</c:v>
                </c:pt>
                <c:pt idx="64">
                  <c:v>-5563</c:v>
                </c:pt>
                <c:pt idx="65">
                  <c:v>-5542</c:v>
                </c:pt>
                <c:pt idx="66">
                  <c:v>-5507</c:v>
                </c:pt>
                <c:pt idx="67">
                  <c:v>-5447</c:v>
                </c:pt>
                <c:pt idx="68">
                  <c:v>-5443</c:v>
                </c:pt>
                <c:pt idx="69">
                  <c:v>-5348</c:v>
                </c:pt>
                <c:pt idx="70">
                  <c:v>-5217</c:v>
                </c:pt>
                <c:pt idx="71">
                  <c:v>-5201</c:v>
                </c:pt>
                <c:pt idx="72">
                  <c:v>-5052</c:v>
                </c:pt>
                <c:pt idx="73">
                  <c:v>-5004</c:v>
                </c:pt>
                <c:pt idx="74">
                  <c:v>-4977</c:v>
                </c:pt>
                <c:pt idx="75">
                  <c:v>-4926</c:v>
                </c:pt>
                <c:pt idx="76">
                  <c:v>-4886</c:v>
                </c:pt>
                <c:pt idx="77">
                  <c:v>-4830</c:v>
                </c:pt>
                <c:pt idx="78">
                  <c:v>-4822</c:v>
                </c:pt>
                <c:pt idx="79">
                  <c:v>-4817</c:v>
                </c:pt>
                <c:pt idx="80">
                  <c:v>-4265</c:v>
                </c:pt>
                <c:pt idx="81">
                  <c:v>-4154</c:v>
                </c:pt>
                <c:pt idx="82">
                  <c:v>-3342</c:v>
                </c:pt>
                <c:pt idx="83">
                  <c:v>-3342</c:v>
                </c:pt>
                <c:pt idx="84">
                  <c:v>-3331</c:v>
                </c:pt>
                <c:pt idx="85">
                  <c:v>-3331</c:v>
                </c:pt>
                <c:pt idx="86">
                  <c:v>-3300</c:v>
                </c:pt>
                <c:pt idx="87">
                  <c:v>-3300</c:v>
                </c:pt>
                <c:pt idx="88">
                  <c:v>-3298</c:v>
                </c:pt>
                <c:pt idx="89">
                  <c:v>-3298</c:v>
                </c:pt>
                <c:pt idx="90">
                  <c:v>-3231</c:v>
                </c:pt>
                <c:pt idx="91">
                  <c:v>-3198</c:v>
                </c:pt>
                <c:pt idx="92">
                  <c:v>-3120</c:v>
                </c:pt>
                <c:pt idx="93">
                  <c:v>-3109</c:v>
                </c:pt>
                <c:pt idx="94">
                  <c:v>-3100</c:v>
                </c:pt>
                <c:pt idx="95">
                  <c:v>-3027</c:v>
                </c:pt>
                <c:pt idx="96">
                  <c:v>-3027</c:v>
                </c:pt>
                <c:pt idx="97">
                  <c:v>-3016</c:v>
                </c:pt>
                <c:pt idx="98">
                  <c:v>-3016</c:v>
                </c:pt>
                <c:pt idx="99">
                  <c:v>-2994</c:v>
                </c:pt>
                <c:pt idx="100">
                  <c:v>-2983</c:v>
                </c:pt>
                <c:pt idx="101">
                  <c:v>-2983</c:v>
                </c:pt>
                <c:pt idx="102">
                  <c:v>-2914</c:v>
                </c:pt>
                <c:pt idx="103">
                  <c:v>-2905</c:v>
                </c:pt>
                <c:pt idx="104">
                  <c:v>-2905</c:v>
                </c:pt>
                <c:pt idx="105">
                  <c:v>-2870</c:v>
                </c:pt>
                <c:pt idx="106">
                  <c:v>-2823</c:v>
                </c:pt>
                <c:pt idx="107">
                  <c:v>-2812</c:v>
                </c:pt>
                <c:pt idx="108">
                  <c:v>-2805</c:v>
                </c:pt>
                <c:pt idx="109">
                  <c:v>-2803</c:v>
                </c:pt>
                <c:pt idx="110">
                  <c:v>-2803</c:v>
                </c:pt>
                <c:pt idx="111">
                  <c:v>-2792</c:v>
                </c:pt>
                <c:pt idx="112">
                  <c:v>-2781</c:v>
                </c:pt>
                <c:pt idx="113">
                  <c:v>-2736</c:v>
                </c:pt>
                <c:pt idx="114">
                  <c:v>-2623</c:v>
                </c:pt>
                <c:pt idx="115">
                  <c:v>-2570</c:v>
                </c:pt>
                <c:pt idx="116">
                  <c:v>-2546</c:v>
                </c:pt>
                <c:pt idx="117">
                  <c:v>-2488</c:v>
                </c:pt>
                <c:pt idx="118">
                  <c:v>-2477</c:v>
                </c:pt>
                <c:pt idx="119">
                  <c:v>-2468</c:v>
                </c:pt>
                <c:pt idx="120">
                  <c:v>-2366</c:v>
                </c:pt>
                <c:pt idx="121">
                  <c:v>-2297</c:v>
                </c:pt>
                <c:pt idx="122">
                  <c:v>-2257</c:v>
                </c:pt>
                <c:pt idx="123">
                  <c:v>-2231</c:v>
                </c:pt>
                <c:pt idx="124">
                  <c:v>-2231</c:v>
                </c:pt>
                <c:pt idx="125">
                  <c:v>-2153</c:v>
                </c:pt>
                <c:pt idx="126">
                  <c:v>-2153</c:v>
                </c:pt>
                <c:pt idx="127">
                  <c:v>-2144</c:v>
                </c:pt>
                <c:pt idx="128">
                  <c:v>-2131</c:v>
                </c:pt>
                <c:pt idx="129">
                  <c:v>-2038</c:v>
                </c:pt>
                <c:pt idx="130">
                  <c:v>-2027</c:v>
                </c:pt>
                <c:pt idx="131">
                  <c:v>-1940</c:v>
                </c:pt>
                <c:pt idx="132">
                  <c:v>-2570</c:v>
                </c:pt>
                <c:pt idx="133">
                  <c:v>-1869</c:v>
                </c:pt>
                <c:pt idx="134">
                  <c:v>-1860</c:v>
                </c:pt>
                <c:pt idx="135">
                  <c:v>-1829</c:v>
                </c:pt>
                <c:pt idx="136">
                  <c:v>-1827</c:v>
                </c:pt>
                <c:pt idx="137">
                  <c:v>-1736</c:v>
                </c:pt>
                <c:pt idx="138">
                  <c:v>-1736</c:v>
                </c:pt>
                <c:pt idx="139">
                  <c:v>-1723</c:v>
                </c:pt>
                <c:pt idx="140">
                  <c:v>-1654</c:v>
                </c:pt>
                <c:pt idx="141">
                  <c:v>-1623</c:v>
                </c:pt>
                <c:pt idx="142">
                  <c:v>-1623</c:v>
                </c:pt>
                <c:pt idx="143">
                  <c:v>-1623</c:v>
                </c:pt>
                <c:pt idx="144">
                  <c:v>-1623</c:v>
                </c:pt>
                <c:pt idx="145">
                  <c:v>-1623</c:v>
                </c:pt>
                <c:pt idx="146">
                  <c:v>-1612</c:v>
                </c:pt>
                <c:pt idx="147">
                  <c:v>-1543</c:v>
                </c:pt>
                <c:pt idx="148">
                  <c:v>-1523</c:v>
                </c:pt>
                <c:pt idx="149">
                  <c:v>-1499</c:v>
                </c:pt>
                <c:pt idx="150">
                  <c:v>-1412</c:v>
                </c:pt>
                <c:pt idx="151">
                  <c:v>-1399</c:v>
                </c:pt>
                <c:pt idx="152">
                  <c:v>-1399</c:v>
                </c:pt>
                <c:pt idx="153">
                  <c:v>-1354</c:v>
                </c:pt>
                <c:pt idx="154">
                  <c:v>-1354</c:v>
                </c:pt>
                <c:pt idx="155">
                  <c:v>-1330</c:v>
                </c:pt>
                <c:pt idx="156">
                  <c:v>-1241</c:v>
                </c:pt>
                <c:pt idx="157">
                  <c:v>-1197</c:v>
                </c:pt>
                <c:pt idx="158">
                  <c:v>-1197</c:v>
                </c:pt>
                <c:pt idx="159">
                  <c:v>-1195</c:v>
                </c:pt>
                <c:pt idx="160">
                  <c:v>-1186</c:v>
                </c:pt>
                <c:pt idx="161">
                  <c:v>-1095</c:v>
                </c:pt>
                <c:pt idx="162">
                  <c:v>-1095</c:v>
                </c:pt>
                <c:pt idx="163">
                  <c:v>-1093</c:v>
                </c:pt>
                <c:pt idx="164">
                  <c:v>-1084</c:v>
                </c:pt>
                <c:pt idx="165">
                  <c:v>-1026</c:v>
                </c:pt>
                <c:pt idx="166">
                  <c:v>-1004</c:v>
                </c:pt>
                <c:pt idx="167">
                  <c:v>-1004</c:v>
                </c:pt>
                <c:pt idx="168">
                  <c:v>-913</c:v>
                </c:pt>
                <c:pt idx="169">
                  <c:v>-893</c:v>
                </c:pt>
                <c:pt idx="170">
                  <c:v>-882</c:v>
                </c:pt>
                <c:pt idx="171">
                  <c:v>-760</c:v>
                </c:pt>
                <c:pt idx="172">
                  <c:v>-691</c:v>
                </c:pt>
                <c:pt idx="173">
                  <c:v>-589</c:v>
                </c:pt>
                <c:pt idx="174">
                  <c:v>-554</c:v>
                </c:pt>
                <c:pt idx="175">
                  <c:v>-545</c:v>
                </c:pt>
                <c:pt idx="176">
                  <c:v>-487</c:v>
                </c:pt>
                <c:pt idx="177">
                  <c:v>-432</c:v>
                </c:pt>
                <c:pt idx="178">
                  <c:v>-263</c:v>
                </c:pt>
                <c:pt idx="179">
                  <c:v>-161</c:v>
                </c:pt>
                <c:pt idx="180">
                  <c:v>-150</c:v>
                </c:pt>
                <c:pt idx="181">
                  <c:v>-150</c:v>
                </c:pt>
                <c:pt idx="182">
                  <c:v>-83</c:v>
                </c:pt>
                <c:pt idx="183">
                  <c:v>-35.5</c:v>
                </c:pt>
                <c:pt idx="184">
                  <c:v>0</c:v>
                </c:pt>
                <c:pt idx="185">
                  <c:v>41</c:v>
                </c:pt>
                <c:pt idx="186">
                  <c:v>54</c:v>
                </c:pt>
                <c:pt idx="187">
                  <c:v>63</c:v>
                </c:pt>
                <c:pt idx="188">
                  <c:v>72</c:v>
                </c:pt>
                <c:pt idx="189">
                  <c:v>94</c:v>
                </c:pt>
                <c:pt idx="190">
                  <c:v>167</c:v>
                </c:pt>
                <c:pt idx="191">
                  <c:v>265</c:v>
                </c:pt>
                <c:pt idx="192">
                  <c:v>285</c:v>
                </c:pt>
                <c:pt idx="193">
                  <c:v>287</c:v>
                </c:pt>
                <c:pt idx="194">
                  <c:v>367</c:v>
                </c:pt>
                <c:pt idx="195">
                  <c:v>376</c:v>
                </c:pt>
                <c:pt idx="196">
                  <c:v>624</c:v>
                </c:pt>
                <c:pt idx="197">
                  <c:v>713</c:v>
                </c:pt>
                <c:pt idx="198">
                  <c:v>800.5</c:v>
                </c:pt>
                <c:pt idx="199">
                  <c:v>802</c:v>
                </c:pt>
                <c:pt idx="200">
                  <c:v>806</c:v>
                </c:pt>
                <c:pt idx="201">
                  <c:v>1321</c:v>
                </c:pt>
                <c:pt idx="202">
                  <c:v>1343</c:v>
                </c:pt>
                <c:pt idx="203">
                  <c:v>1971</c:v>
                </c:pt>
                <c:pt idx="204">
                  <c:v>1973</c:v>
                </c:pt>
                <c:pt idx="205">
                  <c:v>2082</c:v>
                </c:pt>
                <c:pt idx="206">
                  <c:v>2184</c:v>
                </c:pt>
                <c:pt idx="207">
                  <c:v>2193</c:v>
                </c:pt>
              </c:numCache>
            </c:numRef>
          </c:xVal>
          <c:yVal>
            <c:numRef>
              <c:f>'Active 1'!$I$21:$I$990</c:f>
              <c:numCache>
                <c:formatCode>General</c:formatCode>
                <c:ptCount val="970"/>
                <c:pt idx="0">
                  <c:v>0.10883788000137429</c:v>
                </c:pt>
                <c:pt idx="1">
                  <c:v>0.19966195999768388</c:v>
                </c:pt>
                <c:pt idx="2">
                  <c:v>0.16316739999820129</c:v>
                </c:pt>
                <c:pt idx="3">
                  <c:v>0.14398054000048432</c:v>
                </c:pt>
                <c:pt idx="4">
                  <c:v>0.19037610000123095</c:v>
                </c:pt>
                <c:pt idx="5">
                  <c:v>0.23290354000346269</c:v>
                </c:pt>
                <c:pt idx="6">
                  <c:v>0.18985950000387675</c:v>
                </c:pt>
                <c:pt idx="7">
                  <c:v>0.18973862000166264</c:v>
                </c:pt>
                <c:pt idx="8">
                  <c:v>0.19517818000349507</c:v>
                </c:pt>
                <c:pt idx="9">
                  <c:v>0.18737598000188882</c:v>
                </c:pt>
                <c:pt idx="10">
                  <c:v>0.18481553999663447</c:v>
                </c:pt>
                <c:pt idx="11">
                  <c:v>0.18825509999987844</c:v>
                </c:pt>
                <c:pt idx="12">
                  <c:v>0.18925510000008217</c:v>
                </c:pt>
                <c:pt idx="13">
                  <c:v>0.18813421999766433</c:v>
                </c:pt>
                <c:pt idx="14">
                  <c:v>0.19323312000051374</c:v>
                </c:pt>
                <c:pt idx="15">
                  <c:v>0.18873859999803244</c:v>
                </c:pt>
                <c:pt idx="16">
                  <c:v>0.19615618000170798</c:v>
                </c:pt>
                <c:pt idx="17">
                  <c:v>0.18859573999725399</c:v>
                </c:pt>
                <c:pt idx="18">
                  <c:v>0.18869464000090375</c:v>
                </c:pt>
                <c:pt idx="19">
                  <c:v>0.18713420000312908</c:v>
                </c:pt>
                <c:pt idx="20">
                  <c:v>0.18134294000265072</c:v>
                </c:pt>
                <c:pt idx="21">
                  <c:v>0.18136487999800011</c:v>
                </c:pt>
                <c:pt idx="22">
                  <c:v>0.18420004000290646</c:v>
                </c:pt>
                <c:pt idx="23">
                  <c:v>0.18320002000109525</c:v>
                </c:pt>
                <c:pt idx="24">
                  <c:v>0.18763958000272396</c:v>
                </c:pt>
                <c:pt idx="25">
                  <c:v>0.18161759999929927</c:v>
                </c:pt>
                <c:pt idx="26">
                  <c:v>0.18173842000032892</c:v>
                </c:pt>
                <c:pt idx="27">
                  <c:v>0.1886175399995409</c:v>
                </c:pt>
                <c:pt idx="28">
                  <c:v>0.18055160000221804</c:v>
                </c:pt>
                <c:pt idx="29">
                  <c:v>0.18338675999984844</c:v>
                </c:pt>
                <c:pt idx="30">
                  <c:v>0.17782632000307785</c:v>
                </c:pt>
                <c:pt idx="31">
                  <c:v>0.18201312000019243</c:v>
                </c:pt>
                <c:pt idx="32">
                  <c:v>0.18499114000223926</c:v>
                </c:pt>
                <c:pt idx="33">
                  <c:v>0.18540872000448871</c:v>
                </c:pt>
                <c:pt idx="34">
                  <c:v>0.17328784000346786</c:v>
                </c:pt>
                <c:pt idx="35">
                  <c:v>0.18822190000355477</c:v>
                </c:pt>
                <c:pt idx="36">
                  <c:v>0.1796394800003327</c:v>
                </c:pt>
                <c:pt idx="37">
                  <c:v>0.17999111999961315</c:v>
                </c:pt>
                <c:pt idx="38">
                  <c:v>0.17543067999940831</c:v>
                </c:pt>
                <c:pt idx="39">
                  <c:v>0.19096913999965182</c:v>
                </c:pt>
                <c:pt idx="40">
                  <c:v>0.18736474000252201</c:v>
                </c:pt>
                <c:pt idx="41">
                  <c:v>0.18480429999908665</c:v>
                </c:pt>
                <c:pt idx="42">
                  <c:v>0.17976034000093932</c:v>
                </c:pt>
                <c:pt idx="43">
                  <c:v>0.18819990000338294</c:v>
                </c:pt>
                <c:pt idx="44">
                  <c:v>0.18847461999757797</c:v>
                </c:pt>
                <c:pt idx="45">
                  <c:v>0.18838669999968261</c:v>
                </c:pt>
                <c:pt idx="46">
                  <c:v>0.19219987999895238</c:v>
                </c:pt>
                <c:pt idx="47">
                  <c:v>0.17817790000117384</c:v>
                </c:pt>
                <c:pt idx="48">
                  <c:v>0.18691416000001482</c:v>
                </c:pt>
                <c:pt idx="49">
                  <c:v>0.17845261999900686</c:v>
                </c:pt>
                <c:pt idx="50">
                  <c:v>0.17736470000090776</c:v>
                </c:pt>
                <c:pt idx="51">
                  <c:v>0.18580425999971339</c:v>
                </c:pt>
                <c:pt idx="52">
                  <c:v>0.17978228000356467</c:v>
                </c:pt>
                <c:pt idx="53">
                  <c:v>0.19807897999999113</c:v>
                </c:pt>
                <c:pt idx="54">
                  <c:v>0.19263940000382718</c:v>
                </c:pt>
                <c:pt idx="55">
                  <c:v>0.19503500000064378</c:v>
                </c:pt>
                <c:pt idx="56">
                  <c:v>0.1935734600010619</c:v>
                </c:pt>
                <c:pt idx="57">
                  <c:v>0.18945258000167087</c:v>
                </c:pt>
                <c:pt idx="58">
                  <c:v>0.16116623999914736</c:v>
                </c:pt>
                <c:pt idx="59">
                  <c:v>9.7210060001089005E-2</c:v>
                </c:pt>
                <c:pt idx="60">
                  <c:v>0.10636389999854146</c:v>
                </c:pt>
                <c:pt idx="61">
                  <c:v>8.9111140005115885E-2</c:v>
                </c:pt>
                <c:pt idx="62">
                  <c:v>8.5561679996317253E-2</c:v>
                </c:pt>
                <c:pt idx="63">
                  <c:v>9.1616619996784721E-2</c:v>
                </c:pt>
                <c:pt idx="64">
                  <c:v>0.12136386000929633</c:v>
                </c:pt>
                <c:pt idx="65">
                  <c:v>7.4979240001994185E-2</c:v>
                </c:pt>
                <c:pt idx="66">
                  <c:v>6.3671540003269911E-2</c:v>
                </c:pt>
                <c:pt idx="67">
                  <c:v>6.4858339996135328E-2</c:v>
                </c:pt>
                <c:pt idx="68">
                  <c:v>7.4737460003234446E-2</c:v>
                </c:pt>
                <c:pt idx="69">
                  <c:v>7.2616560006281361E-2</c:v>
                </c:pt>
                <c:pt idx="70">
                  <c:v>6.7407739996269811E-2</c:v>
                </c:pt>
                <c:pt idx="71">
                  <c:v>7.1924219999345951E-2</c:v>
                </c:pt>
                <c:pt idx="72">
                  <c:v>4.5671439998841379E-2</c:v>
                </c:pt>
                <c:pt idx="73">
                  <c:v>4.7220879998349119E-2</c:v>
                </c:pt>
                <c:pt idx="74">
                  <c:v>4.915494000306353E-2</c:v>
                </c:pt>
                <c:pt idx="75">
                  <c:v>2.5363720007590018E-2</c:v>
                </c:pt>
                <c:pt idx="76">
                  <c:v>4.6154919997206889E-2</c:v>
                </c:pt>
                <c:pt idx="77">
                  <c:v>3.6462600000959355E-2</c:v>
                </c:pt>
                <c:pt idx="78">
                  <c:v>5.822084000101313E-2</c:v>
                </c:pt>
                <c:pt idx="79">
                  <c:v>4.8319740002625622E-2</c:v>
                </c:pt>
                <c:pt idx="80">
                  <c:v>-2.7361699998436961E-2</c:v>
                </c:pt>
                <c:pt idx="81">
                  <c:v>1.4033879997441545E-2</c:v>
                </c:pt>
                <c:pt idx="82">
                  <c:v>-9.5047599970712326E-3</c:v>
                </c:pt>
                <c:pt idx="83">
                  <c:v>-9.5047599970712326E-3</c:v>
                </c:pt>
                <c:pt idx="84">
                  <c:v>-1.1087179998867214E-2</c:v>
                </c:pt>
                <c:pt idx="85">
                  <c:v>-1.1087179998867214E-2</c:v>
                </c:pt>
                <c:pt idx="86">
                  <c:v>-1.5273999997589272E-2</c:v>
                </c:pt>
                <c:pt idx="87">
                  <c:v>-1.5273999997589272E-2</c:v>
                </c:pt>
                <c:pt idx="88">
                  <c:v>-1.3834439996571746E-2</c:v>
                </c:pt>
                <c:pt idx="89">
                  <c:v>-1.3834439996571746E-2</c:v>
                </c:pt>
                <c:pt idx="90">
                  <c:v>-2.7109180002298672E-2</c:v>
                </c:pt>
                <c:pt idx="91">
                  <c:v>-1.5856439997151028E-2</c:v>
                </c:pt>
                <c:pt idx="92">
                  <c:v>-3.3713600001647137E-2</c:v>
                </c:pt>
                <c:pt idx="93">
                  <c:v>-2.1296019993314985E-2</c:v>
                </c:pt>
                <c:pt idx="94">
                  <c:v>-2.131799999915529E-2</c:v>
                </c:pt>
                <c:pt idx="95">
                  <c:v>-2.2274060000199825E-2</c:v>
                </c:pt>
                <c:pt idx="96">
                  <c:v>-2.1274059996358119E-2</c:v>
                </c:pt>
                <c:pt idx="97">
                  <c:v>-4.5856480006477796E-2</c:v>
                </c:pt>
                <c:pt idx="98">
                  <c:v>-1.5856480000365991E-2</c:v>
                </c:pt>
                <c:pt idx="99">
                  <c:v>-1.6021319999708794E-2</c:v>
                </c:pt>
                <c:pt idx="100">
                  <c:v>-1.9603740001912229E-2</c:v>
                </c:pt>
                <c:pt idx="101">
                  <c:v>-1.4603739997255616E-2</c:v>
                </c:pt>
                <c:pt idx="102">
                  <c:v>-2.2438919993874151E-2</c:v>
                </c:pt>
                <c:pt idx="103">
                  <c:v>-2.3460900003556162E-2</c:v>
                </c:pt>
                <c:pt idx="104">
                  <c:v>-2.2460899999714456E-2</c:v>
                </c:pt>
                <c:pt idx="105">
                  <c:v>-1.7768599995179102E-2</c:v>
                </c:pt>
                <c:pt idx="106">
                  <c:v>-1.4438939993851818E-2</c:v>
                </c:pt>
                <c:pt idx="107">
                  <c:v>-1.5021359999082051E-2</c:v>
                </c:pt>
                <c:pt idx="108">
                  <c:v>-2.6482899993425235E-2</c:v>
                </c:pt>
                <c:pt idx="109">
                  <c:v>-3.3043340001313481E-2</c:v>
                </c:pt>
                <c:pt idx="110">
                  <c:v>-2.6043340003525373E-2</c:v>
                </c:pt>
                <c:pt idx="111">
                  <c:v>-1.9625759996415582E-2</c:v>
                </c:pt>
                <c:pt idx="112">
                  <c:v>-3.0208180003683083E-2</c:v>
                </c:pt>
                <c:pt idx="113">
                  <c:v>-1.9318079997901805E-2</c:v>
                </c:pt>
                <c:pt idx="114">
                  <c:v>-1.9482939998852089E-2</c:v>
                </c:pt>
                <c:pt idx="115">
                  <c:v>-2.6834600001166109E-2</c:v>
                </c:pt>
                <c:pt idx="116">
                  <c:v>-1.7559879997861572E-2</c:v>
                </c:pt>
                <c:pt idx="117">
                  <c:v>-2.0812639995710924E-2</c:v>
                </c:pt>
                <c:pt idx="118">
                  <c:v>-2.3395060001348611E-2</c:v>
                </c:pt>
                <c:pt idx="119">
                  <c:v>-1.8417040002532303E-2</c:v>
                </c:pt>
                <c:pt idx="120">
                  <c:v>-1.6999480001686607E-2</c:v>
                </c:pt>
                <c:pt idx="121">
                  <c:v>-2.183466000133194E-2</c:v>
                </c:pt>
                <c:pt idx="122">
                  <c:v>-1.7043460000422783E-2</c:v>
                </c:pt>
                <c:pt idx="123">
                  <c:v>-1.6329180005413946E-2</c:v>
                </c:pt>
                <c:pt idx="124">
                  <c:v>-1.1329180000757333E-2</c:v>
                </c:pt>
                <c:pt idx="125">
                  <c:v>-4.3358999995689373E-2</c:v>
                </c:pt>
                <c:pt idx="126">
                  <c:v>-6.1863399969297461E-3</c:v>
                </c:pt>
                <c:pt idx="127">
                  <c:v>-7.2083199920598418E-3</c:v>
                </c:pt>
                <c:pt idx="128">
                  <c:v>-7.351179992838297E-3</c:v>
                </c:pt>
                <c:pt idx="129">
                  <c:v>-9.9116399942431599E-3</c:v>
                </c:pt>
                <c:pt idx="130">
                  <c:v>-1.4940600012778305E-3</c:v>
                </c:pt>
                <c:pt idx="133">
                  <c:v>2.2311799984890968E-3</c:v>
                </c:pt>
                <c:pt idx="134">
                  <c:v>4.2092000003322028E-3</c:v>
                </c:pt>
                <c:pt idx="135">
                  <c:v>5.0223799989908002E-3</c:v>
                </c:pt>
                <c:pt idx="136">
                  <c:v>2.4619399991934188E-3</c:v>
                </c:pt>
                <c:pt idx="139">
                  <c:v>3.1906000367598608E-4</c:v>
                </c:pt>
                <c:pt idx="140">
                  <c:v>5.4838799987919629E-3</c:v>
                </c:pt>
                <c:pt idx="141">
                  <c:v>1.0297059998265468E-2</c:v>
                </c:pt>
                <c:pt idx="142">
                  <c:v>1.5297059995646123E-2</c:v>
                </c:pt>
                <c:pt idx="146">
                  <c:v>1.3714640001126099E-2</c:v>
                </c:pt>
                <c:pt idx="147">
                  <c:v>1.4879460002703127E-2</c:v>
                </c:pt>
                <c:pt idx="148">
                  <c:v>8.2750599976861849E-3</c:v>
                </c:pt>
                <c:pt idx="149">
                  <c:v>1.5549780000583269E-2</c:v>
                </c:pt>
                <c:pt idx="150">
                  <c:v>1.0670639996533282E-2</c:v>
                </c:pt>
                <c:pt idx="151">
                  <c:v>1.4527779996569734E-2</c:v>
                </c:pt>
                <c:pt idx="152">
                  <c:v>1.4527779996569734E-2</c:v>
                </c:pt>
                <c:pt idx="153">
                  <c:v>9.4178799990913831E-3</c:v>
                </c:pt>
                <c:pt idx="154">
                  <c:v>1.1417879999498837E-2</c:v>
                </c:pt>
                <c:pt idx="155">
                  <c:v>1.7692600005830172E-2</c:v>
                </c:pt>
                <c:pt idx="156">
                  <c:v>7.2530199977336451E-3</c:v>
                </c:pt>
                <c:pt idx="157">
                  <c:v>1.1923340003704652E-2</c:v>
                </c:pt>
                <c:pt idx="158">
                  <c:v>1.5923340004519559E-2</c:v>
                </c:pt>
                <c:pt idx="159">
                  <c:v>1.4362900001287926E-2</c:v>
                </c:pt>
                <c:pt idx="160">
                  <c:v>1.2340920002316125E-2</c:v>
                </c:pt>
                <c:pt idx="161">
                  <c:v>7.3408999960520305E-3</c:v>
                </c:pt>
                <c:pt idx="162">
                  <c:v>1.6340900001523551E-2</c:v>
                </c:pt>
                <c:pt idx="163">
                  <c:v>1.6780459998699371E-2</c:v>
                </c:pt>
                <c:pt idx="164">
                  <c:v>1.1758480002754368E-2</c:v>
                </c:pt>
                <c:pt idx="165">
                  <c:v>8.5057200049050152E-3</c:v>
                </c:pt>
                <c:pt idx="167">
                  <c:v>1.0340880005969666E-2</c:v>
                </c:pt>
                <c:pt idx="168">
                  <c:v>4.3408600031398237E-3</c:v>
                </c:pt>
                <c:pt idx="169">
                  <c:v>7.7364600001601502E-3</c:v>
                </c:pt>
                <c:pt idx="170">
                  <c:v>7.1540400022058748E-3</c:v>
                </c:pt>
                <c:pt idx="171">
                  <c:v>4.9672000022837892E-3</c:v>
                </c:pt>
                <c:pt idx="172">
                  <c:v>9.132020000834018E-3</c:v>
                </c:pt>
                <c:pt idx="173">
                  <c:v>8.5495800012722611E-3</c:v>
                </c:pt>
                <c:pt idx="174">
                  <c:v>6.2418800007435493E-3</c:v>
                </c:pt>
                <c:pt idx="175">
                  <c:v>6.2198999949032441E-3</c:v>
                </c:pt>
                <c:pt idx="176">
                  <c:v>6.9671399978687987E-3</c:v>
                </c:pt>
                <c:pt idx="177">
                  <c:v>3.0550400042557158E-3</c:v>
                </c:pt>
                <c:pt idx="178">
                  <c:v>3.1978600018192083E-3</c:v>
                </c:pt>
                <c:pt idx="179">
                  <c:v>9.6154200000455603E-3</c:v>
                </c:pt>
                <c:pt idx="180">
                  <c:v>3.033000000868924E-3</c:v>
                </c:pt>
                <c:pt idx="181">
                  <c:v>4.0330000047106296E-3</c:v>
                </c:pt>
                <c:pt idx="191">
                  <c:v>9.2416999978013337E-3</c:v>
                </c:pt>
                <c:pt idx="193">
                  <c:v>6.0768600014853291E-3</c:v>
                </c:pt>
                <c:pt idx="194">
                  <c:v>2.0892600005026907E-3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2E9-4D58-9A7A-3D2A9FF7F81F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'Active 1'!$D$21:$D$44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1'!$F$21:$F$990</c:f>
              <c:numCache>
                <c:formatCode>General</c:formatCode>
                <c:ptCount val="970"/>
                <c:pt idx="0">
                  <c:v>-12354</c:v>
                </c:pt>
                <c:pt idx="1">
                  <c:v>-11918</c:v>
                </c:pt>
                <c:pt idx="2">
                  <c:v>-11670</c:v>
                </c:pt>
                <c:pt idx="3">
                  <c:v>-11457</c:v>
                </c:pt>
                <c:pt idx="4">
                  <c:v>-11255</c:v>
                </c:pt>
                <c:pt idx="5">
                  <c:v>-11107</c:v>
                </c:pt>
                <c:pt idx="6">
                  <c:v>-10725</c:v>
                </c:pt>
                <c:pt idx="7">
                  <c:v>-10721</c:v>
                </c:pt>
                <c:pt idx="8">
                  <c:v>-10719</c:v>
                </c:pt>
                <c:pt idx="9">
                  <c:v>-10709</c:v>
                </c:pt>
                <c:pt idx="10">
                  <c:v>-10707</c:v>
                </c:pt>
                <c:pt idx="11">
                  <c:v>-10705</c:v>
                </c:pt>
                <c:pt idx="12">
                  <c:v>-10705</c:v>
                </c:pt>
                <c:pt idx="13">
                  <c:v>-10701</c:v>
                </c:pt>
                <c:pt idx="14">
                  <c:v>-10696</c:v>
                </c:pt>
                <c:pt idx="15">
                  <c:v>-10630</c:v>
                </c:pt>
                <c:pt idx="16">
                  <c:v>-10619</c:v>
                </c:pt>
                <c:pt idx="17">
                  <c:v>-10617</c:v>
                </c:pt>
                <c:pt idx="18">
                  <c:v>-10612</c:v>
                </c:pt>
                <c:pt idx="19">
                  <c:v>-10610</c:v>
                </c:pt>
                <c:pt idx="20">
                  <c:v>-10377</c:v>
                </c:pt>
                <c:pt idx="21">
                  <c:v>-10204</c:v>
                </c:pt>
                <c:pt idx="22">
                  <c:v>-10182</c:v>
                </c:pt>
                <c:pt idx="23">
                  <c:v>-10091</c:v>
                </c:pt>
                <c:pt idx="24">
                  <c:v>-10089</c:v>
                </c:pt>
                <c:pt idx="25">
                  <c:v>-10080</c:v>
                </c:pt>
                <c:pt idx="26">
                  <c:v>-9811</c:v>
                </c:pt>
                <c:pt idx="27">
                  <c:v>-9807</c:v>
                </c:pt>
                <c:pt idx="28">
                  <c:v>-9780</c:v>
                </c:pt>
                <c:pt idx="29">
                  <c:v>-9758</c:v>
                </c:pt>
                <c:pt idx="30">
                  <c:v>-9756</c:v>
                </c:pt>
                <c:pt idx="31">
                  <c:v>-9696</c:v>
                </c:pt>
                <c:pt idx="32">
                  <c:v>-9687</c:v>
                </c:pt>
                <c:pt idx="33">
                  <c:v>-9676</c:v>
                </c:pt>
                <c:pt idx="34">
                  <c:v>-9672</c:v>
                </c:pt>
                <c:pt idx="35">
                  <c:v>-9645</c:v>
                </c:pt>
                <c:pt idx="36">
                  <c:v>-9634</c:v>
                </c:pt>
                <c:pt idx="37">
                  <c:v>-9596</c:v>
                </c:pt>
                <c:pt idx="38">
                  <c:v>-9594</c:v>
                </c:pt>
                <c:pt idx="39">
                  <c:v>-9587</c:v>
                </c:pt>
                <c:pt idx="40">
                  <c:v>-9567</c:v>
                </c:pt>
                <c:pt idx="41">
                  <c:v>-9565</c:v>
                </c:pt>
                <c:pt idx="42">
                  <c:v>-9547</c:v>
                </c:pt>
                <c:pt idx="43">
                  <c:v>-9545</c:v>
                </c:pt>
                <c:pt idx="44">
                  <c:v>-9521</c:v>
                </c:pt>
                <c:pt idx="45">
                  <c:v>-9485</c:v>
                </c:pt>
                <c:pt idx="46">
                  <c:v>-9454</c:v>
                </c:pt>
                <c:pt idx="47">
                  <c:v>-9445</c:v>
                </c:pt>
                <c:pt idx="48">
                  <c:v>-9428</c:v>
                </c:pt>
                <c:pt idx="49">
                  <c:v>-9421</c:v>
                </c:pt>
                <c:pt idx="50">
                  <c:v>-9385</c:v>
                </c:pt>
                <c:pt idx="51">
                  <c:v>-9383</c:v>
                </c:pt>
                <c:pt idx="52">
                  <c:v>-9374</c:v>
                </c:pt>
                <c:pt idx="53">
                  <c:v>-9359</c:v>
                </c:pt>
                <c:pt idx="54">
                  <c:v>-9270</c:v>
                </c:pt>
                <c:pt idx="55">
                  <c:v>-9250</c:v>
                </c:pt>
                <c:pt idx="56">
                  <c:v>-9243</c:v>
                </c:pt>
                <c:pt idx="57">
                  <c:v>-9239</c:v>
                </c:pt>
                <c:pt idx="58">
                  <c:v>-6392</c:v>
                </c:pt>
                <c:pt idx="59">
                  <c:v>-5773</c:v>
                </c:pt>
                <c:pt idx="60">
                  <c:v>-5745</c:v>
                </c:pt>
                <c:pt idx="61">
                  <c:v>-5687</c:v>
                </c:pt>
                <c:pt idx="62">
                  <c:v>-5644</c:v>
                </c:pt>
                <c:pt idx="63">
                  <c:v>-5621</c:v>
                </c:pt>
                <c:pt idx="64">
                  <c:v>-5563</c:v>
                </c:pt>
                <c:pt idx="65">
                  <c:v>-5542</c:v>
                </c:pt>
                <c:pt idx="66">
                  <c:v>-5507</c:v>
                </c:pt>
                <c:pt idx="67">
                  <c:v>-5447</c:v>
                </c:pt>
                <c:pt idx="68">
                  <c:v>-5443</c:v>
                </c:pt>
                <c:pt idx="69">
                  <c:v>-5348</c:v>
                </c:pt>
                <c:pt idx="70">
                  <c:v>-5217</c:v>
                </c:pt>
                <c:pt idx="71">
                  <c:v>-5201</c:v>
                </c:pt>
                <c:pt idx="72">
                  <c:v>-5052</c:v>
                </c:pt>
                <c:pt idx="73">
                  <c:v>-5004</c:v>
                </c:pt>
                <c:pt idx="74">
                  <c:v>-4977</c:v>
                </c:pt>
                <c:pt idx="75">
                  <c:v>-4926</c:v>
                </c:pt>
                <c:pt idx="76">
                  <c:v>-4886</c:v>
                </c:pt>
                <c:pt idx="77">
                  <c:v>-4830</c:v>
                </c:pt>
                <c:pt idx="78">
                  <c:v>-4822</c:v>
                </c:pt>
                <c:pt idx="79">
                  <c:v>-4817</c:v>
                </c:pt>
                <c:pt idx="80">
                  <c:v>-4265</c:v>
                </c:pt>
                <c:pt idx="81">
                  <c:v>-4154</c:v>
                </c:pt>
                <c:pt idx="82">
                  <c:v>-3342</c:v>
                </c:pt>
                <c:pt idx="83">
                  <c:v>-3342</c:v>
                </c:pt>
                <c:pt idx="84">
                  <c:v>-3331</c:v>
                </c:pt>
                <c:pt idx="85">
                  <c:v>-3331</c:v>
                </c:pt>
                <c:pt idx="86">
                  <c:v>-3300</c:v>
                </c:pt>
                <c:pt idx="87">
                  <c:v>-3300</c:v>
                </c:pt>
                <c:pt idx="88">
                  <c:v>-3298</c:v>
                </c:pt>
                <c:pt idx="89">
                  <c:v>-3298</c:v>
                </c:pt>
                <c:pt idx="90">
                  <c:v>-3231</c:v>
                </c:pt>
                <c:pt idx="91">
                  <c:v>-3198</c:v>
                </c:pt>
                <c:pt idx="92">
                  <c:v>-3120</c:v>
                </c:pt>
                <c:pt idx="93">
                  <c:v>-3109</c:v>
                </c:pt>
                <c:pt idx="94">
                  <c:v>-3100</c:v>
                </c:pt>
                <c:pt idx="95">
                  <c:v>-3027</c:v>
                </c:pt>
                <c:pt idx="96">
                  <c:v>-3027</c:v>
                </c:pt>
                <c:pt idx="97">
                  <c:v>-3016</c:v>
                </c:pt>
                <c:pt idx="98">
                  <c:v>-3016</c:v>
                </c:pt>
                <c:pt idx="99">
                  <c:v>-2994</c:v>
                </c:pt>
                <c:pt idx="100">
                  <c:v>-2983</c:v>
                </c:pt>
                <c:pt idx="101">
                  <c:v>-2983</c:v>
                </c:pt>
                <c:pt idx="102">
                  <c:v>-2914</c:v>
                </c:pt>
                <c:pt idx="103">
                  <c:v>-2905</c:v>
                </c:pt>
                <c:pt idx="104">
                  <c:v>-2905</c:v>
                </c:pt>
                <c:pt idx="105">
                  <c:v>-2870</c:v>
                </c:pt>
                <c:pt idx="106">
                  <c:v>-2823</c:v>
                </c:pt>
                <c:pt idx="107">
                  <c:v>-2812</c:v>
                </c:pt>
                <c:pt idx="108">
                  <c:v>-2805</c:v>
                </c:pt>
                <c:pt idx="109">
                  <c:v>-2803</c:v>
                </c:pt>
                <c:pt idx="110">
                  <c:v>-2803</c:v>
                </c:pt>
                <c:pt idx="111">
                  <c:v>-2792</c:v>
                </c:pt>
                <c:pt idx="112">
                  <c:v>-2781</c:v>
                </c:pt>
                <c:pt idx="113">
                  <c:v>-2736</c:v>
                </c:pt>
                <c:pt idx="114">
                  <c:v>-2623</c:v>
                </c:pt>
                <c:pt idx="115">
                  <c:v>-2570</c:v>
                </c:pt>
                <c:pt idx="116">
                  <c:v>-2546</c:v>
                </c:pt>
                <c:pt idx="117">
                  <c:v>-2488</c:v>
                </c:pt>
                <c:pt idx="118">
                  <c:v>-2477</c:v>
                </c:pt>
                <c:pt idx="119">
                  <c:v>-2468</c:v>
                </c:pt>
                <c:pt idx="120">
                  <c:v>-2366</c:v>
                </c:pt>
                <c:pt idx="121">
                  <c:v>-2297</c:v>
                </c:pt>
                <c:pt idx="122">
                  <c:v>-2257</c:v>
                </c:pt>
                <c:pt idx="123">
                  <c:v>-2231</c:v>
                </c:pt>
                <c:pt idx="124">
                  <c:v>-2231</c:v>
                </c:pt>
                <c:pt idx="125">
                  <c:v>-2153</c:v>
                </c:pt>
                <c:pt idx="126">
                  <c:v>-2153</c:v>
                </c:pt>
                <c:pt idx="127">
                  <c:v>-2144</c:v>
                </c:pt>
                <c:pt idx="128">
                  <c:v>-2131</c:v>
                </c:pt>
                <c:pt idx="129">
                  <c:v>-2038</c:v>
                </c:pt>
                <c:pt idx="130">
                  <c:v>-2027</c:v>
                </c:pt>
                <c:pt idx="131">
                  <c:v>-1940</c:v>
                </c:pt>
                <c:pt idx="132">
                  <c:v>-2570</c:v>
                </c:pt>
                <c:pt idx="133">
                  <c:v>-1869</c:v>
                </c:pt>
                <c:pt idx="134">
                  <c:v>-1860</c:v>
                </c:pt>
                <c:pt idx="135">
                  <c:v>-1829</c:v>
                </c:pt>
                <c:pt idx="136">
                  <c:v>-1827</c:v>
                </c:pt>
                <c:pt idx="137">
                  <c:v>-1736</c:v>
                </c:pt>
                <c:pt idx="138">
                  <c:v>-1736</c:v>
                </c:pt>
                <c:pt idx="139">
                  <c:v>-1723</c:v>
                </c:pt>
                <c:pt idx="140">
                  <c:v>-1654</c:v>
                </c:pt>
                <c:pt idx="141">
                  <c:v>-1623</c:v>
                </c:pt>
                <c:pt idx="142">
                  <c:v>-1623</c:v>
                </c:pt>
                <c:pt idx="143">
                  <c:v>-1623</c:v>
                </c:pt>
                <c:pt idx="144">
                  <c:v>-1623</c:v>
                </c:pt>
                <c:pt idx="145">
                  <c:v>-1623</c:v>
                </c:pt>
                <c:pt idx="146">
                  <c:v>-1612</c:v>
                </c:pt>
                <c:pt idx="147">
                  <c:v>-1543</c:v>
                </c:pt>
                <c:pt idx="148">
                  <c:v>-1523</c:v>
                </c:pt>
                <c:pt idx="149">
                  <c:v>-1499</c:v>
                </c:pt>
                <c:pt idx="150">
                  <c:v>-1412</c:v>
                </c:pt>
                <c:pt idx="151">
                  <c:v>-1399</c:v>
                </c:pt>
                <c:pt idx="152">
                  <c:v>-1399</c:v>
                </c:pt>
                <c:pt idx="153">
                  <c:v>-1354</c:v>
                </c:pt>
                <c:pt idx="154">
                  <c:v>-1354</c:v>
                </c:pt>
                <c:pt idx="155">
                  <c:v>-1330</c:v>
                </c:pt>
                <c:pt idx="156">
                  <c:v>-1241</c:v>
                </c:pt>
                <c:pt idx="157">
                  <c:v>-1197</c:v>
                </c:pt>
                <c:pt idx="158">
                  <c:v>-1197</c:v>
                </c:pt>
                <c:pt idx="159">
                  <c:v>-1195</c:v>
                </c:pt>
                <c:pt idx="160">
                  <c:v>-1186</c:v>
                </c:pt>
                <c:pt idx="161">
                  <c:v>-1095</c:v>
                </c:pt>
                <c:pt idx="162">
                  <c:v>-1095</c:v>
                </c:pt>
                <c:pt idx="163">
                  <c:v>-1093</c:v>
                </c:pt>
                <c:pt idx="164">
                  <c:v>-1084</c:v>
                </c:pt>
                <c:pt idx="165">
                  <c:v>-1026</c:v>
                </c:pt>
                <c:pt idx="166">
                  <c:v>-1004</c:v>
                </c:pt>
                <c:pt idx="167">
                  <c:v>-1004</c:v>
                </c:pt>
                <c:pt idx="168">
                  <c:v>-913</c:v>
                </c:pt>
                <c:pt idx="169">
                  <c:v>-893</c:v>
                </c:pt>
                <c:pt idx="170">
                  <c:v>-882</c:v>
                </c:pt>
                <c:pt idx="171">
                  <c:v>-760</c:v>
                </c:pt>
                <c:pt idx="172">
                  <c:v>-691</c:v>
                </c:pt>
                <c:pt idx="173">
                  <c:v>-589</c:v>
                </c:pt>
                <c:pt idx="174">
                  <c:v>-554</c:v>
                </c:pt>
                <c:pt idx="175">
                  <c:v>-545</c:v>
                </c:pt>
                <c:pt idx="176">
                  <c:v>-487</c:v>
                </c:pt>
                <c:pt idx="177">
                  <c:v>-432</c:v>
                </c:pt>
                <c:pt idx="178">
                  <c:v>-263</c:v>
                </c:pt>
                <c:pt idx="179">
                  <c:v>-161</c:v>
                </c:pt>
                <c:pt idx="180">
                  <c:v>-150</c:v>
                </c:pt>
                <c:pt idx="181">
                  <c:v>-150</c:v>
                </c:pt>
                <c:pt idx="182">
                  <c:v>-83</c:v>
                </c:pt>
                <c:pt idx="183">
                  <c:v>-35.5</c:v>
                </c:pt>
                <c:pt idx="184">
                  <c:v>0</c:v>
                </c:pt>
                <c:pt idx="185">
                  <c:v>41</c:v>
                </c:pt>
                <c:pt idx="186">
                  <c:v>54</c:v>
                </c:pt>
                <c:pt idx="187">
                  <c:v>63</c:v>
                </c:pt>
                <c:pt idx="188">
                  <c:v>72</c:v>
                </c:pt>
                <c:pt idx="189">
                  <c:v>94</c:v>
                </c:pt>
                <c:pt idx="190">
                  <c:v>167</c:v>
                </c:pt>
                <c:pt idx="191">
                  <c:v>265</c:v>
                </c:pt>
                <c:pt idx="192">
                  <c:v>285</c:v>
                </c:pt>
                <c:pt idx="193">
                  <c:v>287</c:v>
                </c:pt>
                <c:pt idx="194">
                  <c:v>367</c:v>
                </c:pt>
                <c:pt idx="195">
                  <c:v>376</c:v>
                </c:pt>
                <c:pt idx="196">
                  <c:v>624</c:v>
                </c:pt>
                <c:pt idx="197">
                  <c:v>713</c:v>
                </c:pt>
                <c:pt idx="198">
                  <c:v>800.5</c:v>
                </c:pt>
                <c:pt idx="199">
                  <c:v>802</c:v>
                </c:pt>
                <c:pt idx="200">
                  <c:v>806</c:v>
                </c:pt>
                <c:pt idx="201">
                  <c:v>1321</c:v>
                </c:pt>
                <c:pt idx="202">
                  <c:v>1343</c:v>
                </c:pt>
                <c:pt idx="203">
                  <c:v>1971</c:v>
                </c:pt>
                <c:pt idx="204">
                  <c:v>1973</c:v>
                </c:pt>
                <c:pt idx="205">
                  <c:v>2082</c:v>
                </c:pt>
                <c:pt idx="206">
                  <c:v>2184</c:v>
                </c:pt>
                <c:pt idx="207">
                  <c:v>2193</c:v>
                </c:pt>
              </c:numCache>
            </c:numRef>
          </c:xVal>
          <c:yVal>
            <c:numRef>
              <c:f>'Active 1'!$J$21:$J$990</c:f>
              <c:numCache>
                <c:formatCode>General</c:formatCode>
                <c:ptCount val="970"/>
                <c:pt idx="131">
                  <c:v>-2.3731999972369522E-3</c:v>
                </c:pt>
                <c:pt idx="137">
                  <c:v>7.4619200022425503E-3</c:v>
                </c:pt>
                <c:pt idx="138">
                  <c:v>7.4619200022425503E-3</c:v>
                </c:pt>
                <c:pt idx="143">
                  <c:v>1.6297059999487828E-2</c:v>
                </c:pt>
                <c:pt idx="144">
                  <c:v>1.929705999646103E-2</c:v>
                </c:pt>
                <c:pt idx="145">
                  <c:v>2.2297060000710189E-2</c:v>
                </c:pt>
                <c:pt idx="192">
                  <c:v>1.6373000034946017E-3</c:v>
                </c:pt>
                <c:pt idx="195">
                  <c:v>2.2372800012817606E-3</c:v>
                </c:pt>
                <c:pt idx="196">
                  <c:v>2.8427200013538823E-3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2E9-4D58-9A7A-3D2A9FF7F81F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'Active 1'!$D$21:$D$93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1'!$F$21:$F$990</c:f>
              <c:numCache>
                <c:formatCode>General</c:formatCode>
                <c:ptCount val="970"/>
                <c:pt idx="0">
                  <c:v>-12354</c:v>
                </c:pt>
                <c:pt idx="1">
                  <c:v>-11918</c:v>
                </c:pt>
                <c:pt idx="2">
                  <c:v>-11670</c:v>
                </c:pt>
                <c:pt idx="3">
                  <c:v>-11457</c:v>
                </c:pt>
                <c:pt idx="4">
                  <c:v>-11255</c:v>
                </c:pt>
                <c:pt idx="5">
                  <c:v>-11107</c:v>
                </c:pt>
                <c:pt idx="6">
                  <c:v>-10725</c:v>
                </c:pt>
                <c:pt idx="7">
                  <c:v>-10721</c:v>
                </c:pt>
                <c:pt idx="8">
                  <c:v>-10719</c:v>
                </c:pt>
                <c:pt idx="9">
                  <c:v>-10709</c:v>
                </c:pt>
                <c:pt idx="10">
                  <c:v>-10707</c:v>
                </c:pt>
                <c:pt idx="11">
                  <c:v>-10705</c:v>
                </c:pt>
                <c:pt idx="12">
                  <c:v>-10705</c:v>
                </c:pt>
                <c:pt idx="13">
                  <c:v>-10701</c:v>
                </c:pt>
                <c:pt idx="14">
                  <c:v>-10696</c:v>
                </c:pt>
                <c:pt idx="15">
                  <c:v>-10630</c:v>
                </c:pt>
                <c:pt idx="16">
                  <c:v>-10619</c:v>
                </c:pt>
                <c:pt idx="17">
                  <c:v>-10617</c:v>
                </c:pt>
                <c:pt idx="18">
                  <c:v>-10612</c:v>
                </c:pt>
                <c:pt idx="19">
                  <c:v>-10610</c:v>
                </c:pt>
                <c:pt idx="20">
                  <c:v>-10377</c:v>
                </c:pt>
                <c:pt idx="21">
                  <c:v>-10204</c:v>
                </c:pt>
                <c:pt idx="22">
                  <c:v>-10182</c:v>
                </c:pt>
                <c:pt idx="23">
                  <c:v>-10091</c:v>
                </c:pt>
                <c:pt idx="24">
                  <c:v>-10089</c:v>
                </c:pt>
                <c:pt idx="25">
                  <c:v>-10080</c:v>
                </c:pt>
                <c:pt idx="26">
                  <c:v>-9811</c:v>
                </c:pt>
                <c:pt idx="27">
                  <c:v>-9807</c:v>
                </c:pt>
                <c:pt idx="28">
                  <c:v>-9780</c:v>
                </c:pt>
                <c:pt idx="29">
                  <c:v>-9758</c:v>
                </c:pt>
                <c:pt idx="30">
                  <c:v>-9756</c:v>
                </c:pt>
                <c:pt idx="31">
                  <c:v>-9696</c:v>
                </c:pt>
                <c:pt idx="32">
                  <c:v>-9687</c:v>
                </c:pt>
                <c:pt idx="33">
                  <c:v>-9676</c:v>
                </c:pt>
                <c:pt idx="34">
                  <c:v>-9672</c:v>
                </c:pt>
                <c:pt idx="35">
                  <c:v>-9645</c:v>
                </c:pt>
                <c:pt idx="36">
                  <c:v>-9634</c:v>
                </c:pt>
                <c:pt idx="37">
                  <c:v>-9596</c:v>
                </c:pt>
                <c:pt idx="38">
                  <c:v>-9594</c:v>
                </c:pt>
                <c:pt idx="39">
                  <c:v>-9587</c:v>
                </c:pt>
                <c:pt idx="40">
                  <c:v>-9567</c:v>
                </c:pt>
                <c:pt idx="41">
                  <c:v>-9565</c:v>
                </c:pt>
                <c:pt idx="42">
                  <c:v>-9547</c:v>
                </c:pt>
                <c:pt idx="43">
                  <c:v>-9545</c:v>
                </c:pt>
                <c:pt idx="44">
                  <c:v>-9521</c:v>
                </c:pt>
                <c:pt idx="45">
                  <c:v>-9485</c:v>
                </c:pt>
                <c:pt idx="46">
                  <c:v>-9454</c:v>
                </c:pt>
                <c:pt idx="47">
                  <c:v>-9445</c:v>
                </c:pt>
                <c:pt idx="48">
                  <c:v>-9428</c:v>
                </c:pt>
                <c:pt idx="49">
                  <c:v>-9421</c:v>
                </c:pt>
                <c:pt idx="50">
                  <c:v>-9385</c:v>
                </c:pt>
                <c:pt idx="51">
                  <c:v>-9383</c:v>
                </c:pt>
                <c:pt idx="52">
                  <c:v>-9374</c:v>
                </c:pt>
                <c:pt idx="53">
                  <c:v>-9359</c:v>
                </c:pt>
                <c:pt idx="54">
                  <c:v>-9270</c:v>
                </c:pt>
                <c:pt idx="55">
                  <c:v>-9250</c:v>
                </c:pt>
                <c:pt idx="56">
                  <c:v>-9243</c:v>
                </c:pt>
                <c:pt idx="57">
                  <c:v>-9239</c:v>
                </c:pt>
                <c:pt idx="58">
                  <c:v>-6392</c:v>
                </c:pt>
                <c:pt idx="59">
                  <c:v>-5773</c:v>
                </c:pt>
                <c:pt idx="60">
                  <c:v>-5745</c:v>
                </c:pt>
                <c:pt idx="61">
                  <c:v>-5687</c:v>
                </c:pt>
                <c:pt idx="62">
                  <c:v>-5644</c:v>
                </c:pt>
                <c:pt idx="63">
                  <c:v>-5621</c:v>
                </c:pt>
                <c:pt idx="64">
                  <c:v>-5563</c:v>
                </c:pt>
                <c:pt idx="65">
                  <c:v>-5542</c:v>
                </c:pt>
                <c:pt idx="66">
                  <c:v>-5507</c:v>
                </c:pt>
                <c:pt idx="67">
                  <c:v>-5447</c:v>
                </c:pt>
                <c:pt idx="68">
                  <c:v>-5443</c:v>
                </c:pt>
                <c:pt idx="69">
                  <c:v>-5348</c:v>
                </c:pt>
                <c:pt idx="70">
                  <c:v>-5217</c:v>
                </c:pt>
                <c:pt idx="71">
                  <c:v>-5201</c:v>
                </c:pt>
                <c:pt idx="72">
                  <c:v>-5052</c:v>
                </c:pt>
                <c:pt idx="73">
                  <c:v>-5004</c:v>
                </c:pt>
                <c:pt idx="74">
                  <c:v>-4977</c:v>
                </c:pt>
                <c:pt idx="75">
                  <c:v>-4926</c:v>
                </c:pt>
                <c:pt idx="76">
                  <c:v>-4886</c:v>
                </c:pt>
                <c:pt idx="77">
                  <c:v>-4830</c:v>
                </c:pt>
                <c:pt idx="78">
                  <c:v>-4822</c:v>
                </c:pt>
                <c:pt idx="79">
                  <c:v>-4817</c:v>
                </c:pt>
                <c:pt idx="80">
                  <c:v>-4265</c:v>
                </c:pt>
                <c:pt idx="81">
                  <c:v>-4154</c:v>
                </c:pt>
                <c:pt idx="82">
                  <c:v>-3342</c:v>
                </c:pt>
                <c:pt idx="83">
                  <c:v>-3342</c:v>
                </c:pt>
                <c:pt idx="84">
                  <c:v>-3331</c:v>
                </c:pt>
                <c:pt idx="85">
                  <c:v>-3331</c:v>
                </c:pt>
                <c:pt idx="86">
                  <c:v>-3300</c:v>
                </c:pt>
                <c:pt idx="87">
                  <c:v>-3300</c:v>
                </c:pt>
                <c:pt idx="88">
                  <c:v>-3298</c:v>
                </c:pt>
                <c:pt idx="89">
                  <c:v>-3298</c:v>
                </c:pt>
                <c:pt idx="90">
                  <c:v>-3231</c:v>
                </c:pt>
                <c:pt idx="91">
                  <c:v>-3198</c:v>
                </c:pt>
                <c:pt idx="92">
                  <c:v>-3120</c:v>
                </c:pt>
                <c:pt idx="93">
                  <c:v>-3109</c:v>
                </c:pt>
                <c:pt idx="94">
                  <c:v>-3100</c:v>
                </c:pt>
                <c:pt idx="95">
                  <c:v>-3027</c:v>
                </c:pt>
                <c:pt idx="96">
                  <c:v>-3027</c:v>
                </c:pt>
                <c:pt idx="97">
                  <c:v>-3016</c:v>
                </c:pt>
                <c:pt idx="98">
                  <c:v>-3016</c:v>
                </c:pt>
                <c:pt idx="99">
                  <c:v>-2994</c:v>
                </c:pt>
                <c:pt idx="100">
                  <c:v>-2983</c:v>
                </c:pt>
                <c:pt idx="101">
                  <c:v>-2983</c:v>
                </c:pt>
                <c:pt idx="102">
                  <c:v>-2914</c:v>
                </c:pt>
                <c:pt idx="103">
                  <c:v>-2905</c:v>
                </c:pt>
                <c:pt idx="104">
                  <c:v>-2905</c:v>
                </c:pt>
                <c:pt idx="105">
                  <c:v>-2870</c:v>
                </c:pt>
                <c:pt idx="106">
                  <c:v>-2823</c:v>
                </c:pt>
                <c:pt idx="107">
                  <c:v>-2812</c:v>
                </c:pt>
                <c:pt idx="108">
                  <c:v>-2805</c:v>
                </c:pt>
                <c:pt idx="109">
                  <c:v>-2803</c:v>
                </c:pt>
                <c:pt idx="110">
                  <c:v>-2803</c:v>
                </c:pt>
                <c:pt idx="111">
                  <c:v>-2792</c:v>
                </c:pt>
                <c:pt idx="112">
                  <c:v>-2781</c:v>
                </c:pt>
                <c:pt idx="113">
                  <c:v>-2736</c:v>
                </c:pt>
                <c:pt idx="114">
                  <c:v>-2623</c:v>
                </c:pt>
                <c:pt idx="115">
                  <c:v>-2570</c:v>
                </c:pt>
                <c:pt idx="116">
                  <c:v>-2546</c:v>
                </c:pt>
                <c:pt idx="117">
                  <c:v>-2488</c:v>
                </c:pt>
                <c:pt idx="118">
                  <c:v>-2477</c:v>
                </c:pt>
                <c:pt idx="119">
                  <c:v>-2468</c:v>
                </c:pt>
                <c:pt idx="120">
                  <c:v>-2366</c:v>
                </c:pt>
                <c:pt idx="121">
                  <c:v>-2297</c:v>
                </c:pt>
                <c:pt idx="122">
                  <c:v>-2257</c:v>
                </c:pt>
                <c:pt idx="123">
                  <c:v>-2231</c:v>
                </c:pt>
                <c:pt idx="124">
                  <c:v>-2231</c:v>
                </c:pt>
                <c:pt idx="125">
                  <c:v>-2153</c:v>
                </c:pt>
                <c:pt idx="126">
                  <c:v>-2153</c:v>
                </c:pt>
                <c:pt idx="127">
                  <c:v>-2144</c:v>
                </c:pt>
                <c:pt idx="128">
                  <c:v>-2131</c:v>
                </c:pt>
                <c:pt idx="129">
                  <c:v>-2038</c:v>
                </c:pt>
                <c:pt idx="130">
                  <c:v>-2027</c:v>
                </c:pt>
                <c:pt idx="131">
                  <c:v>-1940</c:v>
                </c:pt>
                <c:pt idx="132">
                  <c:v>-2570</c:v>
                </c:pt>
                <c:pt idx="133">
                  <c:v>-1869</c:v>
                </c:pt>
                <c:pt idx="134">
                  <c:v>-1860</c:v>
                </c:pt>
                <c:pt idx="135">
                  <c:v>-1829</c:v>
                </c:pt>
                <c:pt idx="136">
                  <c:v>-1827</c:v>
                </c:pt>
                <c:pt idx="137">
                  <c:v>-1736</c:v>
                </c:pt>
                <c:pt idx="138">
                  <c:v>-1736</c:v>
                </c:pt>
                <c:pt idx="139">
                  <c:v>-1723</c:v>
                </c:pt>
                <c:pt idx="140">
                  <c:v>-1654</c:v>
                </c:pt>
                <c:pt idx="141">
                  <c:v>-1623</c:v>
                </c:pt>
                <c:pt idx="142">
                  <c:v>-1623</c:v>
                </c:pt>
                <c:pt idx="143">
                  <c:v>-1623</c:v>
                </c:pt>
                <c:pt idx="144">
                  <c:v>-1623</c:v>
                </c:pt>
                <c:pt idx="145">
                  <c:v>-1623</c:v>
                </c:pt>
                <c:pt idx="146">
                  <c:v>-1612</c:v>
                </c:pt>
                <c:pt idx="147">
                  <c:v>-1543</c:v>
                </c:pt>
                <c:pt idx="148">
                  <c:v>-1523</c:v>
                </c:pt>
                <c:pt idx="149">
                  <c:v>-1499</c:v>
                </c:pt>
                <c:pt idx="150">
                  <c:v>-1412</c:v>
                </c:pt>
                <c:pt idx="151">
                  <c:v>-1399</c:v>
                </c:pt>
                <c:pt idx="152">
                  <c:v>-1399</c:v>
                </c:pt>
                <c:pt idx="153">
                  <c:v>-1354</c:v>
                </c:pt>
                <c:pt idx="154">
                  <c:v>-1354</c:v>
                </c:pt>
                <c:pt idx="155">
                  <c:v>-1330</c:v>
                </c:pt>
                <c:pt idx="156">
                  <c:v>-1241</c:v>
                </c:pt>
                <c:pt idx="157">
                  <c:v>-1197</c:v>
                </c:pt>
                <c:pt idx="158">
                  <c:v>-1197</c:v>
                </c:pt>
                <c:pt idx="159">
                  <c:v>-1195</c:v>
                </c:pt>
                <c:pt idx="160">
                  <c:v>-1186</c:v>
                </c:pt>
                <c:pt idx="161">
                  <c:v>-1095</c:v>
                </c:pt>
                <c:pt idx="162">
                  <c:v>-1095</c:v>
                </c:pt>
                <c:pt idx="163">
                  <c:v>-1093</c:v>
                </c:pt>
                <c:pt idx="164">
                  <c:v>-1084</c:v>
                </c:pt>
                <c:pt idx="165">
                  <c:v>-1026</c:v>
                </c:pt>
                <c:pt idx="166">
                  <c:v>-1004</c:v>
                </c:pt>
                <c:pt idx="167">
                  <c:v>-1004</c:v>
                </c:pt>
                <c:pt idx="168">
                  <c:v>-913</c:v>
                </c:pt>
                <c:pt idx="169">
                  <c:v>-893</c:v>
                </c:pt>
                <c:pt idx="170">
                  <c:v>-882</c:v>
                </c:pt>
                <c:pt idx="171">
                  <c:v>-760</c:v>
                </c:pt>
                <c:pt idx="172">
                  <c:v>-691</c:v>
                </c:pt>
                <c:pt idx="173">
                  <c:v>-589</c:v>
                </c:pt>
                <c:pt idx="174">
                  <c:v>-554</c:v>
                </c:pt>
                <c:pt idx="175">
                  <c:v>-545</c:v>
                </c:pt>
                <c:pt idx="176">
                  <c:v>-487</c:v>
                </c:pt>
                <c:pt idx="177">
                  <c:v>-432</c:v>
                </c:pt>
                <c:pt idx="178">
                  <c:v>-263</c:v>
                </c:pt>
                <c:pt idx="179">
                  <c:v>-161</c:v>
                </c:pt>
                <c:pt idx="180">
                  <c:v>-150</c:v>
                </c:pt>
                <c:pt idx="181">
                  <c:v>-150</c:v>
                </c:pt>
                <c:pt idx="182">
                  <c:v>-83</c:v>
                </c:pt>
                <c:pt idx="183">
                  <c:v>-35.5</c:v>
                </c:pt>
                <c:pt idx="184">
                  <c:v>0</c:v>
                </c:pt>
                <c:pt idx="185">
                  <c:v>41</c:v>
                </c:pt>
                <c:pt idx="186">
                  <c:v>54</c:v>
                </c:pt>
                <c:pt idx="187">
                  <c:v>63</c:v>
                </c:pt>
                <c:pt idx="188">
                  <c:v>72</c:v>
                </c:pt>
                <c:pt idx="189">
                  <c:v>94</c:v>
                </c:pt>
                <c:pt idx="190">
                  <c:v>167</c:v>
                </c:pt>
                <c:pt idx="191">
                  <c:v>265</c:v>
                </c:pt>
                <c:pt idx="192">
                  <c:v>285</c:v>
                </c:pt>
                <c:pt idx="193">
                  <c:v>287</c:v>
                </c:pt>
                <c:pt idx="194">
                  <c:v>367</c:v>
                </c:pt>
                <c:pt idx="195">
                  <c:v>376</c:v>
                </c:pt>
                <c:pt idx="196">
                  <c:v>624</c:v>
                </c:pt>
                <c:pt idx="197">
                  <c:v>713</c:v>
                </c:pt>
                <c:pt idx="198">
                  <c:v>800.5</c:v>
                </c:pt>
                <c:pt idx="199">
                  <c:v>802</c:v>
                </c:pt>
                <c:pt idx="200">
                  <c:v>806</c:v>
                </c:pt>
                <c:pt idx="201">
                  <c:v>1321</c:v>
                </c:pt>
                <c:pt idx="202">
                  <c:v>1343</c:v>
                </c:pt>
                <c:pt idx="203">
                  <c:v>1971</c:v>
                </c:pt>
                <c:pt idx="204">
                  <c:v>1973</c:v>
                </c:pt>
                <c:pt idx="205">
                  <c:v>2082</c:v>
                </c:pt>
                <c:pt idx="206">
                  <c:v>2184</c:v>
                </c:pt>
                <c:pt idx="207">
                  <c:v>2193</c:v>
                </c:pt>
              </c:numCache>
            </c:numRef>
          </c:xVal>
          <c:yVal>
            <c:numRef>
              <c:f>'Active 1'!$K$21:$K$990</c:f>
              <c:numCache>
                <c:formatCode>General</c:formatCode>
                <c:ptCount val="970"/>
                <c:pt idx="184">
                  <c:v>0</c:v>
                </c:pt>
                <c:pt idx="185">
                  <c:v>5.1109799969708547E-3</c:v>
                </c:pt>
                <c:pt idx="187">
                  <c:v>3.3461400016676635E-3</c:v>
                </c:pt>
                <c:pt idx="188">
                  <c:v>6.8241600019973703E-3</c:v>
                </c:pt>
                <c:pt idx="189">
                  <c:v>2.8593199967872351E-3</c:v>
                </c:pt>
                <c:pt idx="190">
                  <c:v>5.3032600044389255E-3</c:v>
                </c:pt>
                <c:pt idx="197">
                  <c:v>4.1031400032807142E-3</c:v>
                </c:pt>
                <c:pt idx="198">
                  <c:v>4.133889997319784E-3</c:v>
                </c:pt>
                <c:pt idx="199">
                  <c:v>3.5635599997476675E-3</c:v>
                </c:pt>
                <c:pt idx="200">
                  <c:v>3.6426800070330501E-3</c:v>
                </c:pt>
                <c:pt idx="201">
                  <c:v>9.2293799971230328E-3</c:v>
                </c:pt>
                <c:pt idx="202">
                  <c:v>1.0764540005766321E-2</c:v>
                </c:pt>
                <c:pt idx="203">
                  <c:v>1.248638000106439E-2</c:v>
                </c:pt>
                <c:pt idx="204">
                  <c:v>1.1825939996924717E-2</c:v>
                </c:pt>
                <c:pt idx="205">
                  <c:v>1.3281960003951099E-2</c:v>
                </c:pt>
                <c:pt idx="206">
                  <c:v>1.429952000034973E-2</c:v>
                </c:pt>
                <c:pt idx="207">
                  <c:v>1.9077539996942505E-2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2E9-4D58-9A7A-3D2A9FF7F81F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'Active 1'!$D$21:$D$93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1'!$F$21:$F$990</c:f>
              <c:numCache>
                <c:formatCode>General</c:formatCode>
                <c:ptCount val="970"/>
                <c:pt idx="0">
                  <c:v>-12354</c:v>
                </c:pt>
                <c:pt idx="1">
                  <c:v>-11918</c:v>
                </c:pt>
                <c:pt idx="2">
                  <c:v>-11670</c:v>
                </c:pt>
                <c:pt idx="3">
                  <c:v>-11457</c:v>
                </c:pt>
                <c:pt idx="4">
                  <c:v>-11255</c:v>
                </c:pt>
                <c:pt idx="5">
                  <c:v>-11107</c:v>
                </c:pt>
                <c:pt idx="6">
                  <c:v>-10725</c:v>
                </c:pt>
                <c:pt idx="7">
                  <c:v>-10721</c:v>
                </c:pt>
                <c:pt idx="8">
                  <c:v>-10719</c:v>
                </c:pt>
                <c:pt idx="9">
                  <c:v>-10709</c:v>
                </c:pt>
                <c:pt idx="10">
                  <c:v>-10707</c:v>
                </c:pt>
                <c:pt idx="11">
                  <c:v>-10705</c:v>
                </c:pt>
                <c:pt idx="12">
                  <c:v>-10705</c:v>
                </c:pt>
                <c:pt idx="13">
                  <c:v>-10701</c:v>
                </c:pt>
                <c:pt idx="14">
                  <c:v>-10696</c:v>
                </c:pt>
                <c:pt idx="15">
                  <c:v>-10630</c:v>
                </c:pt>
                <c:pt idx="16">
                  <c:v>-10619</c:v>
                </c:pt>
                <c:pt idx="17">
                  <c:v>-10617</c:v>
                </c:pt>
                <c:pt idx="18">
                  <c:v>-10612</c:v>
                </c:pt>
                <c:pt idx="19">
                  <c:v>-10610</c:v>
                </c:pt>
                <c:pt idx="20">
                  <c:v>-10377</c:v>
                </c:pt>
                <c:pt idx="21">
                  <c:v>-10204</c:v>
                </c:pt>
                <c:pt idx="22">
                  <c:v>-10182</c:v>
                </c:pt>
                <c:pt idx="23">
                  <c:v>-10091</c:v>
                </c:pt>
                <c:pt idx="24">
                  <c:v>-10089</c:v>
                </c:pt>
                <c:pt idx="25">
                  <c:v>-10080</c:v>
                </c:pt>
                <c:pt idx="26">
                  <c:v>-9811</c:v>
                </c:pt>
                <c:pt idx="27">
                  <c:v>-9807</c:v>
                </c:pt>
                <c:pt idx="28">
                  <c:v>-9780</c:v>
                </c:pt>
                <c:pt idx="29">
                  <c:v>-9758</c:v>
                </c:pt>
                <c:pt idx="30">
                  <c:v>-9756</c:v>
                </c:pt>
                <c:pt idx="31">
                  <c:v>-9696</c:v>
                </c:pt>
                <c:pt idx="32">
                  <c:v>-9687</c:v>
                </c:pt>
                <c:pt idx="33">
                  <c:v>-9676</c:v>
                </c:pt>
                <c:pt idx="34">
                  <c:v>-9672</c:v>
                </c:pt>
                <c:pt idx="35">
                  <c:v>-9645</c:v>
                </c:pt>
                <c:pt idx="36">
                  <c:v>-9634</c:v>
                </c:pt>
                <c:pt idx="37">
                  <c:v>-9596</c:v>
                </c:pt>
                <c:pt idx="38">
                  <c:v>-9594</c:v>
                </c:pt>
                <c:pt idx="39">
                  <c:v>-9587</c:v>
                </c:pt>
                <c:pt idx="40">
                  <c:v>-9567</c:v>
                </c:pt>
                <c:pt idx="41">
                  <c:v>-9565</c:v>
                </c:pt>
                <c:pt idx="42">
                  <c:v>-9547</c:v>
                </c:pt>
                <c:pt idx="43">
                  <c:v>-9545</c:v>
                </c:pt>
                <c:pt idx="44">
                  <c:v>-9521</c:v>
                </c:pt>
                <c:pt idx="45">
                  <c:v>-9485</c:v>
                </c:pt>
                <c:pt idx="46">
                  <c:v>-9454</c:v>
                </c:pt>
                <c:pt idx="47">
                  <c:v>-9445</c:v>
                </c:pt>
                <c:pt idx="48">
                  <c:v>-9428</c:v>
                </c:pt>
                <c:pt idx="49">
                  <c:v>-9421</c:v>
                </c:pt>
                <c:pt idx="50">
                  <c:v>-9385</c:v>
                </c:pt>
                <c:pt idx="51">
                  <c:v>-9383</c:v>
                </c:pt>
                <c:pt idx="52">
                  <c:v>-9374</c:v>
                </c:pt>
                <c:pt idx="53">
                  <c:v>-9359</c:v>
                </c:pt>
                <c:pt idx="54">
                  <c:v>-9270</c:v>
                </c:pt>
                <c:pt idx="55">
                  <c:v>-9250</c:v>
                </c:pt>
                <c:pt idx="56">
                  <c:v>-9243</c:v>
                </c:pt>
                <c:pt idx="57">
                  <c:v>-9239</c:v>
                </c:pt>
                <c:pt idx="58">
                  <c:v>-6392</c:v>
                </c:pt>
                <c:pt idx="59">
                  <c:v>-5773</c:v>
                </c:pt>
                <c:pt idx="60">
                  <c:v>-5745</c:v>
                </c:pt>
                <c:pt idx="61">
                  <c:v>-5687</c:v>
                </c:pt>
                <c:pt idx="62">
                  <c:v>-5644</c:v>
                </c:pt>
                <c:pt idx="63">
                  <c:v>-5621</c:v>
                </c:pt>
                <c:pt idx="64">
                  <c:v>-5563</c:v>
                </c:pt>
                <c:pt idx="65">
                  <c:v>-5542</c:v>
                </c:pt>
                <c:pt idx="66">
                  <c:v>-5507</c:v>
                </c:pt>
                <c:pt idx="67">
                  <c:v>-5447</c:v>
                </c:pt>
                <c:pt idx="68">
                  <c:v>-5443</c:v>
                </c:pt>
                <c:pt idx="69">
                  <c:v>-5348</c:v>
                </c:pt>
                <c:pt idx="70">
                  <c:v>-5217</c:v>
                </c:pt>
                <c:pt idx="71">
                  <c:v>-5201</c:v>
                </c:pt>
                <c:pt idx="72">
                  <c:v>-5052</c:v>
                </c:pt>
                <c:pt idx="73">
                  <c:v>-5004</c:v>
                </c:pt>
                <c:pt idx="74">
                  <c:v>-4977</c:v>
                </c:pt>
                <c:pt idx="75">
                  <c:v>-4926</c:v>
                </c:pt>
                <c:pt idx="76">
                  <c:v>-4886</c:v>
                </c:pt>
                <c:pt idx="77">
                  <c:v>-4830</c:v>
                </c:pt>
                <c:pt idx="78">
                  <c:v>-4822</c:v>
                </c:pt>
                <c:pt idx="79">
                  <c:v>-4817</c:v>
                </c:pt>
                <c:pt idx="80">
                  <c:v>-4265</c:v>
                </c:pt>
                <c:pt idx="81">
                  <c:v>-4154</c:v>
                </c:pt>
                <c:pt idx="82">
                  <c:v>-3342</c:v>
                </c:pt>
                <c:pt idx="83">
                  <c:v>-3342</c:v>
                </c:pt>
                <c:pt idx="84">
                  <c:v>-3331</c:v>
                </c:pt>
                <c:pt idx="85">
                  <c:v>-3331</c:v>
                </c:pt>
                <c:pt idx="86">
                  <c:v>-3300</c:v>
                </c:pt>
                <c:pt idx="87">
                  <c:v>-3300</c:v>
                </c:pt>
                <c:pt idx="88">
                  <c:v>-3298</c:v>
                </c:pt>
                <c:pt idx="89">
                  <c:v>-3298</c:v>
                </c:pt>
                <c:pt idx="90">
                  <c:v>-3231</c:v>
                </c:pt>
                <c:pt idx="91">
                  <c:v>-3198</c:v>
                </c:pt>
                <c:pt idx="92">
                  <c:v>-3120</c:v>
                </c:pt>
                <c:pt idx="93">
                  <c:v>-3109</c:v>
                </c:pt>
                <c:pt idx="94">
                  <c:v>-3100</c:v>
                </c:pt>
                <c:pt idx="95">
                  <c:v>-3027</c:v>
                </c:pt>
                <c:pt idx="96">
                  <c:v>-3027</c:v>
                </c:pt>
                <c:pt idx="97">
                  <c:v>-3016</c:v>
                </c:pt>
                <c:pt idx="98">
                  <c:v>-3016</c:v>
                </c:pt>
                <c:pt idx="99">
                  <c:v>-2994</c:v>
                </c:pt>
                <c:pt idx="100">
                  <c:v>-2983</c:v>
                </c:pt>
                <c:pt idx="101">
                  <c:v>-2983</c:v>
                </c:pt>
                <c:pt idx="102">
                  <c:v>-2914</c:v>
                </c:pt>
                <c:pt idx="103">
                  <c:v>-2905</c:v>
                </c:pt>
                <c:pt idx="104">
                  <c:v>-2905</c:v>
                </c:pt>
                <c:pt idx="105">
                  <c:v>-2870</c:v>
                </c:pt>
                <c:pt idx="106">
                  <c:v>-2823</c:v>
                </c:pt>
                <c:pt idx="107">
                  <c:v>-2812</c:v>
                </c:pt>
                <c:pt idx="108">
                  <c:v>-2805</c:v>
                </c:pt>
                <c:pt idx="109">
                  <c:v>-2803</c:v>
                </c:pt>
                <c:pt idx="110">
                  <c:v>-2803</c:v>
                </c:pt>
                <c:pt idx="111">
                  <c:v>-2792</c:v>
                </c:pt>
                <c:pt idx="112">
                  <c:v>-2781</c:v>
                </c:pt>
                <c:pt idx="113">
                  <c:v>-2736</c:v>
                </c:pt>
                <c:pt idx="114">
                  <c:v>-2623</c:v>
                </c:pt>
                <c:pt idx="115">
                  <c:v>-2570</c:v>
                </c:pt>
                <c:pt idx="116">
                  <c:v>-2546</c:v>
                </c:pt>
                <c:pt idx="117">
                  <c:v>-2488</c:v>
                </c:pt>
                <c:pt idx="118">
                  <c:v>-2477</c:v>
                </c:pt>
                <c:pt idx="119">
                  <c:v>-2468</c:v>
                </c:pt>
                <c:pt idx="120">
                  <c:v>-2366</c:v>
                </c:pt>
                <c:pt idx="121">
                  <c:v>-2297</c:v>
                </c:pt>
                <c:pt idx="122">
                  <c:v>-2257</c:v>
                </c:pt>
                <c:pt idx="123">
                  <c:v>-2231</c:v>
                </c:pt>
                <c:pt idx="124">
                  <c:v>-2231</c:v>
                </c:pt>
                <c:pt idx="125">
                  <c:v>-2153</c:v>
                </c:pt>
                <c:pt idx="126">
                  <c:v>-2153</c:v>
                </c:pt>
                <c:pt idx="127">
                  <c:v>-2144</c:v>
                </c:pt>
                <c:pt idx="128">
                  <c:v>-2131</c:v>
                </c:pt>
                <c:pt idx="129">
                  <c:v>-2038</c:v>
                </c:pt>
                <c:pt idx="130">
                  <c:v>-2027</c:v>
                </c:pt>
                <c:pt idx="131">
                  <c:v>-1940</c:v>
                </c:pt>
                <c:pt idx="132">
                  <c:v>-2570</c:v>
                </c:pt>
                <c:pt idx="133">
                  <c:v>-1869</c:v>
                </c:pt>
                <c:pt idx="134">
                  <c:v>-1860</c:v>
                </c:pt>
                <c:pt idx="135">
                  <c:v>-1829</c:v>
                </c:pt>
                <c:pt idx="136">
                  <c:v>-1827</c:v>
                </c:pt>
                <c:pt idx="137">
                  <c:v>-1736</c:v>
                </c:pt>
                <c:pt idx="138">
                  <c:v>-1736</c:v>
                </c:pt>
                <c:pt idx="139">
                  <c:v>-1723</c:v>
                </c:pt>
                <c:pt idx="140">
                  <c:v>-1654</c:v>
                </c:pt>
                <c:pt idx="141">
                  <c:v>-1623</c:v>
                </c:pt>
                <c:pt idx="142">
                  <c:v>-1623</c:v>
                </c:pt>
                <c:pt idx="143">
                  <c:v>-1623</c:v>
                </c:pt>
                <c:pt idx="144">
                  <c:v>-1623</c:v>
                </c:pt>
                <c:pt idx="145">
                  <c:v>-1623</c:v>
                </c:pt>
                <c:pt idx="146">
                  <c:v>-1612</c:v>
                </c:pt>
                <c:pt idx="147">
                  <c:v>-1543</c:v>
                </c:pt>
                <c:pt idx="148">
                  <c:v>-1523</c:v>
                </c:pt>
                <c:pt idx="149">
                  <c:v>-1499</c:v>
                </c:pt>
                <c:pt idx="150">
                  <c:v>-1412</c:v>
                </c:pt>
                <c:pt idx="151">
                  <c:v>-1399</c:v>
                </c:pt>
                <c:pt idx="152">
                  <c:v>-1399</c:v>
                </c:pt>
                <c:pt idx="153">
                  <c:v>-1354</c:v>
                </c:pt>
                <c:pt idx="154">
                  <c:v>-1354</c:v>
                </c:pt>
                <c:pt idx="155">
                  <c:v>-1330</c:v>
                </c:pt>
                <c:pt idx="156">
                  <c:v>-1241</c:v>
                </c:pt>
                <c:pt idx="157">
                  <c:v>-1197</c:v>
                </c:pt>
                <c:pt idx="158">
                  <c:v>-1197</c:v>
                </c:pt>
                <c:pt idx="159">
                  <c:v>-1195</c:v>
                </c:pt>
                <c:pt idx="160">
                  <c:v>-1186</c:v>
                </c:pt>
                <c:pt idx="161">
                  <c:v>-1095</c:v>
                </c:pt>
                <c:pt idx="162">
                  <c:v>-1095</c:v>
                </c:pt>
                <c:pt idx="163">
                  <c:v>-1093</c:v>
                </c:pt>
                <c:pt idx="164">
                  <c:v>-1084</c:v>
                </c:pt>
                <c:pt idx="165">
                  <c:v>-1026</c:v>
                </c:pt>
                <c:pt idx="166">
                  <c:v>-1004</c:v>
                </c:pt>
                <c:pt idx="167">
                  <c:v>-1004</c:v>
                </c:pt>
                <c:pt idx="168">
                  <c:v>-913</c:v>
                </c:pt>
                <c:pt idx="169">
                  <c:v>-893</c:v>
                </c:pt>
                <c:pt idx="170">
                  <c:v>-882</c:v>
                </c:pt>
                <c:pt idx="171">
                  <c:v>-760</c:v>
                </c:pt>
                <c:pt idx="172">
                  <c:v>-691</c:v>
                </c:pt>
                <c:pt idx="173">
                  <c:v>-589</c:v>
                </c:pt>
                <c:pt idx="174">
                  <c:v>-554</c:v>
                </c:pt>
                <c:pt idx="175">
                  <c:v>-545</c:v>
                </c:pt>
                <c:pt idx="176">
                  <c:v>-487</c:v>
                </c:pt>
                <c:pt idx="177">
                  <c:v>-432</c:v>
                </c:pt>
                <c:pt idx="178">
                  <c:v>-263</c:v>
                </c:pt>
                <c:pt idx="179">
                  <c:v>-161</c:v>
                </c:pt>
                <c:pt idx="180">
                  <c:v>-150</c:v>
                </c:pt>
                <c:pt idx="181">
                  <c:v>-150</c:v>
                </c:pt>
                <c:pt idx="182">
                  <c:v>-83</c:v>
                </c:pt>
                <c:pt idx="183">
                  <c:v>-35.5</c:v>
                </c:pt>
                <c:pt idx="184">
                  <c:v>0</c:v>
                </c:pt>
                <c:pt idx="185">
                  <c:v>41</c:v>
                </c:pt>
                <c:pt idx="186">
                  <c:v>54</c:v>
                </c:pt>
                <c:pt idx="187">
                  <c:v>63</c:v>
                </c:pt>
                <c:pt idx="188">
                  <c:v>72</c:v>
                </c:pt>
                <c:pt idx="189">
                  <c:v>94</c:v>
                </c:pt>
                <c:pt idx="190">
                  <c:v>167</c:v>
                </c:pt>
                <c:pt idx="191">
                  <c:v>265</c:v>
                </c:pt>
                <c:pt idx="192">
                  <c:v>285</c:v>
                </c:pt>
                <c:pt idx="193">
                  <c:v>287</c:v>
                </c:pt>
                <c:pt idx="194">
                  <c:v>367</c:v>
                </c:pt>
                <c:pt idx="195">
                  <c:v>376</c:v>
                </c:pt>
                <c:pt idx="196">
                  <c:v>624</c:v>
                </c:pt>
                <c:pt idx="197">
                  <c:v>713</c:v>
                </c:pt>
                <c:pt idx="198">
                  <c:v>800.5</c:v>
                </c:pt>
                <c:pt idx="199">
                  <c:v>802</c:v>
                </c:pt>
                <c:pt idx="200">
                  <c:v>806</c:v>
                </c:pt>
                <c:pt idx="201">
                  <c:v>1321</c:v>
                </c:pt>
                <c:pt idx="202">
                  <c:v>1343</c:v>
                </c:pt>
                <c:pt idx="203">
                  <c:v>1971</c:v>
                </c:pt>
                <c:pt idx="204">
                  <c:v>1973</c:v>
                </c:pt>
                <c:pt idx="205">
                  <c:v>2082</c:v>
                </c:pt>
                <c:pt idx="206">
                  <c:v>2184</c:v>
                </c:pt>
                <c:pt idx="207">
                  <c:v>2193</c:v>
                </c:pt>
              </c:numCache>
            </c:numRef>
          </c:xVal>
          <c:yVal>
            <c:numRef>
              <c:f>'Active 1'!$L$21:$L$990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2E9-4D58-9A7A-3D2A9FF7F81F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'Active 1'!$D$21:$D$93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1'!$F$21:$F$990</c:f>
              <c:numCache>
                <c:formatCode>General</c:formatCode>
                <c:ptCount val="970"/>
                <c:pt idx="0">
                  <c:v>-12354</c:v>
                </c:pt>
                <c:pt idx="1">
                  <c:v>-11918</c:v>
                </c:pt>
                <c:pt idx="2">
                  <c:v>-11670</c:v>
                </c:pt>
                <c:pt idx="3">
                  <c:v>-11457</c:v>
                </c:pt>
                <c:pt idx="4">
                  <c:v>-11255</c:v>
                </c:pt>
                <c:pt idx="5">
                  <c:v>-11107</c:v>
                </c:pt>
                <c:pt idx="6">
                  <c:v>-10725</c:v>
                </c:pt>
                <c:pt idx="7">
                  <c:v>-10721</c:v>
                </c:pt>
                <c:pt idx="8">
                  <c:v>-10719</c:v>
                </c:pt>
                <c:pt idx="9">
                  <c:v>-10709</c:v>
                </c:pt>
                <c:pt idx="10">
                  <c:v>-10707</c:v>
                </c:pt>
                <c:pt idx="11">
                  <c:v>-10705</c:v>
                </c:pt>
                <c:pt idx="12">
                  <c:v>-10705</c:v>
                </c:pt>
                <c:pt idx="13">
                  <c:v>-10701</c:v>
                </c:pt>
                <c:pt idx="14">
                  <c:v>-10696</c:v>
                </c:pt>
                <c:pt idx="15">
                  <c:v>-10630</c:v>
                </c:pt>
                <c:pt idx="16">
                  <c:v>-10619</c:v>
                </c:pt>
                <c:pt idx="17">
                  <c:v>-10617</c:v>
                </c:pt>
                <c:pt idx="18">
                  <c:v>-10612</c:v>
                </c:pt>
                <c:pt idx="19">
                  <c:v>-10610</c:v>
                </c:pt>
                <c:pt idx="20">
                  <c:v>-10377</c:v>
                </c:pt>
                <c:pt idx="21">
                  <c:v>-10204</c:v>
                </c:pt>
                <c:pt idx="22">
                  <c:v>-10182</c:v>
                </c:pt>
                <c:pt idx="23">
                  <c:v>-10091</c:v>
                </c:pt>
                <c:pt idx="24">
                  <c:v>-10089</c:v>
                </c:pt>
                <c:pt idx="25">
                  <c:v>-10080</c:v>
                </c:pt>
                <c:pt idx="26">
                  <c:v>-9811</c:v>
                </c:pt>
                <c:pt idx="27">
                  <c:v>-9807</c:v>
                </c:pt>
                <c:pt idx="28">
                  <c:v>-9780</c:v>
                </c:pt>
                <c:pt idx="29">
                  <c:v>-9758</c:v>
                </c:pt>
                <c:pt idx="30">
                  <c:v>-9756</c:v>
                </c:pt>
                <c:pt idx="31">
                  <c:v>-9696</c:v>
                </c:pt>
                <c:pt idx="32">
                  <c:v>-9687</c:v>
                </c:pt>
                <c:pt idx="33">
                  <c:v>-9676</c:v>
                </c:pt>
                <c:pt idx="34">
                  <c:v>-9672</c:v>
                </c:pt>
                <c:pt idx="35">
                  <c:v>-9645</c:v>
                </c:pt>
                <c:pt idx="36">
                  <c:v>-9634</c:v>
                </c:pt>
                <c:pt idx="37">
                  <c:v>-9596</c:v>
                </c:pt>
                <c:pt idx="38">
                  <c:v>-9594</c:v>
                </c:pt>
                <c:pt idx="39">
                  <c:v>-9587</c:v>
                </c:pt>
                <c:pt idx="40">
                  <c:v>-9567</c:v>
                </c:pt>
                <c:pt idx="41">
                  <c:v>-9565</c:v>
                </c:pt>
                <c:pt idx="42">
                  <c:v>-9547</c:v>
                </c:pt>
                <c:pt idx="43">
                  <c:v>-9545</c:v>
                </c:pt>
                <c:pt idx="44">
                  <c:v>-9521</c:v>
                </c:pt>
                <c:pt idx="45">
                  <c:v>-9485</c:v>
                </c:pt>
                <c:pt idx="46">
                  <c:v>-9454</c:v>
                </c:pt>
                <c:pt idx="47">
                  <c:v>-9445</c:v>
                </c:pt>
                <c:pt idx="48">
                  <c:v>-9428</c:v>
                </c:pt>
                <c:pt idx="49">
                  <c:v>-9421</c:v>
                </c:pt>
                <c:pt idx="50">
                  <c:v>-9385</c:v>
                </c:pt>
                <c:pt idx="51">
                  <c:v>-9383</c:v>
                </c:pt>
                <c:pt idx="52">
                  <c:v>-9374</c:v>
                </c:pt>
                <c:pt idx="53">
                  <c:v>-9359</c:v>
                </c:pt>
                <c:pt idx="54">
                  <c:v>-9270</c:v>
                </c:pt>
                <c:pt idx="55">
                  <c:v>-9250</c:v>
                </c:pt>
                <c:pt idx="56">
                  <c:v>-9243</c:v>
                </c:pt>
                <c:pt idx="57">
                  <c:v>-9239</c:v>
                </c:pt>
                <c:pt idx="58">
                  <c:v>-6392</c:v>
                </c:pt>
                <c:pt idx="59">
                  <c:v>-5773</c:v>
                </c:pt>
                <c:pt idx="60">
                  <c:v>-5745</c:v>
                </c:pt>
                <c:pt idx="61">
                  <c:v>-5687</c:v>
                </c:pt>
                <c:pt idx="62">
                  <c:v>-5644</c:v>
                </c:pt>
                <c:pt idx="63">
                  <c:v>-5621</c:v>
                </c:pt>
                <c:pt idx="64">
                  <c:v>-5563</c:v>
                </c:pt>
                <c:pt idx="65">
                  <c:v>-5542</c:v>
                </c:pt>
                <c:pt idx="66">
                  <c:v>-5507</c:v>
                </c:pt>
                <c:pt idx="67">
                  <c:v>-5447</c:v>
                </c:pt>
                <c:pt idx="68">
                  <c:v>-5443</c:v>
                </c:pt>
                <c:pt idx="69">
                  <c:v>-5348</c:v>
                </c:pt>
                <c:pt idx="70">
                  <c:v>-5217</c:v>
                </c:pt>
                <c:pt idx="71">
                  <c:v>-5201</c:v>
                </c:pt>
                <c:pt idx="72">
                  <c:v>-5052</c:v>
                </c:pt>
                <c:pt idx="73">
                  <c:v>-5004</c:v>
                </c:pt>
                <c:pt idx="74">
                  <c:v>-4977</c:v>
                </c:pt>
                <c:pt idx="75">
                  <c:v>-4926</c:v>
                </c:pt>
                <c:pt idx="76">
                  <c:v>-4886</c:v>
                </c:pt>
                <c:pt idx="77">
                  <c:v>-4830</c:v>
                </c:pt>
                <c:pt idx="78">
                  <c:v>-4822</c:v>
                </c:pt>
                <c:pt idx="79">
                  <c:v>-4817</c:v>
                </c:pt>
                <c:pt idx="80">
                  <c:v>-4265</c:v>
                </c:pt>
                <c:pt idx="81">
                  <c:v>-4154</c:v>
                </c:pt>
                <c:pt idx="82">
                  <c:v>-3342</c:v>
                </c:pt>
                <c:pt idx="83">
                  <c:v>-3342</c:v>
                </c:pt>
                <c:pt idx="84">
                  <c:v>-3331</c:v>
                </c:pt>
                <c:pt idx="85">
                  <c:v>-3331</c:v>
                </c:pt>
                <c:pt idx="86">
                  <c:v>-3300</c:v>
                </c:pt>
                <c:pt idx="87">
                  <c:v>-3300</c:v>
                </c:pt>
                <c:pt idx="88">
                  <c:v>-3298</c:v>
                </c:pt>
                <c:pt idx="89">
                  <c:v>-3298</c:v>
                </c:pt>
                <c:pt idx="90">
                  <c:v>-3231</c:v>
                </c:pt>
                <c:pt idx="91">
                  <c:v>-3198</c:v>
                </c:pt>
                <c:pt idx="92">
                  <c:v>-3120</c:v>
                </c:pt>
                <c:pt idx="93">
                  <c:v>-3109</c:v>
                </c:pt>
                <c:pt idx="94">
                  <c:v>-3100</c:v>
                </c:pt>
                <c:pt idx="95">
                  <c:v>-3027</c:v>
                </c:pt>
                <c:pt idx="96">
                  <c:v>-3027</c:v>
                </c:pt>
                <c:pt idx="97">
                  <c:v>-3016</c:v>
                </c:pt>
                <c:pt idx="98">
                  <c:v>-3016</c:v>
                </c:pt>
                <c:pt idx="99">
                  <c:v>-2994</c:v>
                </c:pt>
                <c:pt idx="100">
                  <c:v>-2983</c:v>
                </c:pt>
                <c:pt idx="101">
                  <c:v>-2983</c:v>
                </c:pt>
                <c:pt idx="102">
                  <c:v>-2914</c:v>
                </c:pt>
                <c:pt idx="103">
                  <c:v>-2905</c:v>
                </c:pt>
                <c:pt idx="104">
                  <c:v>-2905</c:v>
                </c:pt>
                <c:pt idx="105">
                  <c:v>-2870</c:v>
                </c:pt>
                <c:pt idx="106">
                  <c:v>-2823</c:v>
                </c:pt>
                <c:pt idx="107">
                  <c:v>-2812</c:v>
                </c:pt>
                <c:pt idx="108">
                  <c:v>-2805</c:v>
                </c:pt>
                <c:pt idx="109">
                  <c:v>-2803</c:v>
                </c:pt>
                <c:pt idx="110">
                  <c:v>-2803</c:v>
                </c:pt>
                <c:pt idx="111">
                  <c:v>-2792</c:v>
                </c:pt>
                <c:pt idx="112">
                  <c:v>-2781</c:v>
                </c:pt>
                <c:pt idx="113">
                  <c:v>-2736</c:v>
                </c:pt>
                <c:pt idx="114">
                  <c:v>-2623</c:v>
                </c:pt>
                <c:pt idx="115">
                  <c:v>-2570</c:v>
                </c:pt>
                <c:pt idx="116">
                  <c:v>-2546</c:v>
                </c:pt>
                <c:pt idx="117">
                  <c:v>-2488</c:v>
                </c:pt>
                <c:pt idx="118">
                  <c:v>-2477</c:v>
                </c:pt>
                <c:pt idx="119">
                  <c:v>-2468</c:v>
                </c:pt>
                <c:pt idx="120">
                  <c:v>-2366</c:v>
                </c:pt>
                <c:pt idx="121">
                  <c:v>-2297</c:v>
                </c:pt>
                <c:pt idx="122">
                  <c:v>-2257</c:v>
                </c:pt>
                <c:pt idx="123">
                  <c:v>-2231</c:v>
                </c:pt>
                <c:pt idx="124">
                  <c:v>-2231</c:v>
                </c:pt>
                <c:pt idx="125">
                  <c:v>-2153</c:v>
                </c:pt>
                <c:pt idx="126">
                  <c:v>-2153</c:v>
                </c:pt>
                <c:pt idx="127">
                  <c:v>-2144</c:v>
                </c:pt>
                <c:pt idx="128">
                  <c:v>-2131</c:v>
                </c:pt>
                <c:pt idx="129">
                  <c:v>-2038</c:v>
                </c:pt>
                <c:pt idx="130">
                  <c:v>-2027</c:v>
                </c:pt>
                <c:pt idx="131">
                  <c:v>-1940</c:v>
                </c:pt>
                <c:pt idx="132">
                  <c:v>-2570</c:v>
                </c:pt>
                <c:pt idx="133">
                  <c:v>-1869</c:v>
                </c:pt>
                <c:pt idx="134">
                  <c:v>-1860</c:v>
                </c:pt>
                <c:pt idx="135">
                  <c:v>-1829</c:v>
                </c:pt>
                <c:pt idx="136">
                  <c:v>-1827</c:v>
                </c:pt>
                <c:pt idx="137">
                  <c:v>-1736</c:v>
                </c:pt>
                <c:pt idx="138">
                  <c:v>-1736</c:v>
                </c:pt>
                <c:pt idx="139">
                  <c:v>-1723</c:v>
                </c:pt>
                <c:pt idx="140">
                  <c:v>-1654</c:v>
                </c:pt>
                <c:pt idx="141">
                  <c:v>-1623</c:v>
                </c:pt>
                <c:pt idx="142">
                  <c:v>-1623</c:v>
                </c:pt>
                <c:pt idx="143">
                  <c:v>-1623</c:v>
                </c:pt>
                <c:pt idx="144">
                  <c:v>-1623</c:v>
                </c:pt>
                <c:pt idx="145">
                  <c:v>-1623</c:v>
                </c:pt>
                <c:pt idx="146">
                  <c:v>-1612</c:v>
                </c:pt>
                <c:pt idx="147">
                  <c:v>-1543</c:v>
                </c:pt>
                <c:pt idx="148">
                  <c:v>-1523</c:v>
                </c:pt>
                <c:pt idx="149">
                  <c:v>-1499</c:v>
                </c:pt>
                <c:pt idx="150">
                  <c:v>-1412</c:v>
                </c:pt>
                <c:pt idx="151">
                  <c:v>-1399</c:v>
                </c:pt>
                <c:pt idx="152">
                  <c:v>-1399</c:v>
                </c:pt>
                <c:pt idx="153">
                  <c:v>-1354</c:v>
                </c:pt>
                <c:pt idx="154">
                  <c:v>-1354</c:v>
                </c:pt>
                <c:pt idx="155">
                  <c:v>-1330</c:v>
                </c:pt>
                <c:pt idx="156">
                  <c:v>-1241</c:v>
                </c:pt>
                <c:pt idx="157">
                  <c:v>-1197</c:v>
                </c:pt>
                <c:pt idx="158">
                  <c:v>-1197</c:v>
                </c:pt>
                <c:pt idx="159">
                  <c:v>-1195</c:v>
                </c:pt>
                <c:pt idx="160">
                  <c:v>-1186</c:v>
                </c:pt>
                <c:pt idx="161">
                  <c:v>-1095</c:v>
                </c:pt>
                <c:pt idx="162">
                  <c:v>-1095</c:v>
                </c:pt>
                <c:pt idx="163">
                  <c:v>-1093</c:v>
                </c:pt>
                <c:pt idx="164">
                  <c:v>-1084</c:v>
                </c:pt>
                <c:pt idx="165">
                  <c:v>-1026</c:v>
                </c:pt>
                <c:pt idx="166">
                  <c:v>-1004</c:v>
                </c:pt>
                <c:pt idx="167">
                  <c:v>-1004</c:v>
                </c:pt>
                <c:pt idx="168">
                  <c:v>-913</c:v>
                </c:pt>
                <c:pt idx="169">
                  <c:v>-893</c:v>
                </c:pt>
                <c:pt idx="170">
                  <c:v>-882</c:v>
                </c:pt>
                <c:pt idx="171">
                  <c:v>-760</c:v>
                </c:pt>
                <c:pt idx="172">
                  <c:v>-691</c:v>
                </c:pt>
                <c:pt idx="173">
                  <c:v>-589</c:v>
                </c:pt>
                <c:pt idx="174">
                  <c:v>-554</c:v>
                </c:pt>
                <c:pt idx="175">
                  <c:v>-545</c:v>
                </c:pt>
                <c:pt idx="176">
                  <c:v>-487</c:v>
                </c:pt>
                <c:pt idx="177">
                  <c:v>-432</c:v>
                </c:pt>
                <c:pt idx="178">
                  <c:v>-263</c:v>
                </c:pt>
                <c:pt idx="179">
                  <c:v>-161</c:v>
                </c:pt>
                <c:pt idx="180">
                  <c:v>-150</c:v>
                </c:pt>
                <c:pt idx="181">
                  <c:v>-150</c:v>
                </c:pt>
                <c:pt idx="182">
                  <c:v>-83</c:v>
                </c:pt>
                <c:pt idx="183">
                  <c:v>-35.5</c:v>
                </c:pt>
                <c:pt idx="184">
                  <c:v>0</c:v>
                </c:pt>
                <c:pt idx="185">
                  <c:v>41</c:v>
                </c:pt>
                <c:pt idx="186">
                  <c:v>54</c:v>
                </c:pt>
                <c:pt idx="187">
                  <c:v>63</c:v>
                </c:pt>
                <c:pt idx="188">
                  <c:v>72</c:v>
                </c:pt>
                <c:pt idx="189">
                  <c:v>94</c:v>
                </c:pt>
                <c:pt idx="190">
                  <c:v>167</c:v>
                </c:pt>
                <c:pt idx="191">
                  <c:v>265</c:v>
                </c:pt>
                <c:pt idx="192">
                  <c:v>285</c:v>
                </c:pt>
                <c:pt idx="193">
                  <c:v>287</c:v>
                </c:pt>
                <c:pt idx="194">
                  <c:v>367</c:v>
                </c:pt>
                <c:pt idx="195">
                  <c:v>376</c:v>
                </c:pt>
                <c:pt idx="196">
                  <c:v>624</c:v>
                </c:pt>
                <c:pt idx="197">
                  <c:v>713</c:v>
                </c:pt>
                <c:pt idx="198">
                  <c:v>800.5</c:v>
                </c:pt>
                <c:pt idx="199">
                  <c:v>802</c:v>
                </c:pt>
                <c:pt idx="200">
                  <c:v>806</c:v>
                </c:pt>
                <c:pt idx="201">
                  <c:v>1321</c:v>
                </c:pt>
                <c:pt idx="202">
                  <c:v>1343</c:v>
                </c:pt>
                <c:pt idx="203">
                  <c:v>1971</c:v>
                </c:pt>
                <c:pt idx="204">
                  <c:v>1973</c:v>
                </c:pt>
                <c:pt idx="205">
                  <c:v>2082</c:v>
                </c:pt>
                <c:pt idx="206">
                  <c:v>2184</c:v>
                </c:pt>
                <c:pt idx="207">
                  <c:v>2193</c:v>
                </c:pt>
              </c:numCache>
            </c:numRef>
          </c:xVal>
          <c:yVal>
            <c:numRef>
              <c:f>'Active 1'!$M$21:$M$990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2E9-4D58-9A7A-3D2A9FF7F81F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'Active 1'!$D$21:$D$93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1'!$F$21:$F$990</c:f>
              <c:numCache>
                <c:formatCode>General</c:formatCode>
                <c:ptCount val="970"/>
                <c:pt idx="0">
                  <c:v>-12354</c:v>
                </c:pt>
                <c:pt idx="1">
                  <c:v>-11918</c:v>
                </c:pt>
                <c:pt idx="2">
                  <c:v>-11670</c:v>
                </c:pt>
                <c:pt idx="3">
                  <c:v>-11457</c:v>
                </c:pt>
                <c:pt idx="4">
                  <c:v>-11255</c:v>
                </c:pt>
                <c:pt idx="5">
                  <c:v>-11107</c:v>
                </c:pt>
                <c:pt idx="6">
                  <c:v>-10725</c:v>
                </c:pt>
                <c:pt idx="7">
                  <c:v>-10721</c:v>
                </c:pt>
                <c:pt idx="8">
                  <c:v>-10719</c:v>
                </c:pt>
                <c:pt idx="9">
                  <c:v>-10709</c:v>
                </c:pt>
                <c:pt idx="10">
                  <c:v>-10707</c:v>
                </c:pt>
                <c:pt idx="11">
                  <c:v>-10705</c:v>
                </c:pt>
                <c:pt idx="12">
                  <c:v>-10705</c:v>
                </c:pt>
                <c:pt idx="13">
                  <c:v>-10701</c:v>
                </c:pt>
                <c:pt idx="14">
                  <c:v>-10696</c:v>
                </c:pt>
                <c:pt idx="15">
                  <c:v>-10630</c:v>
                </c:pt>
                <c:pt idx="16">
                  <c:v>-10619</c:v>
                </c:pt>
                <c:pt idx="17">
                  <c:v>-10617</c:v>
                </c:pt>
                <c:pt idx="18">
                  <c:v>-10612</c:v>
                </c:pt>
                <c:pt idx="19">
                  <c:v>-10610</c:v>
                </c:pt>
                <c:pt idx="20">
                  <c:v>-10377</c:v>
                </c:pt>
                <c:pt idx="21">
                  <c:v>-10204</c:v>
                </c:pt>
                <c:pt idx="22">
                  <c:v>-10182</c:v>
                </c:pt>
                <c:pt idx="23">
                  <c:v>-10091</c:v>
                </c:pt>
                <c:pt idx="24">
                  <c:v>-10089</c:v>
                </c:pt>
                <c:pt idx="25">
                  <c:v>-10080</c:v>
                </c:pt>
                <c:pt idx="26">
                  <c:v>-9811</c:v>
                </c:pt>
                <c:pt idx="27">
                  <c:v>-9807</c:v>
                </c:pt>
                <c:pt idx="28">
                  <c:v>-9780</c:v>
                </c:pt>
                <c:pt idx="29">
                  <c:v>-9758</c:v>
                </c:pt>
                <c:pt idx="30">
                  <c:v>-9756</c:v>
                </c:pt>
                <c:pt idx="31">
                  <c:v>-9696</c:v>
                </c:pt>
                <c:pt idx="32">
                  <c:v>-9687</c:v>
                </c:pt>
                <c:pt idx="33">
                  <c:v>-9676</c:v>
                </c:pt>
                <c:pt idx="34">
                  <c:v>-9672</c:v>
                </c:pt>
                <c:pt idx="35">
                  <c:v>-9645</c:v>
                </c:pt>
                <c:pt idx="36">
                  <c:v>-9634</c:v>
                </c:pt>
                <c:pt idx="37">
                  <c:v>-9596</c:v>
                </c:pt>
                <c:pt idx="38">
                  <c:v>-9594</c:v>
                </c:pt>
                <c:pt idx="39">
                  <c:v>-9587</c:v>
                </c:pt>
                <c:pt idx="40">
                  <c:v>-9567</c:v>
                </c:pt>
                <c:pt idx="41">
                  <c:v>-9565</c:v>
                </c:pt>
                <c:pt idx="42">
                  <c:v>-9547</c:v>
                </c:pt>
                <c:pt idx="43">
                  <c:v>-9545</c:v>
                </c:pt>
                <c:pt idx="44">
                  <c:v>-9521</c:v>
                </c:pt>
                <c:pt idx="45">
                  <c:v>-9485</c:v>
                </c:pt>
                <c:pt idx="46">
                  <c:v>-9454</c:v>
                </c:pt>
                <c:pt idx="47">
                  <c:v>-9445</c:v>
                </c:pt>
                <c:pt idx="48">
                  <c:v>-9428</c:v>
                </c:pt>
                <c:pt idx="49">
                  <c:v>-9421</c:v>
                </c:pt>
                <c:pt idx="50">
                  <c:v>-9385</c:v>
                </c:pt>
                <c:pt idx="51">
                  <c:v>-9383</c:v>
                </c:pt>
                <c:pt idx="52">
                  <c:v>-9374</c:v>
                </c:pt>
                <c:pt idx="53">
                  <c:v>-9359</c:v>
                </c:pt>
                <c:pt idx="54">
                  <c:v>-9270</c:v>
                </c:pt>
                <c:pt idx="55">
                  <c:v>-9250</c:v>
                </c:pt>
                <c:pt idx="56">
                  <c:v>-9243</c:v>
                </c:pt>
                <c:pt idx="57">
                  <c:v>-9239</c:v>
                </c:pt>
                <c:pt idx="58">
                  <c:v>-6392</c:v>
                </c:pt>
                <c:pt idx="59">
                  <c:v>-5773</c:v>
                </c:pt>
                <c:pt idx="60">
                  <c:v>-5745</c:v>
                </c:pt>
                <c:pt idx="61">
                  <c:v>-5687</c:v>
                </c:pt>
                <c:pt idx="62">
                  <c:v>-5644</c:v>
                </c:pt>
                <c:pt idx="63">
                  <c:v>-5621</c:v>
                </c:pt>
                <c:pt idx="64">
                  <c:v>-5563</c:v>
                </c:pt>
                <c:pt idx="65">
                  <c:v>-5542</c:v>
                </c:pt>
                <c:pt idx="66">
                  <c:v>-5507</c:v>
                </c:pt>
                <c:pt idx="67">
                  <c:v>-5447</c:v>
                </c:pt>
                <c:pt idx="68">
                  <c:v>-5443</c:v>
                </c:pt>
                <c:pt idx="69">
                  <c:v>-5348</c:v>
                </c:pt>
                <c:pt idx="70">
                  <c:v>-5217</c:v>
                </c:pt>
                <c:pt idx="71">
                  <c:v>-5201</c:v>
                </c:pt>
                <c:pt idx="72">
                  <c:v>-5052</c:v>
                </c:pt>
                <c:pt idx="73">
                  <c:v>-5004</c:v>
                </c:pt>
                <c:pt idx="74">
                  <c:v>-4977</c:v>
                </c:pt>
                <c:pt idx="75">
                  <c:v>-4926</c:v>
                </c:pt>
                <c:pt idx="76">
                  <c:v>-4886</c:v>
                </c:pt>
                <c:pt idx="77">
                  <c:v>-4830</c:v>
                </c:pt>
                <c:pt idx="78">
                  <c:v>-4822</c:v>
                </c:pt>
                <c:pt idx="79">
                  <c:v>-4817</c:v>
                </c:pt>
                <c:pt idx="80">
                  <c:v>-4265</c:v>
                </c:pt>
                <c:pt idx="81">
                  <c:v>-4154</c:v>
                </c:pt>
                <c:pt idx="82">
                  <c:v>-3342</c:v>
                </c:pt>
                <c:pt idx="83">
                  <c:v>-3342</c:v>
                </c:pt>
                <c:pt idx="84">
                  <c:v>-3331</c:v>
                </c:pt>
                <c:pt idx="85">
                  <c:v>-3331</c:v>
                </c:pt>
                <c:pt idx="86">
                  <c:v>-3300</c:v>
                </c:pt>
                <c:pt idx="87">
                  <c:v>-3300</c:v>
                </c:pt>
                <c:pt idx="88">
                  <c:v>-3298</c:v>
                </c:pt>
                <c:pt idx="89">
                  <c:v>-3298</c:v>
                </c:pt>
                <c:pt idx="90">
                  <c:v>-3231</c:v>
                </c:pt>
                <c:pt idx="91">
                  <c:v>-3198</c:v>
                </c:pt>
                <c:pt idx="92">
                  <c:v>-3120</c:v>
                </c:pt>
                <c:pt idx="93">
                  <c:v>-3109</c:v>
                </c:pt>
                <c:pt idx="94">
                  <c:v>-3100</c:v>
                </c:pt>
                <c:pt idx="95">
                  <c:v>-3027</c:v>
                </c:pt>
                <c:pt idx="96">
                  <c:v>-3027</c:v>
                </c:pt>
                <c:pt idx="97">
                  <c:v>-3016</c:v>
                </c:pt>
                <c:pt idx="98">
                  <c:v>-3016</c:v>
                </c:pt>
                <c:pt idx="99">
                  <c:v>-2994</c:v>
                </c:pt>
                <c:pt idx="100">
                  <c:v>-2983</c:v>
                </c:pt>
                <c:pt idx="101">
                  <c:v>-2983</c:v>
                </c:pt>
                <c:pt idx="102">
                  <c:v>-2914</c:v>
                </c:pt>
                <c:pt idx="103">
                  <c:v>-2905</c:v>
                </c:pt>
                <c:pt idx="104">
                  <c:v>-2905</c:v>
                </c:pt>
                <c:pt idx="105">
                  <c:v>-2870</c:v>
                </c:pt>
                <c:pt idx="106">
                  <c:v>-2823</c:v>
                </c:pt>
                <c:pt idx="107">
                  <c:v>-2812</c:v>
                </c:pt>
                <c:pt idx="108">
                  <c:v>-2805</c:v>
                </c:pt>
                <c:pt idx="109">
                  <c:v>-2803</c:v>
                </c:pt>
                <c:pt idx="110">
                  <c:v>-2803</c:v>
                </c:pt>
                <c:pt idx="111">
                  <c:v>-2792</c:v>
                </c:pt>
                <c:pt idx="112">
                  <c:v>-2781</c:v>
                </c:pt>
                <c:pt idx="113">
                  <c:v>-2736</c:v>
                </c:pt>
                <c:pt idx="114">
                  <c:v>-2623</c:v>
                </c:pt>
                <c:pt idx="115">
                  <c:v>-2570</c:v>
                </c:pt>
                <c:pt idx="116">
                  <c:v>-2546</c:v>
                </c:pt>
                <c:pt idx="117">
                  <c:v>-2488</c:v>
                </c:pt>
                <c:pt idx="118">
                  <c:v>-2477</c:v>
                </c:pt>
                <c:pt idx="119">
                  <c:v>-2468</c:v>
                </c:pt>
                <c:pt idx="120">
                  <c:v>-2366</c:v>
                </c:pt>
                <c:pt idx="121">
                  <c:v>-2297</c:v>
                </c:pt>
                <c:pt idx="122">
                  <c:v>-2257</c:v>
                </c:pt>
                <c:pt idx="123">
                  <c:v>-2231</c:v>
                </c:pt>
                <c:pt idx="124">
                  <c:v>-2231</c:v>
                </c:pt>
                <c:pt idx="125">
                  <c:v>-2153</c:v>
                </c:pt>
                <c:pt idx="126">
                  <c:v>-2153</c:v>
                </c:pt>
                <c:pt idx="127">
                  <c:v>-2144</c:v>
                </c:pt>
                <c:pt idx="128">
                  <c:v>-2131</c:v>
                </c:pt>
                <c:pt idx="129">
                  <c:v>-2038</c:v>
                </c:pt>
                <c:pt idx="130">
                  <c:v>-2027</c:v>
                </c:pt>
                <c:pt idx="131">
                  <c:v>-1940</c:v>
                </c:pt>
                <c:pt idx="132">
                  <c:v>-2570</c:v>
                </c:pt>
                <c:pt idx="133">
                  <c:v>-1869</c:v>
                </c:pt>
                <c:pt idx="134">
                  <c:v>-1860</c:v>
                </c:pt>
                <c:pt idx="135">
                  <c:v>-1829</c:v>
                </c:pt>
                <c:pt idx="136">
                  <c:v>-1827</c:v>
                </c:pt>
                <c:pt idx="137">
                  <c:v>-1736</c:v>
                </c:pt>
                <c:pt idx="138">
                  <c:v>-1736</c:v>
                </c:pt>
                <c:pt idx="139">
                  <c:v>-1723</c:v>
                </c:pt>
                <c:pt idx="140">
                  <c:v>-1654</c:v>
                </c:pt>
                <c:pt idx="141">
                  <c:v>-1623</c:v>
                </c:pt>
                <c:pt idx="142">
                  <c:v>-1623</c:v>
                </c:pt>
                <c:pt idx="143">
                  <c:v>-1623</c:v>
                </c:pt>
                <c:pt idx="144">
                  <c:v>-1623</c:v>
                </c:pt>
                <c:pt idx="145">
                  <c:v>-1623</c:v>
                </c:pt>
                <c:pt idx="146">
                  <c:v>-1612</c:v>
                </c:pt>
                <c:pt idx="147">
                  <c:v>-1543</c:v>
                </c:pt>
                <c:pt idx="148">
                  <c:v>-1523</c:v>
                </c:pt>
                <c:pt idx="149">
                  <c:v>-1499</c:v>
                </c:pt>
                <c:pt idx="150">
                  <c:v>-1412</c:v>
                </c:pt>
                <c:pt idx="151">
                  <c:v>-1399</c:v>
                </c:pt>
                <c:pt idx="152">
                  <c:v>-1399</c:v>
                </c:pt>
                <c:pt idx="153">
                  <c:v>-1354</c:v>
                </c:pt>
                <c:pt idx="154">
                  <c:v>-1354</c:v>
                </c:pt>
                <c:pt idx="155">
                  <c:v>-1330</c:v>
                </c:pt>
                <c:pt idx="156">
                  <c:v>-1241</c:v>
                </c:pt>
                <c:pt idx="157">
                  <c:v>-1197</c:v>
                </c:pt>
                <c:pt idx="158">
                  <c:v>-1197</c:v>
                </c:pt>
                <c:pt idx="159">
                  <c:v>-1195</c:v>
                </c:pt>
                <c:pt idx="160">
                  <c:v>-1186</c:v>
                </c:pt>
                <c:pt idx="161">
                  <c:v>-1095</c:v>
                </c:pt>
                <c:pt idx="162">
                  <c:v>-1095</c:v>
                </c:pt>
                <c:pt idx="163">
                  <c:v>-1093</c:v>
                </c:pt>
                <c:pt idx="164">
                  <c:v>-1084</c:v>
                </c:pt>
                <c:pt idx="165">
                  <c:v>-1026</c:v>
                </c:pt>
                <c:pt idx="166">
                  <c:v>-1004</c:v>
                </c:pt>
                <c:pt idx="167">
                  <c:v>-1004</c:v>
                </c:pt>
                <c:pt idx="168">
                  <c:v>-913</c:v>
                </c:pt>
                <c:pt idx="169">
                  <c:v>-893</c:v>
                </c:pt>
                <c:pt idx="170">
                  <c:v>-882</c:v>
                </c:pt>
                <c:pt idx="171">
                  <c:v>-760</c:v>
                </c:pt>
                <c:pt idx="172">
                  <c:v>-691</c:v>
                </c:pt>
                <c:pt idx="173">
                  <c:v>-589</c:v>
                </c:pt>
                <c:pt idx="174">
                  <c:v>-554</c:v>
                </c:pt>
                <c:pt idx="175">
                  <c:v>-545</c:v>
                </c:pt>
                <c:pt idx="176">
                  <c:v>-487</c:v>
                </c:pt>
                <c:pt idx="177">
                  <c:v>-432</c:v>
                </c:pt>
                <c:pt idx="178">
                  <c:v>-263</c:v>
                </c:pt>
                <c:pt idx="179">
                  <c:v>-161</c:v>
                </c:pt>
                <c:pt idx="180">
                  <c:v>-150</c:v>
                </c:pt>
                <c:pt idx="181">
                  <c:v>-150</c:v>
                </c:pt>
                <c:pt idx="182">
                  <c:v>-83</c:v>
                </c:pt>
                <c:pt idx="183">
                  <c:v>-35.5</c:v>
                </c:pt>
                <c:pt idx="184">
                  <c:v>0</c:v>
                </c:pt>
                <c:pt idx="185">
                  <c:v>41</c:v>
                </c:pt>
                <c:pt idx="186">
                  <c:v>54</c:v>
                </c:pt>
                <c:pt idx="187">
                  <c:v>63</c:v>
                </c:pt>
                <c:pt idx="188">
                  <c:v>72</c:v>
                </c:pt>
                <c:pt idx="189">
                  <c:v>94</c:v>
                </c:pt>
                <c:pt idx="190">
                  <c:v>167</c:v>
                </c:pt>
                <c:pt idx="191">
                  <c:v>265</c:v>
                </c:pt>
                <c:pt idx="192">
                  <c:v>285</c:v>
                </c:pt>
                <c:pt idx="193">
                  <c:v>287</c:v>
                </c:pt>
                <c:pt idx="194">
                  <c:v>367</c:v>
                </c:pt>
                <c:pt idx="195">
                  <c:v>376</c:v>
                </c:pt>
                <c:pt idx="196">
                  <c:v>624</c:v>
                </c:pt>
                <c:pt idx="197">
                  <c:v>713</c:v>
                </c:pt>
                <c:pt idx="198">
                  <c:v>800.5</c:v>
                </c:pt>
                <c:pt idx="199">
                  <c:v>802</c:v>
                </c:pt>
                <c:pt idx="200">
                  <c:v>806</c:v>
                </c:pt>
                <c:pt idx="201">
                  <c:v>1321</c:v>
                </c:pt>
                <c:pt idx="202">
                  <c:v>1343</c:v>
                </c:pt>
                <c:pt idx="203">
                  <c:v>1971</c:v>
                </c:pt>
                <c:pt idx="204">
                  <c:v>1973</c:v>
                </c:pt>
                <c:pt idx="205">
                  <c:v>2082</c:v>
                </c:pt>
                <c:pt idx="206">
                  <c:v>2184</c:v>
                </c:pt>
                <c:pt idx="207">
                  <c:v>2193</c:v>
                </c:pt>
              </c:numCache>
            </c:numRef>
          </c:xVal>
          <c:yVal>
            <c:numRef>
              <c:f>'Active 1'!$N$21:$N$990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2E9-4D58-9A7A-3D2A9FF7F81F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1'!$F$21:$F$990</c:f>
              <c:numCache>
                <c:formatCode>General</c:formatCode>
                <c:ptCount val="970"/>
                <c:pt idx="0">
                  <c:v>-12354</c:v>
                </c:pt>
                <c:pt idx="1">
                  <c:v>-11918</c:v>
                </c:pt>
                <c:pt idx="2">
                  <c:v>-11670</c:v>
                </c:pt>
                <c:pt idx="3">
                  <c:v>-11457</c:v>
                </c:pt>
                <c:pt idx="4">
                  <c:v>-11255</c:v>
                </c:pt>
                <c:pt idx="5">
                  <c:v>-11107</c:v>
                </c:pt>
                <c:pt idx="6">
                  <c:v>-10725</c:v>
                </c:pt>
                <c:pt idx="7">
                  <c:v>-10721</c:v>
                </c:pt>
                <c:pt idx="8">
                  <c:v>-10719</c:v>
                </c:pt>
                <c:pt idx="9">
                  <c:v>-10709</c:v>
                </c:pt>
                <c:pt idx="10">
                  <c:v>-10707</c:v>
                </c:pt>
                <c:pt idx="11">
                  <c:v>-10705</c:v>
                </c:pt>
                <c:pt idx="12">
                  <c:v>-10705</c:v>
                </c:pt>
                <c:pt idx="13">
                  <c:v>-10701</c:v>
                </c:pt>
                <c:pt idx="14">
                  <c:v>-10696</c:v>
                </c:pt>
                <c:pt idx="15">
                  <c:v>-10630</c:v>
                </c:pt>
                <c:pt idx="16">
                  <c:v>-10619</c:v>
                </c:pt>
                <c:pt idx="17">
                  <c:v>-10617</c:v>
                </c:pt>
                <c:pt idx="18">
                  <c:v>-10612</c:v>
                </c:pt>
                <c:pt idx="19">
                  <c:v>-10610</c:v>
                </c:pt>
                <c:pt idx="20">
                  <c:v>-10377</c:v>
                </c:pt>
                <c:pt idx="21">
                  <c:v>-10204</c:v>
                </c:pt>
                <c:pt idx="22">
                  <c:v>-10182</c:v>
                </c:pt>
                <c:pt idx="23">
                  <c:v>-10091</c:v>
                </c:pt>
                <c:pt idx="24">
                  <c:v>-10089</c:v>
                </c:pt>
                <c:pt idx="25">
                  <c:v>-10080</c:v>
                </c:pt>
                <c:pt idx="26">
                  <c:v>-9811</c:v>
                </c:pt>
                <c:pt idx="27">
                  <c:v>-9807</c:v>
                </c:pt>
                <c:pt idx="28">
                  <c:v>-9780</c:v>
                </c:pt>
                <c:pt idx="29">
                  <c:v>-9758</c:v>
                </c:pt>
                <c:pt idx="30">
                  <c:v>-9756</c:v>
                </c:pt>
                <c:pt idx="31">
                  <c:v>-9696</c:v>
                </c:pt>
                <c:pt idx="32">
                  <c:v>-9687</c:v>
                </c:pt>
                <c:pt idx="33">
                  <c:v>-9676</c:v>
                </c:pt>
                <c:pt idx="34">
                  <c:v>-9672</c:v>
                </c:pt>
                <c:pt idx="35">
                  <c:v>-9645</c:v>
                </c:pt>
                <c:pt idx="36">
                  <c:v>-9634</c:v>
                </c:pt>
                <c:pt idx="37">
                  <c:v>-9596</c:v>
                </c:pt>
                <c:pt idx="38">
                  <c:v>-9594</c:v>
                </c:pt>
                <c:pt idx="39">
                  <c:v>-9587</c:v>
                </c:pt>
                <c:pt idx="40">
                  <c:v>-9567</c:v>
                </c:pt>
                <c:pt idx="41">
                  <c:v>-9565</c:v>
                </c:pt>
                <c:pt idx="42">
                  <c:v>-9547</c:v>
                </c:pt>
                <c:pt idx="43">
                  <c:v>-9545</c:v>
                </c:pt>
                <c:pt idx="44">
                  <c:v>-9521</c:v>
                </c:pt>
                <c:pt idx="45">
                  <c:v>-9485</c:v>
                </c:pt>
                <c:pt idx="46">
                  <c:v>-9454</c:v>
                </c:pt>
                <c:pt idx="47">
                  <c:v>-9445</c:v>
                </c:pt>
                <c:pt idx="48">
                  <c:v>-9428</c:v>
                </c:pt>
                <c:pt idx="49">
                  <c:v>-9421</c:v>
                </c:pt>
                <c:pt idx="50">
                  <c:v>-9385</c:v>
                </c:pt>
                <c:pt idx="51">
                  <c:v>-9383</c:v>
                </c:pt>
                <c:pt idx="52">
                  <c:v>-9374</c:v>
                </c:pt>
                <c:pt idx="53">
                  <c:v>-9359</c:v>
                </c:pt>
                <c:pt idx="54">
                  <c:v>-9270</c:v>
                </c:pt>
                <c:pt idx="55">
                  <c:v>-9250</c:v>
                </c:pt>
                <c:pt idx="56">
                  <c:v>-9243</c:v>
                </c:pt>
                <c:pt idx="57">
                  <c:v>-9239</c:v>
                </c:pt>
                <c:pt idx="58">
                  <c:v>-6392</c:v>
                </c:pt>
                <c:pt idx="59">
                  <c:v>-5773</c:v>
                </c:pt>
                <c:pt idx="60">
                  <c:v>-5745</c:v>
                </c:pt>
                <c:pt idx="61">
                  <c:v>-5687</c:v>
                </c:pt>
                <c:pt idx="62">
                  <c:v>-5644</c:v>
                </c:pt>
                <c:pt idx="63">
                  <c:v>-5621</c:v>
                </c:pt>
                <c:pt idx="64">
                  <c:v>-5563</c:v>
                </c:pt>
                <c:pt idx="65">
                  <c:v>-5542</c:v>
                </c:pt>
                <c:pt idx="66">
                  <c:v>-5507</c:v>
                </c:pt>
                <c:pt idx="67">
                  <c:v>-5447</c:v>
                </c:pt>
                <c:pt idx="68">
                  <c:v>-5443</c:v>
                </c:pt>
                <c:pt idx="69">
                  <c:v>-5348</c:v>
                </c:pt>
                <c:pt idx="70">
                  <c:v>-5217</c:v>
                </c:pt>
                <c:pt idx="71">
                  <c:v>-5201</c:v>
                </c:pt>
                <c:pt idx="72">
                  <c:v>-5052</c:v>
                </c:pt>
                <c:pt idx="73">
                  <c:v>-5004</c:v>
                </c:pt>
                <c:pt idx="74">
                  <c:v>-4977</c:v>
                </c:pt>
                <c:pt idx="75">
                  <c:v>-4926</c:v>
                </c:pt>
                <c:pt idx="76">
                  <c:v>-4886</c:v>
                </c:pt>
                <c:pt idx="77">
                  <c:v>-4830</c:v>
                </c:pt>
                <c:pt idx="78">
                  <c:v>-4822</c:v>
                </c:pt>
                <c:pt idx="79">
                  <c:v>-4817</c:v>
                </c:pt>
                <c:pt idx="80">
                  <c:v>-4265</c:v>
                </c:pt>
                <c:pt idx="81">
                  <c:v>-4154</c:v>
                </c:pt>
                <c:pt idx="82">
                  <c:v>-3342</c:v>
                </c:pt>
                <c:pt idx="83">
                  <c:v>-3342</c:v>
                </c:pt>
                <c:pt idx="84">
                  <c:v>-3331</c:v>
                </c:pt>
                <c:pt idx="85">
                  <c:v>-3331</c:v>
                </c:pt>
                <c:pt idx="86">
                  <c:v>-3300</c:v>
                </c:pt>
                <c:pt idx="87">
                  <c:v>-3300</c:v>
                </c:pt>
                <c:pt idx="88">
                  <c:v>-3298</c:v>
                </c:pt>
                <c:pt idx="89">
                  <c:v>-3298</c:v>
                </c:pt>
                <c:pt idx="90">
                  <c:v>-3231</c:v>
                </c:pt>
                <c:pt idx="91">
                  <c:v>-3198</c:v>
                </c:pt>
                <c:pt idx="92">
                  <c:v>-3120</c:v>
                </c:pt>
                <c:pt idx="93">
                  <c:v>-3109</c:v>
                </c:pt>
                <c:pt idx="94">
                  <c:v>-3100</c:v>
                </c:pt>
                <c:pt idx="95">
                  <c:v>-3027</c:v>
                </c:pt>
                <c:pt idx="96">
                  <c:v>-3027</c:v>
                </c:pt>
                <c:pt idx="97">
                  <c:v>-3016</c:v>
                </c:pt>
                <c:pt idx="98">
                  <c:v>-3016</c:v>
                </c:pt>
                <c:pt idx="99">
                  <c:v>-2994</c:v>
                </c:pt>
                <c:pt idx="100">
                  <c:v>-2983</c:v>
                </c:pt>
                <c:pt idx="101">
                  <c:v>-2983</c:v>
                </c:pt>
                <c:pt idx="102">
                  <c:v>-2914</c:v>
                </c:pt>
                <c:pt idx="103">
                  <c:v>-2905</c:v>
                </c:pt>
                <c:pt idx="104">
                  <c:v>-2905</c:v>
                </c:pt>
                <c:pt idx="105">
                  <c:v>-2870</c:v>
                </c:pt>
                <c:pt idx="106">
                  <c:v>-2823</c:v>
                </c:pt>
                <c:pt idx="107">
                  <c:v>-2812</c:v>
                </c:pt>
                <c:pt idx="108">
                  <c:v>-2805</c:v>
                </c:pt>
                <c:pt idx="109">
                  <c:v>-2803</c:v>
                </c:pt>
                <c:pt idx="110">
                  <c:v>-2803</c:v>
                </c:pt>
                <c:pt idx="111">
                  <c:v>-2792</c:v>
                </c:pt>
                <c:pt idx="112">
                  <c:v>-2781</c:v>
                </c:pt>
                <c:pt idx="113">
                  <c:v>-2736</c:v>
                </c:pt>
                <c:pt idx="114">
                  <c:v>-2623</c:v>
                </c:pt>
                <c:pt idx="115">
                  <c:v>-2570</c:v>
                </c:pt>
                <c:pt idx="116">
                  <c:v>-2546</c:v>
                </c:pt>
                <c:pt idx="117">
                  <c:v>-2488</c:v>
                </c:pt>
                <c:pt idx="118">
                  <c:v>-2477</c:v>
                </c:pt>
                <c:pt idx="119">
                  <c:v>-2468</c:v>
                </c:pt>
                <c:pt idx="120">
                  <c:v>-2366</c:v>
                </c:pt>
                <c:pt idx="121">
                  <c:v>-2297</c:v>
                </c:pt>
                <c:pt idx="122">
                  <c:v>-2257</c:v>
                </c:pt>
                <c:pt idx="123">
                  <c:v>-2231</c:v>
                </c:pt>
                <c:pt idx="124">
                  <c:v>-2231</c:v>
                </c:pt>
                <c:pt idx="125">
                  <c:v>-2153</c:v>
                </c:pt>
                <c:pt idx="126">
                  <c:v>-2153</c:v>
                </c:pt>
                <c:pt idx="127">
                  <c:v>-2144</c:v>
                </c:pt>
                <c:pt idx="128">
                  <c:v>-2131</c:v>
                </c:pt>
                <c:pt idx="129">
                  <c:v>-2038</c:v>
                </c:pt>
                <c:pt idx="130">
                  <c:v>-2027</c:v>
                </c:pt>
                <c:pt idx="131">
                  <c:v>-1940</c:v>
                </c:pt>
                <c:pt idx="132">
                  <c:v>-2570</c:v>
                </c:pt>
                <c:pt idx="133">
                  <c:v>-1869</c:v>
                </c:pt>
                <c:pt idx="134">
                  <c:v>-1860</c:v>
                </c:pt>
                <c:pt idx="135">
                  <c:v>-1829</c:v>
                </c:pt>
                <c:pt idx="136">
                  <c:v>-1827</c:v>
                </c:pt>
                <c:pt idx="137">
                  <c:v>-1736</c:v>
                </c:pt>
                <c:pt idx="138">
                  <c:v>-1736</c:v>
                </c:pt>
                <c:pt idx="139">
                  <c:v>-1723</c:v>
                </c:pt>
                <c:pt idx="140">
                  <c:v>-1654</c:v>
                </c:pt>
                <c:pt idx="141">
                  <c:v>-1623</c:v>
                </c:pt>
                <c:pt idx="142">
                  <c:v>-1623</c:v>
                </c:pt>
                <c:pt idx="143">
                  <c:v>-1623</c:v>
                </c:pt>
                <c:pt idx="144">
                  <c:v>-1623</c:v>
                </c:pt>
                <c:pt idx="145">
                  <c:v>-1623</c:v>
                </c:pt>
                <c:pt idx="146">
                  <c:v>-1612</c:v>
                </c:pt>
                <c:pt idx="147">
                  <c:v>-1543</c:v>
                </c:pt>
                <c:pt idx="148">
                  <c:v>-1523</c:v>
                </c:pt>
                <c:pt idx="149">
                  <c:v>-1499</c:v>
                </c:pt>
                <c:pt idx="150">
                  <c:v>-1412</c:v>
                </c:pt>
                <c:pt idx="151">
                  <c:v>-1399</c:v>
                </c:pt>
                <c:pt idx="152">
                  <c:v>-1399</c:v>
                </c:pt>
                <c:pt idx="153">
                  <c:v>-1354</c:v>
                </c:pt>
                <c:pt idx="154">
                  <c:v>-1354</c:v>
                </c:pt>
                <c:pt idx="155">
                  <c:v>-1330</c:v>
                </c:pt>
                <c:pt idx="156">
                  <c:v>-1241</c:v>
                </c:pt>
                <c:pt idx="157">
                  <c:v>-1197</c:v>
                </c:pt>
                <c:pt idx="158">
                  <c:v>-1197</c:v>
                </c:pt>
                <c:pt idx="159">
                  <c:v>-1195</c:v>
                </c:pt>
                <c:pt idx="160">
                  <c:v>-1186</c:v>
                </c:pt>
                <c:pt idx="161">
                  <c:v>-1095</c:v>
                </c:pt>
                <c:pt idx="162">
                  <c:v>-1095</c:v>
                </c:pt>
                <c:pt idx="163">
                  <c:v>-1093</c:v>
                </c:pt>
                <c:pt idx="164">
                  <c:v>-1084</c:v>
                </c:pt>
                <c:pt idx="165">
                  <c:v>-1026</c:v>
                </c:pt>
                <c:pt idx="166">
                  <c:v>-1004</c:v>
                </c:pt>
                <c:pt idx="167">
                  <c:v>-1004</c:v>
                </c:pt>
                <c:pt idx="168">
                  <c:v>-913</c:v>
                </c:pt>
                <c:pt idx="169">
                  <c:v>-893</c:v>
                </c:pt>
                <c:pt idx="170">
                  <c:v>-882</c:v>
                </c:pt>
                <c:pt idx="171">
                  <c:v>-760</c:v>
                </c:pt>
                <c:pt idx="172">
                  <c:v>-691</c:v>
                </c:pt>
                <c:pt idx="173">
                  <c:v>-589</c:v>
                </c:pt>
                <c:pt idx="174">
                  <c:v>-554</c:v>
                </c:pt>
                <c:pt idx="175">
                  <c:v>-545</c:v>
                </c:pt>
                <c:pt idx="176">
                  <c:v>-487</c:v>
                </c:pt>
                <c:pt idx="177">
                  <c:v>-432</c:v>
                </c:pt>
                <c:pt idx="178">
                  <c:v>-263</c:v>
                </c:pt>
                <c:pt idx="179">
                  <c:v>-161</c:v>
                </c:pt>
                <c:pt idx="180">
                  <c:v>-150</c:v>
                </c:pt>
                <c:pt idx="181">
                  <c:v>-150</c:v>
                </c:pt>
                <c:pt idx="182">
                  <c:v>-83</c:v>
                </c:pt>
                <c:pt idx="183">
                  <c:v>-35.5</c:v>
                </c:pt>
                <c:pt idx="184">
                  <c:v>0</c:v>
                </c:pt>
                <c:pt idx="185">
                  <c:v>41</c:v>
                </c:pt>
                <c:pt idx="186">
                  <c:v>54</c:v>
                </c:pt>
                <c:pt idx="187">
                  <c:v>63</c:v>
                </c:pt>
                <c:pt idx="188">
                  <c:v>72</c:v>
                </c:pt>
                <c:pt idx="189">
                  <c:v>94</c:v>
                </c:pt>
                <c:pt idx="190">
                  <c:v>167</c:v>
                </c:pt>
                <c:pt idx="191">
                  <c:v>265</c:v>
                </c:pt>
                <c:pt idx="192">
                  <c:v>285</c:v>
                </c:pt>
                <c:pt idx="193">
                  <c:v>287</c:v>
                </c:pt>
                <c:pt idx="194">
                  <c:v>367</c:v>
                </c:pt>
                <c:pt idx="195">
                  <c:v>376</c:v>
                </c:pt>
                <c:pt idx="196">
                  <c:v>624</c:v>
                </c:pt>
                <c:pt idx="197">
                  <c:v>713</c:v>
                </c:pt>
                <c:pt idx="198">
                  <c:v>800.5</c:v>
                </c:pt>
                <c:pt idx="199">
                  <c:v>802</c:v>
                </c:pt>
                <c:pt idx="200">
                  <c:v>806</c:v>
                </c:pt>
                <c:pt idx="201">
                  <c:v>1321</c:v>
                </c:pt>
                <c:pt idx="202">
                  <c:v>1343</c:v>
                </c:pt>
                <c:pt idx="203">
                  <c:v>1971</c:v>
                </c:pt>
                <c:pt idx="204">
                  <c:v>1973</c:v>
                </c:pt>
                <c:pt idx="205">
                  <c:v>2082</c:v>
                </c:pt>
                <c:pt idx="206">
                  <c:v>2184</c:v>
                </c:pt>
                <c:pt idx="207">
                  <c:v>2193</c:v>
                </c:pt>
              </c:numCache>
            </c:numRef>
          </c:xVal>
          <c:yVal>
            <c:numRef>
              <c:f>'Active 1'!$O$21:$O$990</c:f>
              <c:numCache>
                <c:formatCode>General</c:formatCode>
                <c:ptCount val="970"/>
                <c:pt idx="164">
                  <c:v>-4.8023991018848267E-3</c:v>
                </c:pt>
                <c:pt idx="165">
                  <c:v>-4.4626081452804698E-3</c:v>
                </c:pt>
                <c:pt idx="166">
                  <c:v>-4.3337219203615756E-3</c:v>
                </c:pt>
                <c:pt idx="167">
                  <c:v>-4.3337219203615756E-3</c:v>
                </c:pt>
                <c:pt idx="168">
                  <c:v>-3.8006016263788783E-3</c:v>
                </c:pt>
                <c:pt idx="169">
                  <c:v>-3.6834323309980653E-3</c:v>
                </c:pt>
                <c:pt idx="170">
                  <c:v>-3.6189892185386182E-3</c:v>
                </c:pt>
                <c:pt idx="171">
                  <c:v>-2.9042565167156607E-3</c:v>
                </c:pt>
                <c:pt idx="172">
                  <c:v>-2.5000224476518567E-3</c:v>
                </c:pt>
                <c:pt idx="173">
                  <c:v>-1.9024590412097114E-3</c:v>
                </c:pt>
                <c:pt idx="174">
                  <c:v>-1.6974127742932893E-3</c:v>
                </c:pt>
                <c:pt idx="175">
                  <c:v>-1.6446865913719235E-3</c:v>
                </c:pt>
                <c:pt idx="176">
                  <c:v>-1.3048956347675666E-3</c:v>
                </c:pt>
                <c:pt idx="177">
                  <c:v>-9.8268007247033148E-4</c:v>
                </c:pt>
                <c:pt idx="178">
                  <c:v>7.4004734975359563E-6</c:v>
                </c:pt>
                <c:pt idx="179">
                  <c:v>6.0496387993968094E-4</c:v>
                </c:pt>
                <c:pt idx="180">
                  <c:v>6.6940699239912793E-4</c:v>
                </c:pt>
                <c:pt idx="181">
                  <c:v>6.6940699239912793E-4</c:v>
                </c:pt>
                <c:pt idx="182">
                  <c:v>1.0619241319248505E-3</c:v>
                </c:pt>
                <c:pt idx="183">
                  <c:v>1.3402012084542808E-3</c:v>
                </c:pt>
                <c:pt idx="184">
                  <c:v>1.5481767077552234E-3</c:v>
                </c:pt>
                <c:pt idx="185">
                  <c:v>1.7883737632858896E-3</c:v>
                </c:pt>
                <c:pt idx="186">
                  <c:v>1.8645338052834179E-3</c:v>
                </c:pt>
                <c:pt idx="187">
                  <c:v>1.9172599882047836E-3</c:v>
                </c:pt>
                <c:pt idx="188">
                  <c:v>1.9699861711261492E-3</c:v>
                </c:pt>
                <c:pt idx="189">
                  <c:v>2.098872396045043E-3</c:v>
                </c:pt>
                <c:pt idx="190">
                  <c:v>2.5265403241850094E-3</c:v>
                </c:pt>
                <c:pt idx="191">
                  <c:v>3.1006698715509923E-3</c:v>
                </c:pt>
                <c:pt idx="192">
                  <c:v>3.2178391669318049E-3</c:v>
                </c:pt>
                <c:pt idx="193">
                  <c:v>3.2295560964698861E-3</c:v>
                </c:pt>
                <c:pt idx="194">
                  <c:v>3.6982332779931372E-3</c:v>
                </c:pt>
                <c:pt idx="195">
                  <c:v>3.7509594609145026E-3</c:v>
                </c:pt>
                <c:pt idx="196">
                  <c:v>5.2038587236365808E-3</c:v>
                </c:pt>
                <c:pt idx="197">
                  <c:v>5.7252620880811978E-3</c:v>
                </c:pt>
                <c:pt idx="198">
                  <c:v>6.2378777553722528E-3</c:v>
                </c:pt>
                <c:pt idx="199">
                  <c:v>6.2466654525258139E-3</c:v>
                </c:pt>
                <c:pt idx="200">
                  <c:v>6.2700993116019763E-3</c:v>
                </c:pt>
                <c:pt idx="201">
                  <c:v>9.2872086676579046E-3</c:v>
                </c:pt>
                <c:pt idx="202">
                  <c:v>9.416094892576797E-3</c:v>
                </c:pt>
                <c:pt idx="203">
                  <c:v>1.3095210767534317E-2</c:v>
                </c:pt>
                <c:pt idx="204">
                  <c:v>1.3106927697072401E-2</c:v>
                </c:pt>
                <c:pt idx="205">
                  <c:v>1.3745500356897828E-2</c:v>
                </c:pt>
                <c:pt idx="206">
                  <c:v>1.4343063763339974E-2</c:v>
                </c:pt>
                <c:pt idx="207">
                  <c:v>1.4395789946261339E-2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2E9-4D58-9A7A-3D2A9FF7F81F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1'!$F$21:$F$300</c:f>
              <c:numCache>
                <c:formatCode>General</c:formatCode>
                <c:ptCount val="280"/>
                <c:pt idx="0">
                  <c:v>-12354</c:v>
                </c:pt>
                <c:pt idx="1">
                  <c:v>-11918</c:v>
                </c:pt>
                <c:pt idx="2">
                  <c:v>-11670</c:v>
                </c:pt>
                <c:pt idx="3">
                  <c:v>-11457</c:v>
                </c:pt>
                <c:pt idx="4">
                  <c:v>-11255</c:v>
                </c:pt>
                <c:pt idx="5">
                  <c:v>-11107</c:v>
                </c:pt>
                <c:pt idx="6">
                  <c:v>-10725</c:v>
                </c:pt>
                <c:pt idx="7">
                  <c:v>-10721</c:v>
                </c:pt>
                <c:pt idx="8">
                  <c:v>-10719</c:v>
                </c:pt>
                <c:pt idx="9">
                  <c:v>-10709</c:v>
                </c:pt>
                <c:pt idx="10">
                  <c:v>-10707</c:v>
                </c:pt>
                <c:pt idx="11">
                  <c:v>-10705</c:v>
                </c:pt>
                <c:pt idx="12">
                  <c:v>-10705</c:v>
                </c:pt>
                <c:pt idx="13">
                  <c:v>-10701</c:v>
                </c:pt>
                <c:pt idx="14">
                  <c:v>-10696</c:v>
                </c:pt>
                <c:pt idx="15">
                  <c:v>-10630</c:v>
                </c:pt>
                <c:pt idx="16">
                  <c:v>-10619</c:v>
                </c:pt>
                <c:pt idx="17">
                  <c:v>-10617</c:v>
                </c:pt>
                <c:pt idx="18">
                  <c:v>-10612</c:v>
                </c:pt>
                <c:pt idx="19">
                  <c:v>-10610</c:v>
                </c:pt>
                <c:pt idx="20">
                  <c:v>-10377</c:v>
                </c:pt>
                <c:pt idx="21">
                  <c:v>-10204</c:v>
                </c:pt>
                <c:pt idx="22">
                  <c:v>-10182</c:v>
                </c:pt>
                <c:pt idx="23">
                  <c:v>-10091</c:v>
                </c:pt>
                <c:pt idx="24">
                  <c:v>-10089</c:v>
                </c:pt>
                <c:pt idx="25">
                  <c:v>-10080</c:v>
                </c:pt>
                <c:pt idx="26">
                  <c:v>-9811</c:v>
                </c:pt>
                <c:pt idx="27">
                  <c:v>-9807</c:v>
                </c:pt>
                <c:pt idx="28">
                  <c:v>-9780</c:v>
                </c:pt>
                <c:pt idx="29">
                  <c:v>-9758</c:v>
                </c:pt>
                <c:pt idx="30">
                  <c:v>-9756</c:v>
                </c:pt>
                <c:pt idx="31">
                  <c:v>-9696</c:v>
                </c:pt>
                <c:pt idx="32">
                  <c:v>-9687</c:v>
                </c:pt>
                <c:pt idx="33">
                  <c:v>-9676</c:v>
                </c:pt>
                <c:pt idx="34">
                  <c:v>-9672</c:v>
                </c:pt>
                <c:pt idx="35">
                  <c:v>-9645</c:v>
                </c:pt>
                <c:pt idx="36">
                  <c:v>-9634</c:v>
                </c:pt>
                <c:pt idx="37">
                  <c:v>-9596</c:v>
                </c:pt>
                <c:pt idx="38">
                  <c:v>-9594</c:v>
                </c:pt>
                <c:pt idx="39">
                  <c:v>-9587</c:v>
                </c:pt>
                <c:pt idx="40">
                  <c:v>-9567</c:v>
                </c:pt>
                <c:pt idx="41">
                  <c:v>-9565</c:v>
                </c:pt>
                <c:pt idx="42">
                  <c:v>-9547</c:v>
                </c:pt>
                <c:pt idx="43">
                  <c:v>-9545</c:v>
                </c:pt>
                <c:pt idx="44">
                  <c:v>-9521</c:v>
                </c:pt>
                <c:pt idx="45">
                  <c:v>-9485</c:v>
                </c:pt>
                <c:pt idx="46">
                  <c:v>-9454</c:v>
                </c:pt>
                <c:pt idx="47">
                  <c:v>-9445</c:v>
                </c:pt>
                <c:pt idx="48">
                  <c:v>-9428</c:v>
                </c:pt>
                <c:pt idx="49">
                  <c:v>-9421</c:v>
                </c:pt>
                <c:pt idx="50">
                  <c:v>-9385</c:v>
                </c:pt>
                <c:pt idx="51">
                  <c:v>-9383</c:v>
                </c:pt>
                <c:pt idx="52">
                  <c:v>-9374</c:v>
                </c:pt>
                <c:pt idx="53">
                  <c:v>-9359</c:v>
                </c:pt>
                <c:pt idx="54">
                  <c:v>-9270</c:v>
                </c:pt>
                <c:pt idx="55">
                  <c:v>-9250</c:v>
                </c:pt>
                <c:pt idx="56">
                  <c:v>-9243</c:v>
                </c:pt>
                <c:pt idx="57">
                  <c:v>-9239</c:v>
                </c:pt>
                <c:pt idx="58">
                  <c:v>-6392</c:v>
                </c:pt>
                <c:pt idx="59">
                  <c:v>-5773</c:v>
                </c:pt>
                <c:pt idx="60">
                  <c:v>-5745</c:v>
                </c:pt>
                <c:pt idx="61">
                  <c:v>-5687</c:v>
                </c:pt>
                <c:pt idx="62">
                  <c:v>-5644</c:v>
                </c:pt>
                <c:pt idx="63">
                  <c:v>-5621</c:v>
                </c:pt>
                <c:pt idx="64">
                  <c:v>-5563</c:v>
                </c:pt>
                <c:pt idx="65">
                  <c:v>-5542</c:v>
                </c:pt>
                <c:pt idx="66">
                  <c:v>-5507</c:v>
                </c:pt>
                <c:pt idx="67">
                  <c:v>-5447</c:v>
                </c:pt>
                <c:pt idx="68">
                  <c:v>-5443</c:v>
                </c:pt>
                <c:pt idx="69">
                  <c:v>-5348</c:v>
                </c:pt>
                <c:pt idx="70">
                  <c:v>-5217</c:v>
                </c:pt>
                <c:pt idx="71">
                  <c:v>-5201</c:v>
                </c:pt>
                <c:pt idx="72">
                  <c:v>-5052</c:v>
                </c:pt>
                <c:pt idx="73">
                  <c:v>-5004</c:v>
                </c:pt>
                <c:pt idx="74">
                  <c:v>-4977</c:v>
                </c:pt>
                <c:pt idx="75">
                  <c:v>-4926</c:v>
                </c:pt>
                <c:pt idx="76">
                  <c:v>-4886</c:v>
                </c:pt>
                <c:pt idx="77">
                  <c:v>-4830</c:v>
                </c:pt>
                <c:pt idx="78">
                  <c:v>-4822</c:v>
                </c:pt>
                <c:pt idx="79">
                  <c:v>-4817</c:v>
                </c:pt>
                <c:pt idx="80">
                  <c:v>-4265</c:v>
                </c:pt>
                <c:pt idx="81">
                  <c:v>-4154</c:v>
                </c:pt>
                <c:pt idx="82">
                  <c:v>-3342</c:v>
                </c:pt>
                <c:pt idx="83">
                  <c:v>-3342</c:v>
                </c:pt>
                <c:pt idx="84">
                  <c:v>-3331</c:v>
                </c:pt>
                <c:pt idx="85">
                  <c:v>-3331</c:v>
                </c:pt>
                <c:pt idx="86">
                  <c:v>-3300</c:v>
                </c:pt>
                <c:pt idx="87">
                  <c:v>-3300</c:v>
                </c:pt>
                <c:pt idx="88">
                  <c:v>-3298</c:v>
                </c:pt>
                <c:pt idx="89">
                  <c:v>-3298</c:v>
                </c:pt>
                <c:pt idx="90">
                  <c:v>-3231</c:v>
                </c:pt>
                <c:pt idx="91">
                  <c:v>-3198</c:v>
                </c:pt>
                <c:pt idx="92">
                  <c:v>-3120</c:v>
                </c:pt>
                <c:pt idx="93">
                  <c:v>-3109</c:v>
                </c:pt>
                <c:pt idx="94">
                  <c:v>-3100</c:v>
                </c:pt>
                <c:pt idx="95">
                  <c:v>-3027</c:v>
                </c:pt>
                <c:pt idx="96">
                  <c:v>-3027</c:v>
                </c:pt>
                <c:pt idx="97">
                  <c:v>-3016</c:v>
                </c:pt>
                <c:pt idx="98">
                  <c:v>-3016</c:v>
                </c:pt>
                <c:pt idx="99">
                  <c:v>-2994</c:v>
                </c:pt>
                <c:pt idx="100">
                  <c:v>-2983</c:v>
                </c:pt>
                <c:pt idx="101">
                  <c:v>-2983</c:v>
                </c:pt>
                <c:pt idx="102">
                  <c:v>-2914</c:v>
                </c:pt>
                <c:pt idx="103">
                  <c:v>-2905</c:v>
                </c:pt>
                <c:pt idx="104">
                  <c:v>-2905</c:v>
                </c:pt>
                <c:pt idx="105">
                  <c:v>-2870</c:v>
                </c:pt>
                <c:pt idx="106">
                  <c:v>-2823</c:v>
                </c:pt>
                <c:pt idx="107">
                  <c:v>-2812</c:v>
                </c:pt>
                <c:pt idx="108">
                  <c:v>-2805</c:v>
                </c:pt>
                <c:pt idx="109">
                  <c:v>-2803</c:v>
                </c:pt>
                <c:pt idx="110">
                  <c:v>-2803</c:v>
                </c:pt>
                <c:pt idx="111">
                  <c:v>-2792</c:v>
                </c:pt>
                <c:pt idx="112">
                  <c:v>-2781</c:v>
                </c:pt>
                <c:pt idx="113">
                  <c:v>-2736</c:v>
                </c:pt>
                <c:pt idx="114">
                  <c:v>-2623</c:v>
                </c:pt>
                <c:pt idx="115">
                  <c:v>-2570</c:v>
                </c:pt>
                <c:pt idx="116">
                  <c:v>-2546</c:v>
                </c:pt>
                <c:pt idx="117">
                  <c:v>-2488</c:v>
                </c:pt>
                <c:pt idx="118">
                  <c:v>-2477</c:v>
                </c:pt>
                <c:pt idx="119">
                  <c:v>-2468</c:v>
                </c:pt>
                <c:pt idx="120">
                  <c:v>-2366</c:v>
                </c:pt>
                <c:pt idx="121">
                  <c:v>-2297</c:v>
                </c:pt>
                <c:pt idx="122">
                  <c:v>-2257</c:v>
                </c:pt>
                <c:pt idx="123">
                  <c:v>-2231</c:v>
                </c:pt>
                <c:pt idx="124">
                  <c:v>-2231</c:v>
                </c:pt>
                <c:pt idx="125">
                  <c:v>-2153</c:v>
                </c:pt>
                <c:pt idx="126">
                  <c:v>-2153</c:v>
                </c:pt>
                <c:pt idx="127">
                  <c:v>-2144</c:v>
                </c:pt>
                <c:pt idx="128">
                  <c:v>-2131</c:v>
                </c:pt>
                <c:pt idx="129">
                  <c:v>-2038</c:v>
                </c:pt>
                <c:pt idx="130">
                  <c:v>-2027</c:v>
                </c:pt>
                <c:pt idx="131">
                  <c:v>-1940</c:v>
                </c:pt>
                <c:pt idx="132">
                  <c:v>-2570</c:v>
                </c:pt>
                <c:pt idx="133">
                  <c:v>-1869</c:v>
                </c:pt>
                <c:pt idx="134">
                  <c:v>-1860</c:v>
                </c:pt>
                <c:pt idx="135">
                  <c:v>-1829</c:v>
                </c:pt>
                <c:pt idx="136">
                  <c:v>-1827</c:v>
                </c:pt>
                <c:pt idx="137">
                  <c:v>-1736</c:v>
                </c:pt>
                <c:pt idx="138">
                  <c:v>-1736</c:v>
                </c:pt>
                <c:pt idx="139">
                  <c:v>-1723</c:v>
                </c:pt>
                <c:pt idx="140">
                  <c:v>-1654</c:v>
                </c:pt>
                <c:pt idx="141">
                  <c:v>-1623</c:v>
                </c:pt>
                <c:pt idx="142">
                  <c:v>-1623</c:v>
                </c:pt>
                <c:pt idx="143">
                  <c:v>-1623</c:v>
                </c:pt>
                <c:pt idx="144">
                  <c:v>-1623</c:v>
                </c:pt>
                <c:pt idx="145">
                  <c:v>-1623</c:v>
                </c:pt>
                <c:pt idx="146">
                  <c:v>-1612</c:v>
                </c:pt>
                <c:pt idx="147">
                  <c:v>-1543</c:v>
                </c:pt>
                <c:pt idx="148">
                  <c:v>-1523</c:v>
                </c:pt>
                <c:pt idx="149">
                  <c:v>-1499</c:v>
                </c:pt>
                <c:pt idx="150">
                  <c:v>-1412</c:v>
                </c:pt>
                <c:pt idx="151">
                  <c:v>-1399</c:v>
                </c:pt>
                <c:pt idx="152">
                  <c:v>-1399</c:v>
                </c:pt>
                <c:pt idx="153">
                  <c:v>-1354</c:v>
                </c:pt>
                <c:pt idx="154">
                  <c:v>-1354</c:v>
                </c:pt>
                <c:pt idx="155">
                  <c:v>-1330</c:v>
                </c:pt>
                <c:pt idx="156">
                  <c:v>-1241</c:v>
                </c:pt>
                <c:pt idx="157">
                  <c:v>-1197</c:v>
                </c:pt>
                <c:pt idx="158">
                  <c:v>-1197</c:v>
                </c:pt>
                <c:pt idx="159">
                  <c:v>-1195</c:v>
                </c:pt>
                <c:pt idx="160">
                  <c:v>-1186</c:v>
                </c:pt>
                <c:pt idx="161">
                  <c:v>-1095</c:v>
                </c:pt>
                <c:pt idx="162">
                  <c:v>-1095</c:v>
                </c:pt>
                <c:pt idx="163">
                  <c:v>-1093</c:v>
                </c:pt>
                <c:pt idx="164">
                  <c:v>-1084</c:v>
                </c:pt>
                <c:pt idx="165">
                  <c:v>-1026</c:v>
                </c:pt>
                <c:pt idx="166">
                  <c:v>-1004</c:v>
                </c:pt>
                <c:pt idx="167">
                  <c:v>-1004</c:v>
                </c:pt>
                <c:pt idx="168">
                  <c:v>-913</c:v>
                </c:pt>
                <c:pt idx="169">
                  <c:v>-893</c:v>
                </c:pt>
                <c:pt idx="170">
                  <c:v>-882</c:v>
                </c:pt>
                <c:pt idx="171">
                  <c:v>-760</c:v>
                </c:pt>
                <c:pt idx="172">
                  <c:v>-691</c:v>
                </c:pt>
                <c:pt idx="173">
                  <c:v>-589</c:v>
                </c:pt>
                <c:pt idx="174">
                  <c:v>-554</c:v>
                </c:pt>
                <c:pt idx="175">
                  <c:v>-545</c:v>
                </c:pt>
                <c:pt idx="176">
                  <c:v>-487</c:v>
                </c:pt>
                <c:pt idx="177">
                  <c:v>-432</c:v>
                </c:pt>
                <c:pt idx="178">
                  <c:v>-263</c:v>
                </c:pt>
                <c:pt idx="179">
                  <c:v>-161</c:v>
                </c:pt>
                <c:pt idx="180">
                  <c:v>-150</c:v>
                </c:pt>
                <c:pt idx="181">
                  <c:v>-150</c:v>
                </c:pt>
                <c:pt idx="182">
                  <c:v>-83</c:v>
                </c:pt>
                <c:pt idx="183">
                  <c:v>-35.5</c:v>
                </c:pt>
                <c:pt idx="184">
                  <c:v>0</c:v>
                </c:pt>
                <c:pt idx="185">
                  <c:v>41</c:v>
                </c:pt>
                <c:pt idx="186">
                  <c:v>54</c:v>
                </c:pt>
                <c:pt idx="187">
                  <c:v>63</c:v>
                </c:pt>
                <c:pt idx="188">
                  <c:v>72</c:v>
                </c:pt>
                <c:pt idx="189">
                  <c:v>94</c:v>
                </c:pt>
                <c:pt idx="190">
                  <c:v>167</c:v>
                </c:pt>
                <c:pt idx="191">
                  <c:v>265</c:v>
                </c:pt>
                <c:pt idx="192">
                  <c:v>285</c:v>
                </c:pt>
                <c:pt idx="193">
                  <c:v>287</c:v>
                </c:pt>
                <c:pt idx="194">
                  <c:v>367</c:v>
                </c:pt>
                <c:pt idx="195">
                  <c:v>376</c:v>
                </c:pt>
                <c:pt idx="196">
                  <c:v>624</c:v>
                </c:pt>
                <c:pt idx="197">
                  <c:v>713</c:v>
                </c:pt>
                <c:pt idx="198">
                  <c:v>800.5</c:v>
                </c:pt>
                <c:pt idx="199">
                  <c:v>802</c:v>
                </c:pt>
                <c:pt idx="200">
                  <c:v>806</c:v>
                </c:pt>
                <c:pt idx="201">
                  <c:v>1321</c:v>
                </c:pt>
                <c:pt idx="202">
                  <c:v>1343</c:v>
                </c:pt>
                <c:pt idx="203">
                  <c:v>1971</c:v>
                </c:pt>
                <c:pt idx="204">
                  <c:v>1973</c:v>
                </c:pt>
                <c:pt idx="205">
                  <c:v>2082</c:v>
                </c:pt>
                <c:pt idx="206">
                  <c:v>2184</c:v>
                </c:pt>
                <c:pt idx="207">
                  <c:v>2193</c:v>
                </c:pt>
              </c:numCache>
            </c:numRef>
          </c:xVal>
          <c:yVal>
            <c:numRef>
              <c:f>'Active 1'!$U$21:$U$300</c:f>
              <c:numCache>
                <c:formatCode>General</c:formatCode>
                <c:ptCount val="280"/>
                <c:pt idx="166">
                  <c:v>-0.42415349999646423</c:v>
                </c:pt>
                <c:pt idx="182">
                  <c:v>2.5758260002476163E-2</c:v>
                </c:pt>
                <c:pt idx="183">
                  <c:v>3.5632250001071952E-2</c:v>
                </c:pt>
                <c:pt idx="186">
                  <c:v>4.4077500002458692E-2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2E9-4D58-9A7A-3D2A9FF7F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797640"/>
        <c:axId val="1"/>
      </c:scatterChart>
      <c:valAx>
        <c:axId val="628797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2521805129771"/>
              <c:y val="0.868504097538266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-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85322385160570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87976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639758479301556"/>
          <c:y val="0.9204921861831491"/>
          <c:w val="0.77706045225768428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UW Cyg - O-C Diagr.</a:t>
            </a:r>
          </a:p>
        </c:rich>
      </c:tx>
      <c:layout>
        <c:manualLayout>
          <c:xMode val="edge"/>
          <c:yMode val="edge"/>
          <c:x val="0.37318289171850288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85632293164609"/>
          <c:y val="0.14678942920199375"/>
          <c:w val="0.81744814078287564"/>
          <c:h val="0.660552431408971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1'!$F$21:$F$990</c:f>
              <c:numCache>
                <c:formatCode>General</c:formatCode>
                <c:ptCount val="970"/>
                <c:pt idx="0">
                  <c:v>-12354</c:v>
                </c:pt>
                <c:pt idx="1">
                  <c:v>-11918</c:v>
                </c:pt>
                <c:pt idx="2">
                  <c:v>-11670</c:v>
                </c:pt>
                <c:pt idx="3">
                  <c:v>-11457</c:v>
                </c:pt>
                <c:pt idx="4">
                  <c:v>-11255</c:v>
                </c:pt>
                <c:pt idx="5">
                  <c:v>-11107</c:v>
                </c:pt>
                <c:pt idx="6">
                  <c:v>-10725</c:v>
                </c:pt>
                <c:pt idx="7">
                  <c:v>-10721</c:v>
                </c:pt>
                <c:pt idx="8">
                  <c:v>-10719</c:v>
                </c:pt>
                <c:pt idx="9">
                  <c:v>-10709</c:v>
                </c:pt>
                <c:pt idx="10">
                  <c:v>-10707</c:v>
                </c:pt>
                <c:pt idx="11">
                  <c:v>-10705</c:v>
                </c:pt>
                <c:pt idx="12">
                  <c:v>-10705</c:v>
                </c:pt>
                <c:pt idx="13">
                  <c:v>-10701</c:v>
                </c:pt>
                <c:pt idx="14">
                  <c:v>-10696</c:v>
                </c:pt>
                <c:pt idx="15">
                  <c:v>-10630</c:v>
                </c:pt>
                <c:pt idx="16">
                  <c:v>-10619</c:v>
                </c:pt>
                <c:pt idx="17">
                  <c:v>-10617</c:v>
                </c:pt>
                <c:pt idx="18">
                  <c:v>-10612</c:v>
                </c:pt>
                <c:pt idx="19">
                  <c:v>-10610</c:v>
                </c:pt>
                <c:pt idx="20">
                  <c:v>-10377</c:v>
                </c:pt>
                <c:pt idx="21">
                  <c:v>-10204</c:v>
                </c:pt>
                <c:pt idx="22">
                  <c:v>-10182</c:v>
                </c:pt>
                <c:pt idx="23">
                  <c:v>-10091</c:v>
                </c:pt>
                <c:pt idx="24">
                  <c:v>-10089</c:v>
                </c:pt>
                <c:pt idx="25">
                  <c:v>-10080</c:v>
                </c:pt>
                <c:pt idx="26">
                  <c:v>-9811</c:v>
                </c:pt>
                <c:pt idx="27">
                  <c:v>-9807</c:v>
                </c:pt>
                <c:pt idx="28">
                  <c:v>-9780</c:v>
                </c:pt>
                <c:pt idx="29">
                  <c:v>-9758</c:v>
                </c:pt>
                <c:pt idx="30">
                  <c:v>-9756</c:v>
                </c:pt>
                <c:pt idx="31">
                  <c:v>-9696</c:v>
                </c:pt>
                <c:pt idx="32">
                  <c:v>-9687</c:v>
                </c:pt>
                <c:pt idx="33">
                  <c:v>-9676</c:v>
                </c:pt>
                <c:pt idx="34">
                  <c:v>-9672</c:v>
                </c:pt>
                <c:pt idx="35">
                  <c:v>-9645</c:v>
                </c:pt>
                <c:pt idx="36">
                  <c:v>-9634</c:v>
                </c:pt>
                <c:pt idx="37">
                  <c:v>-9596</c:v>
                </c:pt>
                <c:pt idx="38">
                  <c:v>-9594</c:v>
                </c:pt>
                <c:pt idx="39">
                  <c:v>-9587</c:v>
                </c:pt>
                <c:pt idx="40">
                  <c:v>-9567</c:v>
                </c:pt>
                <c:pt idx="41">
                  <c:v>-9565</c:v>
                </c:pt>
                <c:pt idx="42">
                  <c:v>-9547</c:v>
                </c:pt>
                <c:pt idx="43">
                  <c:v>-9545</c:v>
                </c:pt>
                <c:pt idx="44">
                  <c:v>-9521</c:v>
                </c:pt>
                <c:pt idx="45">
                  <c:v>-9485</c:v>
                </c:pt>
                <c:pt idx="46">
                  <c:v>-9454</c:v>
                </c:pt>
                <c:pt idx="47">
                  <c:v>-9445</c:v>
                </c:pt>
                <c:pt idx="48">
                  <c:v>-9428</c:v>
                </c:pt>
                <c:pt idx="49">
                  <c:v>-9421</c:v>
                </c:pt>
                <c:pt idx="50">
                  <c:v>-9385</c:v>
                </c:pt>
                <c:pt idx="51">
                  <c:v>-9383</c:v>
                </c:pt>
                <c:pt idx="52">
                  <c:v>-9374</c:v>
                </c:pt>
                <c:pt idx="53">
                  <c:v>-9359</c:v>
                </c:pt>
                <c:pt idx="54">
                  <c:v>-9270</c:v>
                </c:pt>
                <c:pt idx="55">
                  <c:v>-9250</c:v>
                </c:pt>
                <c:pt idx="56">
                  <c:v>-9243</c:v>
                </c:pt>
                <c:pt idx="57">
                  <c:v>-9239</c:v>
                </c:pt>
                <c:pt idx="58">
                  <c:v>-6392</c:v>
                </c:pt>
                <c:pt idx="59">
                  <c:v>-5773</c:v>
                </c:pt>
                <c:pt idx="60">
                  <c:v>-5745</c:v>
                </c:pt>
                <c:pt idx="61">
                  <c:v>-5687</c:v>
                </c:pt>
                <c:pt idx="62">
                  <c:v>-5644</c:v>
                </c:pt>
                <c:pt idx="63">
                  <c:v>-5621</c:v>
                </c:pt>
                <c:pt idx="64">
                  <c:v>-5563</c:v>
                </c:pt>
                <c:pt idx="65">
                  <c:v>-5542</c:v>
                </c:pt>
                <c:pt idx="66">
                  <c:v>-5507</c:v>
                </c:pt>
                <c:pt idx="67">
                  <c:v>-5447</c:v>
                </c:pt>
                <c:pt idx="68">
                  <c:v>-5443</c:v>
                </c:pt>
                <c:pt idx="69">
                  <c:v>-5348</c:v>
                </c:pt>
                <c:pt idx="70">
                  <c:v>-5217</c:v>
                </c:pt>
                <c:pt idx="71">
                  <c:v>-5201</c:v>
                </c:pt>
                <c:pt idx="72">
                  <c:v>-5052</c:v>
                </c:pt>
                <c:pt idx="73">
                  <c:v>-5004</c:v>
                </c:pt>
                <c:pt idx="74">
                  <c:v>-4977</c:v>
                </c:pt>
                <c:pt idx="75">
                  <c:v>-4926</c:v>
                </c:pt>
                <c:pt idx="76">
                  <c:v>-4886</c:v>
                </c:pt>
                <c:pt idx="77">
                  <c:v>-4830</c:v>
                </c:pt>
                <c:pt idx="78">
                  <c:v>-4822</c:v>
                </c:pt>
                <c:pt idx="79">
                  <c:v>-4817</c:v>
                </c:pt>
                <c:pt idx="80">
                  <c:v>-4265</c:v>
                </c:pt>
                <c:pt idx="81">
                  <c:v>-4154</c:v>
                </c:pt>
                <c:pt idx="82">
                  <c:v>-3342</c:v>
                </c:pt>
                <c:pt idx="83">
                  <c:v>-3342</c:v>
                </c:pt>
                <c:pt idx="84">
                  <c:v>-3331</c:v>
                </c:pt>
                <c:pt idx="85">
                  <c:v>-3331</c:v>
                </c:pt>
                <c:pt idx="86">
                  <c:v>-3300</c:v>
                </c:pt>
                <c:pt idx="87">
                  <c:v>-3300</c:v>
                </c:pt>
                <c:pt idx="88">
                  <c:v>-3298</c:v>
                </c:pt>
                <c:pt idx="89">
                  <c:v>-3298</c:v>
                </c:pt>
                <c:pt idx="90">
                  <c:v>-3231</c:v>
                </c:pt>
                <c:pt idx="91">
                  <c:v>-3198</c:v>
                </c:pt>
                <c:pt idx="92">
                  <c:v>-3120</c:v>
                </c:pt>
                <c:pt idx="93">
                  <c:v>-3109</c:v>
                </c:pt>
                <c:pt idx="94">
                  <c:v>-3100</c:v>
                </c:pt>
                <c:pt idx="95">
                  <c:v>-3027</c:v>
                </c:pt>
                <c:pt idx="96">
                  <c:v>-3027</c:v>
                </c:pt>
                <c:pt idx="97">
                  <c:v>-3016</c:v>
                </c:pt>
                <c:pt idx="98">
                  <c:v>-3016</c:v>
                </c:pt>
                <c:pt idx="99">
                  <c:v>-2994</c:v>
                </c:pt>
                <c:pt idx="100">
                  <c:v>-2983</c:v>
                </c:pt>
                <c:pt idx="101">
                  <c:v>-2983</c:v>
                </c:pt>
                <c:pt idx="102">
                  <c:v>-2914</c:v>
                </c:pt>
                <c:pt idx="103">
                  <c:v>-2905</c:v>
                </c:pt>
                <c:pt idx="104">
                  <c:v>-2905</c:v>
                </c:pt>
                <c:pt idx="105">
                  <c:v>-2870</c:v>
                </c:pt>
                <c:pt idx="106">
                  <c:v>-2823</c:v>
                </c:pt>
                <c:pt idx="107">
                  <c:v>-2812</c:v>
                </c:pt>
                <c:pt idx="108">
                  <c:v>-2805</c:v>
                </c:pt>
                <c:pt idx="109">
                  <c:v>-2803</c:v>
                </c:pt>
                <c:pt idx="110">
                  <c:v>-2803</c:v>
                </c:pt>
                <c:pt idx="111">
                  <c:v>-2792</c:v>
                </c:pt>
                <c:pt idx="112">
                  <c:v>-2781</c:v>
                </c:pt>
                <c:pt idx="113">
                  <c:v>-2736</c:v>
                </c:pt>
                <c:pt idx="114">
                  <c:v>-2623</c:v>
                </c:pt>
                <c:pt idx="115">
                  <c:v>-2570</c:v>
                </c:pt>
                <c:pt idx="116">
                  <c:v>-2546</c:v>
                </c:pt>
                <c:pt idx="117">
                  <c:v>-2488</c:v>
                </c:pt>
                <c:pt idx="118">
                  <c:v>-2477</c:v>
                </c:pt>
                <c:pt idx="119">
                  <c:v>-2468</c:v>
                </c:pt>
                <c:pt idx="120">
                  <c:v>-2366</c:v>
                </c:pt>
                <c:pt idx="121">
                  <c:v>-2297</c:v>
                </c:pt>
                <c:pt idx="122">
                  <c:v>-2257</c:v>
                </c:pt>
                <c:pt idx="123">
                  <c:v>-2231</c:v>
                </c:pt>
                <c:pt idx="124">
                  <c:v>-2231</c:v>
                </c:pt>
                <c:pt idx="125">
                  <c:v>-2153</c:v>
                </c:pt>
                <c:pt idx="126">
                  <c:v>-2153</c:v>
                </c:pt>
                <c:pt idx="127">
                  <c:v>-2144</c:v>
                </c:pt>
                <c:pt idx="128">
                  <c:v>-2131</c:v>
                </c:pt>
                <c:pt idx="129">
                  <c:v>-2038</c:v>
                </c:pt>
                <c:pt idx="130">
                  <c:v>-2027</c:v>
                </c:pt>
                <c:pt idx="131">
                  <c:v>-1940</c:v>
                </c:pt>
                <c:pt idx="132">
                  <c:v>-2570</c:v>
                </c:pt>
                <c:pt idx="133">
                  <c:v>-1869</c:v>
                </c:pt>
                <c:pt idx="134">
                  <c:v>-1860</c:v>
                </c:pt>
                <c:pt idx="135">
                  <c:v>-1829</c:v>
                </c:pt>
                <c:pt idx="136">
                  <c:v>-1827</c:v>
                </c:pt>
                <c:pt idx="137">
                  <c:v>-1736</c:v>
                </c:pt>
                <c:pt idx="138">
                  <c:v>-1736</c:v>
                </c:pt>
                <c:pt idx="139">
                  <c:v>-1723</c:v>
                </c:pt>
                <c:pt idx="140">
                  <c:v>-1654</c:v>
                </c:pt>
                <c:pt idx="141">
                  <c:v>-1623</c:v>
                </c:pt>
                <c:pt idx="142">
                  <c:v>-1623</c:v>
                </c:pt>
                <c:pt idx="143">
                  <c:v>-1623</c:v>
                </c:pt>
                <c:pt idx="144">
                  <c:v>-1623</c:v>
                </c:pt>
                <c:pt idx="145">
                  <c:v>-1623</c:v>
                </c:pt>
                <c:pt idx="146">
                  <c:v>-1612</c:v>
                </c:pt>
                <c:pt idx="147">
                  <c:v>-1543</c:v>
                </c:pt>
                <c:pt idx="148">
                  <c:v>-1523</c:v>
                </c:pt>
                <c:pt idx="149">
                  <c:v>-1499</c:v>
                </c:pt>
                <c:pt idx="150">
                  <c:v>-1412</c:v>
                </c:pt>
                <c:pt idx="151">
                  <c:v>-1399</c:v>
                </c:pt>
                <c:pt idx="152">
                  <c:v>-1399</c:v>
                </c:pt>
                <c:pt idx="153">
                  <c:v>-1354</c:v>
                </c:pt>
                <c:pt idx="154">
                  <c:v>-1354</c:v>
                </c:pt>
                <c:pt idx="155">
                  <c:v>-1330</c:v>
                </c:pt>
                <c:pt idx="156">
                  <c:v>-1241</c:v>
                </c:pt>
                <c:pt idx="157">
                  <c:v>-1197</c:v>
                </c:pt>
                <c:pt idx="158">
                  <c:v>-1197</c:v>
                </c:pt>
                <c:pt idx="159">
                  <c:v>-1195</c:v>
                </c:pt>
                <c:pt idx="160">
                  <c:v>-1186</c:v>
                </c:pt>
                <c:pt idx="161">
                  <c:v>-1095</c:v>
                </c:pt>
                <c:pt idx="162">
                  <c:v>-1095</c:v>
                </c:pt>
                <c:pt idx="163">
                  <c:v>-1093</c:v>
                </c:pt>
                <c:pt idx="164">
                  <c:v>-1084</c:v>
                </c:pt>
                <c:pt idx="165">
                  <c:v>-1026</c:v>
                </c:pt>
                <c:pt idx="166">
                  <c:v>-1004</c:v>
                </c:pt>
                <c:pt idx="167">
                  <c:v>-1004</c:v>
                </c:pt>
                <c:pt idx="168">
                  <c:v>-913</c:v>
                </c:pt>
                <c:pt idx="169">
                  <c:v>-893</c:v>
                </c:pt>
                <c:pt idx="170">
                  <c:v>-882</c:v>
                </c:pt>
                <c:pt idx="171">
                  <c:v>-760</c:v>
                </c:pt>
                <c:pt idx="172">
                  <c:v>-691</c:v>
                </c:pt>
                <c:pt idx="173">
                  <c:v>-589</c:v>
                </c:pt>
                <c:pt idx="174">
                  <c:v>-554</c:v>
                </c:pt>
                <c:pt idx="175">
                  <c:v>-545</c:v>
                </c:pt>
                <c:pt idx="176">
                  <c:v>-487</c:v>
                </c:pt>
                <c:pt idx="177">
                  <c:v>-432</c:v>
                </c:pt>
                <c:pt idx="178">
                  <c:v>-263</c:v>
                </c:pt>
                <c:pt idx="179">
                  <c:v>-161</c:v>
                </c:pt>
                <c:pt idx="180">
                  <c:v>-150</c:v>
                </c:pt>
                <c:pt idx="181">
                  <c:v>-150</c:v>
                </c:pt>
                <c:pt idx="182">
                  <c:v>-83</c:v>
                </c:pt>
                <c:pt idx="183">
                  <c:v>-35.5</c:v>
                </c:pt>
                <c:pt idx="184">
                  <c:v>0</c:v>
                </c:pt>
                <c:pt idx="185">
                  <c:v>41</c:v>
                </c:pt>
                <c:pt idx="186">
                  <c:v>54</c:v>
                </c:pt>
                <c:pt idx="187">
                  <c:v>63</c:v>
                </c:pt>
                <c:pt idx="188">
                  <c:v>72</c:v>
                </c:pt>
                <c:pt idx="189">
                  <c:v>94</c:v>
                </c:pt>
                <c:pt idx="190">
                  <c:v>167</c:v>
                </c:pt>
                <c:pt idx="191">
                  <c:v>265</c:v>
                </c:pt>
                <c:pt idx="192">
                  <c:v>285</c:v>
                </c:pt>
                <c:pt idx="193">
                  <c:v>287</c:v>
                </c:pt>
                <c:pt idx="194">
                  <c:v>367</c:v>
                </c:pt>
                <c:pt idx="195">
                  <c:v>376</c:v>
                </c:pt>
                <c:pt idx="196">
                  <c:v>624</c:v>
                </c:pt>
                <c:pt idx="197">
                  <c:v>713</c:v>
                </c:pt>
                <c:pt idx="198">
                  <c:v>800.5</c:v>
                </c:pt>
                <c:pt idx="199">
                  <c:v>802</c:v>
                </c:pt>
                <c:pt idx="200">
                  <c:v>806</c:v>
                </c:pt>
                <c:pt idx="201">
                  <c:v>1321</c:v>
                </c:pt>
                <c:pt idx="202">
                  <c:v>1343</c:v>
                </c:pt>
                <c:pt idx="203">
                  <c:v>1971</c:v>
                </c:pt>
                <c:pt idx="204">
                  <c:v>1973</c:v>
                </c:pt>
                <c:pt idx="205">
                  <c:v>2082</c:v>
                </c:pt>
                <c:pt idx="206">
                  <c:v>2184</c:v>
                </c:pt>
                <c:pt idx="207">
                  <c:v>2193</c:v>
                </c:pt>
              </c:numCache>
            </c:numRef>
          </c:xVal>
          <c:yVal>
            <c:numRef>
              <c:f>'Active 1'!$H$21:$H$990</c:f>
              <c:numCache>
                <c:formatCode>General</c:formatCode>
                <c:ptCount val="970"/>
                <c:pt idx="132">
                  <c:v>-2.6834600001166109E-2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784-489C-84DC-078CD7AE4248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1'!$D$21:$D$990</c:f>
                <c:numCache>
                  <c:formatCode>General</c:formatCode>
                  <c:ptCount val="9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125">
                    <c:v>0</c:v>
                  </c:pt>
                  <c:pt idx="132">
                    <c:v>0</c:v>
                  </c:pt>
                  <c:pt idx="156">
                    <c:v>3.0000000000000001E-3</c:v>
                  </c:pt>
                  <c:pt idx="157">
                    <c:v>4.0000000000000001E-3</c:v>
                  </c:pt>
                  <c:pt idx="158">
                    <c:v>4.0000000000000001E-3</c:v>
                  </c:pt>
                  <c:pt idx="159">
                    <c:v>6.0000000000000001E-3</c:v>
                  </c:pt>
                  <c:pt idx="160">
                    <c:v>5.0000000000000001E-3</c:v>
                  </c:pt>
                  <c:pt idx="161">
                    <c:v>6.0000000000000001E-3</c:v>
                  </c:pt>
                  <c:pt idx="162">
                    <c:v>6.0000000000000001E-3</c:v>
                  </c:pt>
                  <c:pt idx="163">
                    <c:v>4.0000000000000001E-3</c:v>
                  </c:pt>
                  <c:pt idx="164">
                    <c:v>5.0000000000000001E-3</c:v>
                  </c:pt>
                  <c:pt idx="165">
                    <c:v>3.0000000000000001E-3</c:v>
                  </c:pt>
                  <c:pt idx="166">
                    <c:v>4.0000000000000001E-3</c:v>
                  </c:pt>
                  <c:pt idx="169">
                    <c:v>3.0000000000000001E-3</c:v>
                  </c:pt>
                  <c:pt idx="170">
                    <c:v>7.0000000000000001E-3</c:v>
                  </c:pt>
                  <c:pt idx="171">
                    <c:v>5.0000000000000001E-3</c:v>
                  </c:pt>
                  <c:pt idx="172">
                    <c:v>3.0000000000000001E-3</c:v>
                  </c:pt>
                  <c:pt idx="173">
                    <c:v>6.0000000000000001E-3</c:v>
                  </c:pt>
                  <c:pt idx="174">
                    <c:v>5.0000000000000001E-3</c:v>
                  </c:pt>
                  <c:pt idx="175">
                    <c:v>6.0000000000000001E-3</c:v>
                  </c:pt>
                  <c:pt idx="176">
                    <c:v>4.0000000000000001E-3</c:v>
                  </c:pt>
                  <c:pt idx="177">
                    <c:v>6.0000000000000001E-3</c:v>
                  </c:pt>
                  <c:pt idx="178">
                    <c:v>0</c:v>
                  </c:pt>
                  <c:pt idx="179">
                    <c:v>0</c:v>
                  </c:pt>
                  <c:pt idx="180">
                    <c:v>0</c:v>
                  </c:pt>
                  <c:pt idx="181">
                    <c:v>0</c:v>
                  </c:pt>
                  <c:pt idx="182">
                    <c:v>0</c:v>
                  </c:pt>
                  <c:pt idx="183">
                    <c:v>8.0000000000000004E-4</c:v>
                  </c:pt>
                  <c:pt idx="185">
                    <c:v>1E-4</c:v>
                  </c:pt>
                  <c:pt idx="186">
                    <c:v>6.0000000000000001E-3</c:v>
                  </c:pt>
                  <c:pt idx="187">
                    <c:v>2.9999999999999997E-4</c:v>
                  </c:pt>
                  <c:pt idx="188">
                    <c:v>8.0000000000000002E-3</c:v>
                  </c:pt>
                  <c:pt idx="189">
                    <c:v>1E-4</c:v>
                  </c:pt>
                  <c:pt idx="190">
                    <c:v>6.9999999999999999E-4</c:v>
                  </c:pt>
                  <c:pt idx="191">
                    <c:v>5.0000000000000001E-3</c:v>
                  </c:pt>
                  <c:pt idx="192">
                    <c:v>1E-4</c:v>
                  </c:pt>
                  <c:pt idx="193">
                    <c:v>1E-3</c:v>
                  </c:pt>
                  <c:pt idx="194">
                    <c:v>1.4E-3</c:v>
                  </c:pt>
                  <c:pt idx="195">
                    <c:v>8.9999999999999998E-4</c:v>
                  </c:pt>
                  <c:pt idx="196">
                    <c:v>1E-4</c:v>
                  </c:pt>
                  <c:pt idx="197">
                    <c:v>1E-4</c:v>
                  </c:pt>
                  <c:pt idx="198">
                    <c:v>1.1000000000000001E-3</c:v>
                  </c:pt>
                  <c:pt idx="199">
                    <c:v>2.0000000000000001E-4</c:v>
                  </c:pt>
                  <c:pt idx="200">
                    <c:v>1E-4</c:v>
                  </c:pt>
                  <c:pt idx="201">
                    <c:v>2.9999999999999997E-4</c:v>
                  </c:pt>
                  <c:pt idx="202">
                    <c:v>3.8E-3</c:v>
                  </c:pt>
                  <c:pt idx="203">
                    <c:v>1E-4</c:v>
                  </c:pt>
                  <c:pt idx="204">
                    <c:v>1E-4</c:v>
                  </c:pt>
                  <c:pt idx="205">
                    <c:v>4.0000000000000002E-4</c:v>
                  </c:pt>
                  <c:pt idx="206">
                    <c:v>1E-4</c:v>
                  </c:pt>
                  <c:pt idx="207">
                    <c:v>2.9999999999999997E-4</c:v>
                  </c:pt>
                </c:numCache>
              </c:numRef>
            </c:plus>
            <c:minus>
              <c:numRef>
                <c:f>'Active 1'!$D$21:$D$990</c:f>
                <c:numCache>
                  <c:formatCode>General</c:formatCode>
                  <c:ptCount val="9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125">
                    <c:v>0</c:v>
                  </c:pt>
                  <c:pt idx="132">
                    <c:v>0</c:v>
                  </c:pt>
                  <c:pt idx="156">
                    <c:v>3.0000000000000001E-3</c:v>
                  </c:pt>
                  <c:pt idx="157">
                    <c:v>4.0000000000000001E-3</c:v>
                  </c:pt>
                  <c:pt idx="158">
                    <c:v>4.0000000000000001E-3</c:v>
                  </c:pt>
                  <c:pt idx="159">
                    <c:v>6.0000000000000001E-3</c:v>
                  </c:pt>
                  <c:pt idx="160">
                    <c:v>5.0000000000000001E-3</c:v>
                  </c:pt>
                  <c:pt idx="161">
                    <c:v>6.0000000000000001E-3</c:v>
                  </c:pt>
                  <c:pt idx="162">
                    <c:v>6.0000000000000001E-3</c:v>
                  </c:pt>
                  <c:pt idx="163">
                    <c:v>4.0000000000000001E-3</c:v>
                  </c:pt>
                  <c:pt idx="164">
                    <c:v>5.0000000000000001E-3</c:v>
                  </c:pt>
                  <c:pt idx="165">
                    <c:v>3.0000000000000001E-3</c:v>
                  </c:pt>
                  <c:pt idx="166">
                    <c:v>4.0000000000000001E-3</c:v>
                  </c:pt>
                  <c:pt idx="169">
                    <c:v>3.0000000000000001E-3</c:v>
                  </c:pt>
                  <c:pt idx="170">
                    <c:v>7.0000000000000001E-3</c:v>
                  </c:pt>
                  <c:pt idx="171">
                    <c:v>5.0000000000000001E-3</c:v>
                  </c:pt>
                  <c:pt idx="172">
                    <c:v>3.0000000000000001E-3</c:v>
                  </c:pt>
                  <c:pt idx="173">
                    <c:v>6.0000000000000001E-3</c:v>
                  </c:pt>
                  <c:pt idx="174">
                    <c:v>5.0000000000000001E-3</c:v>
                  </c:pt>
                  <c:pt idx="175">
                    <c:v>6.0000000000000001E-3</c:v>
                  </c:pt>
                  <c:pt idx="176">
                    <c:v>4.0000000000000001E-3</c:v>
                  </c:pt>
                  <c:pt idx="177">
                    <c:v>6.0000000000000001E-3</c:v>
                  </c:pt>
                  <c:pt idx="178">
                    <c:v>0</c:v>
                  </c:pt>
                  <c:pt idx="179">
                    <c:v>0</c:v>
                  </c:pt>
                  <c:pt idx="180">
                    <c:v>0</c:v>
                  </c:pt>
                  <c:pt idx="181">
                    <c:v>0</c:v>
                  </c:pt>
                  <c:pt idx="182">
                    <c:v>0</c:v>
                  </c:pt>
                  <c:pt idx="183">
                    <c:v>8.0000000000000004E-4</c:v>
                  </c:pt>
                  <c:pt idx="185">
                    <c:v>1E-4</c:v>
                  </c:pt>
                  <c:pt idx="186">
                    <c:v>6.0000000000000001E-3</c:v>
                  </c:pt>
                  <c:pt idx="187">
                    <c:v>2.9999999999999997E-4</c:v>
                  </c:pt>
                  <c:pt idx="188">
                    <c:v>8.0000000000000002E-3</c:v>
                  </c:pt>
                  <c:pt idx="189">
                    <c:v>1E-4</c:v>
                  </c:pt>
                  <c:pt idx="190">
                    <c:v>6.9999999999999999E-4</c:v>
                  </c:pt>
                  <c:pt idx="191">
                    <c:v>5.0000000000000001E-3</c:v>
                  </c:pt>
                  <c:pt idx="192">
                    <c:v>1E-4</c:v>
                  </c:pt>
                  <c:pt idx="193">
                    <c:v>1E-3</c:v>
                  </c:pt>
                  <c:pt idx="194">
                    <c:v>1.4E-3</c:v>
                  </c:pt>
                  <c:pt idx="195">
                    <c:v>8.9999999999999998E-4</c:v>
                  </c:pt>
                  <c:pt idx="196">
                    <c:v>1E-4</c:v>
                  </c:pt>
                  <c:pt idx="197">
                    <c:v>1E-4</c:v>
                  </c:pt>
                  <c:pt idx="198">
                    <c:v>1.1000000000000001E-3</c:v>
                  </c:pt>
                  <c:pt idx="199">
                    <c:v>2.0000000000000001E-4</c:v>
                  </c:pt>
                  <c:pt idx="200">
                    <c:v>1E-4</c:v>
                  </c:pt>
                  <c:pt idx="201">
                    <c:v>2.9999999999999997E-4</c:v>
                  </c:pt>
                  <c:pt idx="202">
                    <c:v>3.8E-3</c:v>
                  </c:pt>
                  <c:pt idx="203">
                    <c:v>1E-4</c:v>
                  </c:pt>
                  <c:pt idx="204">
                    <c:v>1E-4</c:v>
                  </c:pt>
                  <c:pt idx="205">
                    <c:v>4.0000000000000002E-4</c:v>
                  </c:pt>
                  <c:pt idx="206">
                    <c:v>1E-4</c:v>
                  </c:pt>
                  <c:pt idx="20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1'!$F$21:$F$990</c:f>
              <c:numCache>
                <c:formatCode>General</c:formatCode>
                <c:ptCount val="970"/>
                <c:pt idx="0">
                  <c:v>-12354</c:v>
                </c:pt>
                <c:pt idx="1">
                  <c:v>-11918</c:v>
                </c:pt>
                <c:pt idx="2">
                  <c:v>-11670</c:v>
                </c:pt>
                <c:pt idx="3">
                  <c:v>-11457</c:v>
                </c:pt>
                <c:pt idx="4">
                  <c:v>-11255</c:v>
                </c:pt>
                <c:pt idx="5">
                  <c:v>-11107</c:v>
                </c:pt>
                <c:pt idx="6">
                  <c:v>-10725</c:v>
                </c:pt>
                <c:pt idx="7">
                  <c:v>-10721</c:v>
                </c:pt>
                <c:pt idx="8">
                  <c:v>-10719</c:v>
                </c:pt>
                <c:pt idx="9">
                  <c:v>-10709</c:v>
                </c:pt>
                <c:pt idx="10">
                  <c:v>-10707</c:v>
                </c:pt>
                <c:pt idx="11">
                  <c:v>-10705</c:v>
                </c:pt>
                <c:pt idx="12">
                  <c:v>-10705</c:v>
                </c:pt>
                <c:pt idx="13">
                  <c:v>-10701</c:v>
                </c:pt>
                <c:pt idx="14">
                  <c:v>-10696</c:v>
                </c:pt>
                <c:pt idx="15">
                  <c:v>-10630</c:v>
                </c:pt>
                <c:pt idx="16">
                  <c:v>-10619</c:v>
                </c:pt>
                <c:pt idx="17">
                  <c:v>-10617</c:v>
                </c:pt>
                <c:pt idx="18">
                  <c:v>-10612</c:v>
                </c:pt>
                <c:pt idx="19">
                  <c:v>-10610</c:v>
                </c:pt>
                <c:pt idx="20">
                  <c:v>-10377</c:v>
                </c:pt>
                <c:pt idx="21">
                  <c:v>-10204</c:v>
                </c:pt>
                <c:pt idx="22">
                  <c:v>-10182</c:v>
                </c:pt>
                <c:pt idx="23">
                  <c:v>-10091</c:v>
                </c:pt>
                <c:pt idx="24">
                  <c:v>-10089</c:v>
                </c:pt>
                <c:pt idx="25">
                  <c:v>-10080</c:v>
                </c:pt>
                <c:pt idx="26">
                  <c:v>-9811</c:v>
                </c:pt>
                <c:pt idx="27">
                  <c:v>-9807</c:v>
                </c:pt>
                <c:pt idx="28">
                  <c:v>-9780</c:v>
                </c:pt>
                <c:pt idx="29">
                  <c:v>-9758</c:v>
                </c:pt>
                <c:pt idx="30">
                  <c:v>-9756</c:v>
                </c:pt>
                <c:pt idx="31">
                  <c:v>-9696</c:v>
                </c:pt>
                <c:pt idx="32">
                  <c:v>-9687</c:v>
                </c:pt>
                <c:pt idx="33">
                  <c:v>-9676</c:v>
                </c:pt>
                <c:pt idx="34">
                  <c:v>-9672</c:v>
                </c:pt>
                <c:pt idx="35">
                  <c:v>-9645</c:v>
                </c:pt>
                <c:pt idx="36">
                  <c:v>-9634</c:v>
                </c:pt>
                <c:pt idx="37">
                  <c:v>-9596</c:v>
                </c:pt>
                <c:pt idx="38">
                  <c:v>-9594</c:v>
                </c:pt>
                <c:pt idx="39">
                  <c:v>-9587</c:v>
                </c:pt>
                <c:pt idx="40">
                  <c:v>-9567</c:v>
                </c:pt>
                <c:pt idx="41">
                  <c:v>-9565</c:v>
                </c:pt>
                <c:pt idx="42">
                  <c:v>-9547</c:v>
                </c:pt>
                <c:pt idx="43">
                  <c:v>-9545</c:v>
                </c:pt>
                <c:pt idx="44">
                  <c:v>-9521</c:v>
                </c:pt>
                <c:pt idx="45">
                  <c:v>-9485</c:v>
                </c:pt>
                <c:pt idx="46">
                  <c:v>-9454</c:v>
                </c:pt>
                <c:pt idx="47">
                  <c:v>-9445</c:v>
                </c:pt>
                <c:pt idx="48">
                  <c:v>-9428</c:v>
                </c:pt>
                <c:pt idx="49">
                  <c:v>-9421</c:v>
                </c:pt>
                <c:pt idx="50">
                  <c:v>-9385</c:v>
                </c:pt>
                <c:pt idx="51">
                  <c:v>-9383</c:v>
                </c:pt>
                <c:pt idx="52">
                  <c:v>-9374</c:v>
                </c:pt>
                <c:pt idx="53">
                  <c:v>-9359</c:v>
                </c:pt>
                <c:pt idx="54">
                  <c:v>-9270</c:v>
                </c:pt>
                <c:pt idx="55">
                  <c:v>-9250</c:v>
                </c:pt>
                <c:pt idx="56">
                  <c:v>-9243</c:v>
                </c:pt>
                <c:pt idx="57">
                  <c:v>-9239</c:v>
                </c:pt>
                <c:pt idx="58">
                  <c:v>-6392</c:v>
                </c:pt>
                <c:pt idx="59">
                  <c:v>-5773</c:v>
                </c:pt>
                <c:pt idx="60">
                  <c:v>-5745</c:v>
                </c:pt>
                <c:pt idx="61">
                  <c:v>-5687</c:v>
                </c:pt>
                <c:pt idx="62">
                  <c:v>-5644</c:v>
                </c:pt>
                <c:pt idx="63">
                  <c:v>-5621</c:v>
                </c:pt>
                <c:pt idx="64">
                  <c:v>-5563</c:v>
                </c:pt>
                <c:pt idx="65">
                  <c:v>-5542</c:v>
                </c:pt>
                <c:pt idx="66">
                  <c:v>-5507</c:v>
                </c:pt>
                <c:pt idx="67">
                  <c:v>-5447</c:v>
                </c:pt>
                <c:pt idx="68">
                  <c:v>-5443</c:v>
                </c:pt>
                <c:pt idx="69">
                  <c:v>-5348</c:v>
                </c:pt>
                <c:pt idx="70">
                  <c:v>-5217</c:v>
                </c:pt>
                <c:pt idx="71">
                  <c:v>-5201</c:v>
                </c:pt>
                <c:pt idx="72">
                  <c:v>-5052</c:v>
                </c:pt>
                <c:pt idx="73">
                  <c:v>-5004</c:v>
                </c:pt>
                <c:pt idx="74">
                  <c:v>-4977</c:v>
                </c:pt>
                <c:pt idx="75">
                  <c:v>-4926</c:v>
                </c:pt>
                <c:pt idx="76">
                  <c:v>-4886</c:v>
                </c:pt>
                <c:pt idx="77">
                  <c:v>-4830</c:v>
                </c:pt>
                <c:pt idx="78">
                  <c:v>-4822</c:v>
                </c:pt>
                <c:pt idx="79">
                  <c:v>-4817</c:v>
                </c:pt>
                <c:pt idx="80">
                  <c:v>-4265</c:v>
                </c:pt>
                <c:pt idx="81">
                  <c:v>-4154</c:v>
                </c:pt>
                <c:pt idx="82">
                  <c:v>-3342</c:v>
                </c:pt>
                <c:pt idx="83">
                  <c:v>-3342</c:v>
                </c:pt>
                <c:pt idx="84">
                  <c:v>-3331</c:v>
                </c:pt>
                <c:pt idx="85">
                  <c:v>-3331</c:v>
                </c:pt>
                <c:pt idx="86">
                  <c:v>-3300</c:v>
                </c:pt>
                <c:pt idx="87">
                  <c:v>-3300</c:v>
                </c:pt>
                <c:pt idx="88">
                  <c:v>-3298</c:v>
                </c:pt>
                <c:pt idx="89">
                  <c:v>-3298</c:v>
                </c:pt>
                <c:pt idx="90">
                  <c:v>-3231</c:v>
                </c:pt>
                <c:pt idx="91">
                  <c:v>-3198</c:v>
                </c:pt>
                <c:pt idx="92">
                  <c:v>-3120</c:v>
                </c:pt>
                <c:pt idx="93">
                  <c:v>-3109</c:v>
                </c:pt>
                <c:pt idx="94">
                  <c:v>-3100</c:v>
                </c:pt>
                <c:pt idx="95">
                  <c:v>-3027</c:v>
                </c:pt>
                <c:pt idx="96">
                  <c:v>-3027</c:v>
                </c:pt>
                <c:pt idx="97">
                  <c:v>-3016</c:v>
                </c:pt>
                <c:pt idx="98">
                  <c:v>-3016</c:v>
                </c:pt>
                <c:pt idx="99">
                  <c:v>-2994</c:v>
                </c:pt>
                <c:pt idx="100">
                  <c:v>-2983</c:v>
                </c:pt>
                <c:pt idx="101">
                  <c:v>-2983</c:v>
                </c:pt>
                <c:pt idx="102">
                  <c:v>-2914</c:v>
                </c:pt>
                <c:pt idx="103">
                  <c:v>-2905</c:v>
                </c:pt>
                <c:pt idx="104">
                  <c:v>-2905</c:v>
                </c:pt>
                <c:pt idx="105">
                  <c:v>-2870</c:v>
                </c:pt>
                <c:pt idx="106">
                  <c:v>-2823</c:v>
                </c:pt>
                <c:pt idx="107">
                  <c:v>-2812</c:v>
                </c:pt>
                <c:pt idx="108">
                  <c:v>-2805</c:v>
                </c:pt>
                <c:pt idx="109">
                  <c:v>-2803</c:v>
                </c:pt>
                <c:pt idx="110">
                  <c:v>-2803</c:v>
                </c:pt>
                <c:pt idx="111">
                  <c:v>-2792</c:v>
                </c:pt>
                <c:pt idx="112">
                  <c:v>-2781</c:v>
                </c:pt>
                <c:pt idx="113">
                  <c:v>-2736</c:v>
                </c:pt>
                <c:pt idx="114">
                  <c:v>-2623</c:v>
                </c:pt>
                <c:pt idx="115">
                  <c:v>-2570</c:v>
                </c:pt>
                <c:pt idx="116">
                  <c:v>-2546</c:v>
                </c:pt>
                <c:pt idx="117">
                  <c:v>-2488</c:v>
                </c:pt>
                <c:pt idx="118">
                  <c:v>-2477</c:v>
                </c:pt>
                <c:pt idx="119">
                  <c:v>-2468</c:v>
                </c:pt>
                <c:pt idx="120">
                  <c:v>-2366</c:v>
                </c:pt>
                <c:pt idx="121">
                  <c:v>-2297</c:v>
                </c:pt>
                <c:pt idx="122">
                  <c:v>-2257</c:v>
                </c:pt>
                <c:pt idx="123">
                  <c:v>-2231</c:v>
                </c:pt>
                <c:pt idx="124">
                  <c:v>-2231</c:v>
                </c:pt>
                <c:pt idx="125">
                  <c:v>-2153</c:v>
                </c:pt>
                <c:pt idx="126">
                  <c:v>-2153</c:v>
                </c:pt>
                <c:pt idx="127">
                  <c:v>-2144</c:v>
                </c:pt>
                <c:pt idx="128">
                  <c:v>-2131</c:v>
                </c:pt>
                <c:pt idx="129">
                  <c:v>-2038</c:v>
                </c:pt>
                <c:pt idx="130">
                  <c:v>-2027</c:v>
                </c:pt>
                <c:pt idx="131">
                  <c:v>-1940</c:v>
                </c:pt>
                <c:pt idx="132">
                  <c:v>-2570</c:v>
                </c:pt>
                <c:pt idx="133">
                  <c:v>-1869</c:v>
                </c:pt>
                <c:pt idx="134">
                  <c:v>-1860</c:v>
                </c:pt>
                <c:pt idx="135">
                  <c:v>-1829</c:v>
                </c:pt>
                <c:pt idx="136">
                  <c:v>-1827</c:v>
                </c:pt>
                <c:pt idx="137">
                  <c:v>-1736</c:v>
                </c:pt>
                <c:pt idx="138">
                  <c:v>-1736</c:v>
                </c:pt>
                <c:pt idx="139">
                  <c:v>-1723</c:v>
                </c:pt>
                <c:pt idx="140">
                  <c:v>-1654</c:v>
                </c:pt>
                <c:pt idx="141">
                  <c:v>-1623</c:v>
                </c:pt>
                <c:pt idx="142">
                  <c:v>-1623</c:v>
                </c:pt>
                <c:pt idx="143">
                  <c:v>-1623</c:v>
                </c:pt>
                <c:pt idx="144">
                  <c:v>-1623</c:v>
                </c:pt>
                <c:pt idx="145">
                  <c:v>-1623</c:v>
                </c:pt>
                <c:pt idx="146">
                  <c:v>-1612</c:v>
                </c:pt>
                <c:pt idx="147">
                  <c:v>-1543</c:v>
                </c:pt>
                <c:pt idx="148">
                  <c:v>-1523</c:v>
                </c:pt>
                <c:pt idx="149">
                  <c:v>-1499</c:v>
                </c:pt>
                <c:pt idx="150">
                  <c:v>-1412</c:v>
                </c:pt>
                <c:pt idx="151">
                  <c:v>-1399</c:v>
                </c:pt>
                <c:pt idx="152">
                  <c:v>-1399</c:v>
                </c:pt>
                <c:pt idx="153">
                  <c:v>-1354</c:v>
                </c:pt>
                <c:pt idx="154">
                  <c:v>-1354</c:v>
                </c:pt>
                <c:pt idx="155">
                  <c:v>-1330</c:v>
                </c:pt>
                <c:pt idx="156">
                  <c:v>-1241</c:v>
                </c:pt>
                <c:pt idx="157">
                  <c:v>-1197</c:v>
                </c:pt>
                <c:pt idx="158">
                  <c:v>-1197</c:v>
                </c:pt>
                <c:pt idx="159">
                  <c:v>-1195</c:v>
                </c:pt>
                <c:pt idx="160">
                  <c:v>-1186</c:v>
                </c:pt>
                <c:pt idx="161">
                  <c:v>-1095</c:v>
                </c:pt>
                <c:pt idx="162">
                  <c:v>-1095</c:v>
                </c:pt>
                <c:pt idx="163">
                  <c:v>-1093</c:v>
                </c:pt>
                <c:pt idx="164">
                  <c:v>-1084</c:v>
                </c:pt>
                <c:pt idx="165">
                  <c:v>-1026</c:v>
                </c:pt>
                <c:pt idx="166">
                  <c:v>-1004</c:v>
                </c:pt>
                <c:pt idx="167">
                  <c:v>-1004</c:v>
                </c:pt>
                <c:pt idx="168">
                  <c:v>-913</c:v>
                </c:pt>
                <c:pt idx="169">
                  <c:v>-893</c:v>
                </c:pt>
                <c:pt idx="170">
                  <c:v>-882</c:v>
                </c:pt>
                <c:pt idx="171">
                  <c:v>-760</c:v>
                </c:pt>
                <c:pt idx="172">
                  <c:v>-691</c:v>
                </c:pt>
                <c:pt idx="173">
                  <c:v>-589</c:v>
                </c:pt>
                <c:pt idx="174">
                  <c:v>-554</c:v>
                </c:pt>
                <c:pt idx="175">
                  <c:v>-545</c:v>
                </c:pt>
                <c:pt idx="176">
                  <c:v>-487</c:v>
                </c:pt>
                <c:pt idx="177">
                  <c:v>-432</c:v>
                </c:pt>
                <c:pt idx="178">
                  <c:v>-263</c:v>
                </c:pt>
                <c:pt idx="179">
                  <c:v>-161</c:v>
                </c:pt>
                <c:pt idx="180">
                  <c:v>-150</c:v>
                </c:pt>
                <c:pt idx="181">
                  <c:v>-150</c:v>
                </c:pt>
                <c:pt idx="182">
                  <c:v>-83</c:v>
                </c:pt>
                <c:pt idx="183">
                  <c:v>-35.5</c:v>
                </c:pt>
                <c:pt idx="184">
                  <c:v>0</c:v>
                </c:pt>
                <c:pt idx="185">
                  <c:v>41</c:v>
                </c:pt>
                <c:pt idx="186">
                  <c:v>54</c:v>
                </c:pt>
                <c:pt idx="187">
                  <c:v>63</c:v>
                </c:pt>
                <c:pt idx="188">
                  <c:v>72</c:v>
                </c:pt>
                <c:pt idx="189">
                  <c:v>94</c:v>
                </c:pt>
                <c:pt idx="190">
                  <c:v>167</c:v>
                </c:pt>
                <c:pt idx="191">
                  <c:v>265</c:v>
                </c:pt>
                <c:pt idx="192">
                  <c:v>285</c:v>
                </c:pt>
                <c:pt idx="193">
                  <c:v>287</c:v>
                </c:pt>
                <c:pt idx="194">
                  <c:v>367</c:v>
                </c:pt>
                <c:pt idx="195">
                  <c:v>376</c:v>
                </c:pt>
                <c:pt idx="196">
                  <c:v>624</c:v>
                </c:pt>
                <c:pt idx="197">
                  <c:v>713</c:v>
                </c:pt>
                <c:pt idx="198">
                  <c:v>800.5</c:v>
                </c:pt>
                <c:pt idx="199">
                  <c:v>802</c:v>
                </c:pt>
                <c:pt idx="200">
                  <c:v>806</c:v>
                </c:pt>
                <c:pt idx="201">
                  <c:v>1321</c:v>
                </c:pt>
                <c:pt idx="202">
                  <c:v>1343</c:v>
                </c:pt>
                <c:pt idx="203">
                  <c:v>1971</c:v>
                </c:pt>
                <c:pt idx="204">
                  <c:v>1973</c:v>
                </c:pt>
                <c:pt idx="205">
                  <c:v>2082</c:v>
                </c:pt>
                <c:pt idx="206">
                  <c:v>2184</c:v>
                </c:pt>
                <c:pt idx="207">
                  <c:v>2193</c:v>
                </c:pt>
              </c:numCache>
            </c:numRef>
          </c:xVal>
          <c:yVal>
            <c:numRef>
              <c:f>'Active 1'!$I$21:$I$990</c:f>
              <c:numCache>
                <c:formatCode>General</c:formatCode>
                <c:ptCount val="970"/>
                <c:pt idx="0">
                  <c:v>0.10883788000137429</c:v>
                </c:pt>
                <c:pt idx="1">
                  <c:v>0.19966195999768388</c:v>
                </c:pt>
                <c:pt idx="2">
                  <c:v>0.16316739999820129</c:v>
                </c:pt>
                <c:pt idx="3">
                  <c:v>0.14398054000048432</c:v>
                </c:pt>
                <c:pt idx="4">
                  <c:v>0.19037610000123095</c:v>
                </c:pt>
                <c:pt idx="5">
                  <c:v>0.23290354000346269</c:v>
                </c:pt>
                <c:pt idx="6">
                  <c:v>0.18985950000387675</c:v>
                </c:pt>
                <c:pt idx="7">
                  <c:v>0.18973862000166264</c:v>
                </c:pt>
                <c:pt idx="8">
                  <c:v>0.19517818000349507</c:v>
                </c:pt>
                <c:pt idx="9">
                  <c:v>0.18737598000188882</c:v>
                </c:pt>
                <c:pt idx="10">
                  <c:v>0.18481553999663447</c:v>
                </c:pt>
                <c:pt idx="11">
                  <c:v>0.18825509999987844</c:v>
                </c:pt>
                <c:pt idx="12">
                  <c:v>0.18925510000008217</c:v>
                </c:pt>
                <c:pt idx="13">
                  <c:v>0.18813421999766433</c:v>
                </c:pt>
                <c:pt idx="14">
                  <c:v>0.19323312000051374</c:v>
                </c:pt>
                <c:pt idx="15">
                  <c:v>0.18873859999803244</c:v>
                </c:pt>
                <c:pt idx="16">
                  <c:v>0.19615618000170798</c:v>
                </c:pt>
                <c:pt idx="17">
                  <c:v>0.18859573999725399</c:v>
                </c:pt>
                <c:pt idx="18">
                  <c:v>0.18869464000090375</c:v>
                </c:pt>
                <c:pt idx="19">
                  <c:v>0.18713420000312908</c:v>
                </c:pt>
                <c:pt idx="20">
                  <c:v>0.18134294000265072</c:v>
                </c:pt>
                <c:pt idx="21">
                  <c:v>0.18136487999800011</c:v>
                </c:pt>
                <c:pt idx="22">
                  <c:v>0.18420004000290646</c:v>
                </c:pt>
                <c:pt idx="23">
                  <c:v>0.18320002000109525</c:v>
                </c:pt>
                <c:pt idx="24">
                  <c:v>0.18763958000272396</c:v>
                </c:pt>
                <c:pt idx="25">
                  <c:v>0.18161759999929927</c:v>
                </c:pt>
                <c:pt idx="26">
                  <c:v>0.18173842000032892</c:v>
                </c:pt>
                <c:pt idx="27">
                  <c:v>0.1886175399995409</c:v>
                </c:pt>
                <c:pt idx="28">
                  <c:v>0.18055160000221804</c:v>
                </c:pt>
                <c:pt idx="29">
                  <c:v>0.18338675999984844</c:v>
                </c:pt>
                <c:pt idx="30">
                  <c:v>0.17782632000307785</c:v>
                </c:pt>
                <c:pt idx="31">
                  <c:v>0.18201312000019243</c:v>
                </c:pt>
                <c:pt idx="32">
                  <c:v>0.18499114000223926</c:v>
                </c:pt>
                <c:pt idx="33">
                  <c:v>0.18540872000448871</c:v>
                </c:pt>
                <c:pt idx="34">
                  <c:v>0.17328784000346786</c:v>
                </c:pt>
                <c:pt idx="35">
                  <c:v>0.18822190000355477</c:v>
                </c:pt>
                <c:pt idx="36">
                  <c:v>0.1796394800003327</c:v>
                </c:pt>
                <c:pt idx="37">
                  <c:v>0.17999111999961315</c:v>
                </c:pt>
                <c:pt idx="38">
                  <c:v>0.17543067999940831</c:v>
                </c:pt>
                <c:pt idx="39">
                  <c:v>0.19096913999965182</c:v>
                </c:pt>
                <c:pt idx="40">
                  <c:v>0.18736474000252201</c:v>
                </c:pt>
                <c:pt idx="41">
                  <c:v>0.18480429999908665</c:v>
                </c:pt>
                <c:pt idx="42">
                  <c:v>0.17976034000093932</c:v>
                </c:pt>
                <c:pt idx="43">
                  <c:v>0.18819990000338294</c:v>
                </c:pt>
                <c:pt idx="44">
                  <c:v>0.18847461999757797</c:v>
                </c:pt>
                <c:pt idx="45">
                  <c:v>0.18838669999968261</c:v>
                </c:pt>
                <c:pt idx="46">
                  <c:v>0.19219987999895238</c:v>
                </c:pt>
                <c:pt idx="47">
                  <c:v>0.17817790000117384</c:v>
                </c:pt>
                <c:pt idx="48">
                  <c:v>0.18691416000001482</c:v>
                </c:pt>
                <c:pt idx="49">
                  <c:v>0.17845261999900686</c:v>
                </c:pt>
                <c:pt idx="50">
                  <c:v>0.17736470000090776</c:v>
                </c:pt>
                <c:pt idx="51">
                  <c:v>0.18580425999971339</c:v>
                </c:pt>
                <c:pt idx="52">
                  <c:v>0.17978228000356467</c:v>
                </c:pt>
                <c:pt idx="53">
                  <c:v>0.19807897999999113</c:v>
                </c:pt>
                <c:pt idx="54">
                  <c:v>0.19263940000382718</c:v>
                </c:pt>
                <c:pt idx="55">
                  <c:v>0.19503500000064378</c:v>
                </c:pt>
                <c:pt idx="56">
                  <c:v>0.1935734600010619</c:v>
                </c:pt>
                <c:pt idx="57">
                  <c:v>0.18945258000167087</c:v>
                </c:pt>
                <c:pt idx="58">
                  <c:v>0.16116623999914736</c:v>
                </c:pt>
                <c:pt idx="59">
                  <c:v>9.7210060001089005E-2</c:v>
                </c:pt>
                <c:pt idx="60">
                  <c:v>0.10636389999854146</c:v>
                </c:pt>
                <c:pt idx="61">
                  <c:v>8.9111140005115885E-2</c:v>
                </c:pt>
                <c:pt idx="62">
                  <c:v>8.5561679996317253E-2</c:v>
                </c:pt>
                <c:pt idx="63">
                  <c:v>9.1616619996784721E-2</c:v>
                </c:pt>
                <c:pt idx="64">
                  <c:v>0.12136386000929633</c:v>
                </c:pt>
                <c:pt idx="65">
                  <c:v>7.4979240001994185E-2</c:v>
                </c:pt>
                <c:pt idx="66">
                  <c:v>6.3671540003269911E-2</c:v>
                </c:pt>
                <c:pt idx="67">
                  <c:v>6.4858339996135328E-2</c:v>
                </c:pt>
                <c:pt idx="68">
                  <c:v>7.4737460003234446E-2</c:v>
                </c:pt>
                <c:pt idx="69">
                  <c:v>7.2616560006281361E-2</c:v>
                </c:pt>
                <c:pt idx="70">
                  <c:v>6.7407739996269811E-2</c:v>
                </c:pt>
                <c:pt idx="71">
                  <c:v>7.1924219999345951E-2</c:v>
                </c:pt>
                <c:pt idx="72">
                  <c:v>4.5671439998841379E-2</c:v>
                </c:pt>
                <c:pt idx="73">
                  <c:v>4.7220879998349119E-2</c:v>
                </c:pt>
                <c:pt idx="74">
                  <c:v>4.915494000306353E-2</c:v>
                </c:pt>
                <c:pt idx="75">
                  <c:v>2.5363720007590018E-2</c:v>
                </c:pt>
                <c:pt idx="76">
                  <c:v>4.6154919997206889E-2</c:v>
                </c:pt>
                <c:pt idx="77">
                  <c:v>3.6462600000959355E-2</c:v>
                </c:pt>
                <c:pt idx="78">
                  <c:v>5.822084000101313E-2</c:v>
                </c:pt>
                <c:pt idx="79">
                  <c:v>4.8319740002625622E-2</c:v>
                </c:pt>
                <c:pt idx="80">
                  <c:v>-2.7361699998436961E-2</c:v>
                </c:pt>
                <c:pt idx="81">
                  <c:v>1.4033879997441545E-2</c:v>
                </c:pt>
                <c:pt idx="82">
                  <c:v>-9.5047599970712326E-3</c:v>
                </c:pt>
                <c:pt idx="83">
                  <c:v>-9.5047599970712326E-3</c:v>
                </c:pt>
                <c:pt idx="84">
                  <c:v>-1.1087179998867214E-2</c:v>
                </c:pt>
                <c:pt idx="85">
                  <c:v>-1.1087179998867214E-2</c:v>
                </c:pt>
                <c:pt idx="86">
                  <c:v>-1.5273999997589272E-2</c:v>
                </c:pt>
                <c:pt idx="87">
                  <c:v>-1.5273999997589272E-2</c:v>
                </c:pt>
                <c:pt idx="88">
                  <c:v>-1.3834439996571746E-2</c:v>
                </c:pt>
                <c:pt idx="89">
                  <c:v>-1.3834439996571746E-2</c:v>
                </c:pt>
                <c:pt idx="90">
                  <c:v>-2.7109180002298672E-2</c:v>
                </c:pt>
                <c:pt idx="91">
                  <c:v>-1.5856439997151028E-2</c:v>
                </c:pt>
                <c:pt idx="92">
                  <c:v>-3.3713600001647137E-2</c:v>
                </c:pt>
                <c:pt idx="93">
                  <c:v>-2.1296019993314985E-2</c:v>
                </c:pt>
                <c:pt idx="94">
                  <c:v>-2.131799999915529E-2</c:v>
                </c:pt>
                <c:pt idx="95">
                  <c:v>-2.2274060000199825E-2</c:v>
                </c:pt>
                <c:pt idx="96">
                  <c:v>-2.1274059996358119E-2</c:v>
                </c:pt>
                <c:pt idx="97">
                  <c:v>-4.5856480006477796E-2</c:v>
                </c:pt>
                <c:pt idx="98">
                  <c:v>-1.5856480000365991E-2</c:v>
                </c:pt>
                <c:pt idx="99">
                  <c:v>-1.6021319999708794E-2</c:v>
                </c:pt>
                <c:pt idx="100">
                  <c:v>-1.9603740001912229E-2</c:v>
                </c:pt>
                <c:pt idx="101">
                  <c:v>-1.4603739997255616E-2</c:v>
                </c:pt>
                <c:pt idx="102">
                  <c:v>-2.2438919993874151E-2</c:v>
                </c:pt>
                <c:pt idx="103">
                  <c:v>-2.3460900003556162E-2</c:v>
                </c:pt>
                <c:pt idx="104">
                  <c:v>-2.2460899999714456E-2</c:v>
                </c:pt>
                <c:pt idx="105">
                  <c:v>-1.7768599995179102E-2</c:v>
                </c:pt>
                <c:pt idx="106">
                  <c:v>-1.4438939993851818E-2</c:v>
                </c:pt>
                <c:pt idx="107">
                  <c:v>-1.5021359999082051E-2</c:v>
                </c:pt>
                <c:pt idx="108">
                  <c:v>-2.6482899993425235E-2</c:v>
                </c:pt>
                <c:pt idx="109">
                  <c:v>-3.3043340001313481E-2</c:v>
                </c:pt>
                <c:pt idx="110">
                  <c:v>-2.6043340003525373E-2</c:v>
                </c:pt>
                <c:pt idx="111">
                  <c:v>-1.9625759996415582E-2</c:v>
                </c:pt>
                <c:pt idx="112">
                  <c:v>-3.0208180003683083E-2</c:v>
                </c:pt>
                <c:pt idx="113">
                  <c:v>-1.9318079997901805E-2</c:v>
                </c:pt>
                <c:pt idx="114">
                  <c:v>-1.9482939998852089E-2</c:v>
                </c:pt>
                <c:pt idx="115">
                  <c:v>-2.6834600001166109E-2</c:v>
                </c:pt>
                <c:pt idx="116">
                  <c:v>-1.7559879997861572E-2</c:v>
                </c:pt>
                <c:pt idx="117">
                  <c:v>-2.0812639995710924E-2</c:v>
                </c:pt>
                <c:pt idx="118">
                  <c:v>-2.3395060001348611E-2</c:v>
                </c:pt>
                <c:pt idx="119">
                  <c:v>-1.8417040002532303E-2</c:v>
                </c:pt>
                <c:pt idx="120">
                  <c:v>-1.6999480001686607E-2</c:v>
                </c:pt>
                <c:pt idx="121">
                  <c:v>-2.183466000133194E-2</c:v>
                </c:pt>
                <c:pt idx="122">
                  <c:v>-1.7043460000422783E-2</c:v>
                </c:pt>
                <c:pt idx="123">
                  <c:v>-1.6329180005413946E-2</c:v>
                </c:pt>
                <c:pt idx="124">
                  <c:v>-1.1329180000757333E-2</c:v>
                </c:pt>
                <c:pt idx="125">
                  <c:v>-4.3358999995689373E-2</c:v>
                </c:pt>
                <c:pt idx="126">
                  <c:v>-6.1863399969297461E-3</c:v>
                </c:pt>
                <c:pt idx="127">
                  <c:v>-7.2083199920598418E-3</c:v>
                </c:pt>
                <c:pt idx="128">
                  <c:v>-7.351179992838297E-3</c:v>
                </c:pt>
                <c:pt idx="129">
                  <c:v>-9.9116399942431599E-3</c:v>
                </c:pt>
                <c:pt idx="130">
                  <c:v>-1.4940600012778305E-3</c:v>
                </c:pt>
                <c:pt idx="133">
                  <c:v>2.2311799984890968E-3</c:v>
                </c:pt>
                <c:pt idx="134">
                  <c:v>4.2092000003322028E-3</c:v>
                </c:pt>
                <c:pt idx="135">
                  <c:v>5.0223799989908002E-3</c:v>
                </c:pt>
                <c:pt idx="136">
                  <c:v>2.4619399991934188E-3</c:v>
                </c:pt>
                <c:pt idx="139">
                  <c:v>3.1906000367598608E-4</c:v>
                </c:pt>
                <c:pt idx="140">
                  <c:v>5.4838799987919629E-3</c:v>
                </c:pt>
                <c:pt idx="141">
                  <c:v>1.0297059998265468E-2</c:v>
                </c:pt>
                <c:pt idx="142">
                  <c:v>1.5297059995646123E-2</c:v>
                </c:pt>
                <c:pt idx="146">
                  <c:v>1.3714640001126099E-2</c:v>
                </c:pt>
                <c:pt idx="147">
                  <c:v>1.4879460002703127E-2</c:v>
                </c:pt>
                <c:pt idx="148">
                  <c:v>8.2750599976861849E-3</c:v>
                </c:pt>
                <c:pt idx="149">
                  <c:v>1.5549780000583269E-2</c:v>
                </c:pt>
                <c:pt idx="150">
                  <c:v>1.0670639996533282E-2</c:v>
                </c:pt>
                <c:pt idx="151">
                  <c:v>1.4527779996569734E-2</c:v>
                </c:pt>
                <c:pt idx="152">
                  <c:v>1.4527779996569734E-2</c:v>
                </c:pt>
                <c:pt idx="153">
                  <c:v>9.4178799990913831E-3</c:v>
                </c:pt>
                <c:pt idx="154">
                  <c:v>1.1417879999498837E-2</c:v>
                </c:pt>
                <c:pt idx="155">
                  <c:v>1.7692600005830172E-2</c:v>
                </c:pt>
                <c:pt idx="156">
                  <c:v>7.2530199977336451E-3</c:v>
                </c:pt>
                <c:pt idx="157">
                  <c:v>1.1923340003704652E-2</c:v>
                </c:pt>
                <c:pt idx="158">
                  <c:v>1.5923340004519559E-2</c:v>
                </c:pt>
                <c:pt idx="159">
                  <c:v>1.4362900001287926E-2</c:v>
                </c:pt>
                <c:pt idx="160">
                  <c:v>1.2340920002316125E-2</c:v>
                </c:pt>
                <c:pt idx="161">
                  <c:v>7.3408999960520305E-3</c:v>
                </c:pt>
                <c:pt idx="162">
                  <c:v>1.6340900001523551E-2</c:v>
                </c:pt>
                <c:pt idx="163">
                  <c:v>1.6780459998699371E-2</c:v>
                </c:pt>
                <c:pt idx="164">
                  <c:v>1.1758480002754368E-2</c:v>
                </c:pt>
                <c:pt idx="165">
                  <c:v>8.5057200049050152E-3</c:v>
                </c:pt>
                <c:pt idx="167">
                  <c:v>1.0340880005969666E-2</c:v>
                </c:pt>
                <c:pt idx="168">
                  <c:v>4.3408600031398237E-3</c:v>
                </c:pt>
                <c:pt idx="169">
                  <c:v>7.7364600001601502E-3</c:v>
                </c:pt>
                <c:pt idx="170">
                  <c:v>7.1540400022058748E-3</c:v>
                </c:pt>
                <c:pt idx="171">
                  <c:v>4.9672000022837892E-3</c:v>
                </c:pt>
                <c:pt idx="172">
                  <c:v>9.132020000834018E-3</c:v>
                </c:pt>
                <c:pt idx="173">
                  <c:v>8.5495800012722611E-3</c:v>
                </c:pt>
                <c:pt idx="174">
                  <c:v>6.2418800007435493E-3</c:v>
                </c:pt>
                <c:pt idx="175">
                  <c:v>6.2198999949032441E-3</c:v>
                </c:pt>
                <c:pt idx="176">
                  <c:v>6.9671399978687987E-3</c:v>
                </c:pt>
                <c:pt idx="177">
                  <c:v>3.0550400042557158E-3</c:v>
                </c:pt>
                <c:pt idx="178">
                  <c:v>3.1978600018192083E-3</c:v>
                </c:pt>
                <c:pt idx="179">
                  <c:v>9.6154200000455603E-3</c:v>
                </c:pt>
                <c:pt idx="180">
                  <c:v>3.033000000868924E-3</c:v>
                </c:pt>
                <c:pt idx="181">
                  <c:v>4.0330000047106296E-3</c:v>
                </c:pt>
                <c:pt idx="191">
                  <c:v>9.2416999978013337E-3</c:v>
                </c:pt>
                <c:pt idx="193">
                  <c:v>6.0768600014853291E-3</c:v>
                </c:pt>
                <c:pt idx="194">
                  <c:v>2.0892600005026907E-3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784-489C-84DC-078CD7AE4248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'Active 1'!$D$21:$D$44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1'!$F$21:$F$990</c:f>
              <c:numCache>
                <c:formatCode>General</c:formatCode>
                <c:ptCount val="970"/>
                <c:pt idx="0">
                  <c:v>-12354</c:v>
                </c:pt>
                <c:pt idx="1">
                  <c:v>-11918</c:v>
                </c:pt>
                <c:pt idx="2">
                  <c:v>-11670</c:v>
                </c:pt>
                <c:pt idx="3">
                  <c:v>-11457</c:v>
                </c:pt>
                <c:pt idx="4">
                  <c:v>-11255</c:v>
                </c:pt>
                <c:pt idx="5">
                  <c:v>-11107</c:v>
                </c:pt>
                <c:pt idx="6">
                  <c:v>-10725</c:v>
                </c:pt>
                <c:pt idx="7">
                  <c:v>-10721</c:v>
                </c:pt>
                <c:pt idx="8">
                  <c:v>-10719</c:v>
                </c:pt>
                <c:pt idx="9">
                  <c:v>-10709</c:v>
                </c:pt>
                <c:pt idx="10">
                  <c:v>-10707</c:v>
                </c:pt>
                <c:pt idx="11">
                  <c:v>-10705</c:v>
                </c:pt>
                <c:pt idx="12">
                  <c:v>-10705</c:v>
                </c:pt>
                <c:pt idx="13">
                  <c:v>-10701</c:v>
                </c:pt>
                <c:pt idx="14">
                  <c:v>-10696</c:v>
                </c:pt>
                <c:pt idx="15">
                  <c:v>-10630</c:v>
                </c:pt>
                <c:pt idx="16">
                  <c:v>-10619</c:v>
                </c:pt>
                <c:pt idx="17">
                  <c:v>-10617</c:v>
                </c:pt>
                <c:pt idx="18">
                  <c:v>-10612</c:v>
                </c:pt>
                <c:pt idx="19">
                  <c:v>-10610</c:v>
                </c:pt>
                <c:pt idx="20">
                  <c:v>-10377</c:v>
                </c:pt>
                <c:pt idx="21">
                  <c:v>-10204</c:v>
                </c:pt>
                <c:pt idx="22">
                  <c:v>-10182</c:v>
                </c:pt>
                <c:pt idx="23">
                  <c:v>-10091</c:v>
                </c:pt>
                <c:pt idx="24">
                  <c:v>-10089</c:v>
                </c:pt>
                <c:pt idx="25">
                  <c:v>-10080</c:v>
                </c:pt>
                <c:pt idx="26">
                  <c:v>-9811</c:v>
                </c:pt>
                <c:pt idx="27">
                  <c:v>-9807</c:v>
                </c:pt>
                <c:pt idx="28">
                  <c:v>-9780</c:v>
                </c:pt>
                <c:pt idx="29">
                  <c:v>-9758</c:v>
                </c:pt>
                <c:pt idx="30">
                  <c:v>-9756</c:v>
                </c:pt>
                <c:pt idx="31">
                  <c:v>-9696</c:v>
                </c:pt>
                <c:pt idx="32">
                  <c:v>-9687</c:v>
                </c:pt>
                <c:pt idx="33">
                  <c:v>-9676</c:v>
                </c:pt>
                <c:pt idx="34">
                  <c:v>-9672</c:v>
                </c:pt>
                <c:pt idx="35">
                  <c:v>-9645</c:v>
                </c:pt>
                <c:pt idx="36">
                  <c:v>-9634</c:v>
                </c:pt>
                <c:pt idx="37">
                  <c:v>-9596</c:v>
                </c:pt>
                <c:pt idx="38">
                  <c:v>-9594</c:v>
                </c:pt>
                <c:pt idx="39">
                  <c:v>-9587</c:v>
                </c:pt>
                <c:pt idx="40">
                  <c:v>-9567</c:v>
                </c:pt>
                <c:pt idx="41">
                  <c:v>-9565</c:v>
                </c:pt>
                <c:pt idx="42">
                  <c:v>-9547</c:v>
                </c:pt>
                <c:pt idx="43">
                  <c:v>-9545</c:v>
                </c:pt>
                <c:pt idx="44">
                  <c:v>-9521</c:v>
                </c:pt>
                <c:pt idx="45">
                  <c:v>-9485</c:v>
                </c:pt>
                <c:pt idx="46">
                  <c:v>-9454</c:v>
                </c:pt>
                <c:pt idx="47">
                  <c:v>-9445</c:v>
                </c:pt>
                <c:pt idx="48">
                  <c:v>-9428</c:v>
                </c:pt>
                <c:pt idx="49">
                  <c:v>-9421</c:v>
                </c:pt>
                <c:pt idx="50">
                  <c:v>-9385</c:v>
                </c:pt>
                <c:pt idx="51">
                  <c:v>-9383</c:v>
                </c:pt>
                <c:pt idx="52">
                  <c:v>-9374</c:v>
                </c:pt>
                <c:pt idx="53">
                  <c:v>-9359</c:v>
                </c:pt>
                <c:pt idx="54">
                  <c:v>-9270</c:v>
                </c:pt>
                <c:pt idx="55">
                  <c:v>-9250</c:v>
                </c:pt>
                <c:pt idx="56">
                  <c:v>-9243</c:v>
                </c:pt>
                <c:pt idx="57">
                  <c:v>-9239</c:v>
                </c:pt>
                <c:pt idx="58">
                  <c:v>-6392</c:v>
                </c:pt>
                <c:pt idx="59">
                  <c:v>-5773</c:v>
                </c:pt>
                <c:pt idx="60">
                  <c:v>-5745</c:v>
                </c:pt>
                <c:pt idx="61">
                  <c:v>-5687</c:v>
                </c:pt>
                <c:pt idx="62">
                  <c:v>-5644</c:v>
                </c:pt>
                <c:pt idx="63">
                  <c:v>-5621</c:v>
                </c:pt>
                <c:pt idx="64">
                  <c:v>-5563</c:v>
                </c:pt>
                <c:pt idx="65">
                  <c:v>-5542</c:v>
                </c:pt>
                <c:pt idx="66">
                  <c:v>-5507</c:v>
                </c:pt>
                <c:pt idx="67">
                  <c:v>-5447</c:v>
                </c:pt>
                <c:pt idx="68">
                  <c:v>-5443</c:v>
                </c:pt>
                <c:pt idx="69">
                  <c:v>-5348</c:v>
                </c:pt>
                <c:pt idx="70">
                  <c:v>-5217</c:v>
                </c:pt>
                <c:pt idx="71">
                  <c:v>-5201</c:v>
                </c:pt>
                <c:pt idx="72">
                  <c:v>-5052</c:v>
                </c:pt>
                <c:pt idx="73">
                  <c:v>-5004</c:v>
                </c:pt>
                <c:pt idx="74">
                  <c:v>-4977</c:v>
                </c:pt>
                <c:pt idx="75">
                  <c:v>-4926</c:v>
                </c:pt>
                <c:pt idx="76">
                  <c:v>-4886</c:v>
                </c:pt>
                <c:pt idx="77">
                  <c:v>-4830</c:v>
                </c:pt>
                <c:pt idx="78">
                  <c:v>-4822</c:v>
                </c:pt>
                <c:pt idx="79">
                  <c:v>-4817</c:v>
                </c:pt>
                <c:pt idx="80">
                  <c:v>-4265</c:v>
                </c:pt>
                <c:pt idx="81">
                  <c:v>-4154</c:v>
                </c:pt>
                <c:pt idx="82">
                  <c:v>-3342</c:v>
                </c:pt>
                <c:pt idx="83">
                  <c:v>-3342</c:v>
                </c:pt>
                <c:pt idx="84">
                  <c:v>-3331</c:v>
                </c:pt>
                <c:pt idx="85">
                  <c:v>-3331</c:v>
                </c:pt>
                <c:pt idx="86">
                  <c:v>-3300</c:v>
                </c:pt>
                <c:pt idx="87">
                  <c:v>-3300</c:v>
                </c:pt>
                <c:pt idx="88">
                  <c:v>-3298</c:v>
                </c:pt>
                <c:pt idx="89">
                  <c:v>-3298</c:v>
                </c:pt>
                <c:pt idx="90">
                  <c:v>-3231</c:v>
                </c:pt>
                <c:pt idx="91">
                  <c:v>-3198</c:v>
                </c:pt>
                <c:pt idx="92">
                  <c:v>-3120</c:v>
                </c:pt>
                <c:pt idx="93">
                  <c:v>-3109</c:v>
                </c:pt>
                <c:pt idx="94">
                  <c:v>-3100</c:v>
                </c:pt>
                <c:pt idx="95">
                  <c:v>-3027</c:v>
                </c:pt>
                <c:pt idx="96">
                  <c:v>-3027</c:v>
                </c:pt>
                <c:pt idx="97">
                  <c:v>-3016</c:v>
                </c:pt>
                <c:pt idx="98">
                  <c:v>-3016</c:v>
                </c:pt>
                <c:pt idx="99">
                  <c:v>-2994</c:v>
                </c:pt>
                <c:pt idx="100">
                  <c:v>-2983</c:v>
                </c:pt>
                <c:pt idx="101">
                  <c:v>-2983</c:v>
                </c:pt>
                <c:pt idx="102">
                  <c:v>-2914</c:v>
                </c:pt>
                <c:pt idx="103">
                  <c:v>-2905</c:v>
                </c:pt>
                <c:pt idx="104">
                  <c:v>-2905</c:v>
                </c:pt>
                <c:pt idx="105">
                  <c:v>-2870</c:v>
                </c:pt>
                <c:pt idx="106">
                  <c:v>-2823</c:v>
                </c:pt>
                <c:pt idx="107">
                  <c:v>-2812</c:v>
                </c:pt>
                <c:pt idx="108">
                  <c:v>-2805</c:v>
                </c:pt>
                <c:pt idx="109">
                  <c:v>-2803</c:v>
                </c:pt>
                <c:pt idx="110">
                  <c:v>-2803</c:v>
                </c:pt>
                <c:pt idx="111">
                  <c:v>-2792</c:v>
                </c:pt>
                <c:pt idx="112">
                  <c:v>-2781</c:v>
                </c:pt>
                <c:pt idx="113">
                  <c:v>-2736</c:v>
                </c:pt>
                <c:pt idx="114">
                  <c:v>-2623</c:v>
                </c:pt>
                <c:pt idx="115">
                  <c:v>-2570</c:v>
                </c:pt>
                <c:pt idx="116">
                  <c:v>-2546</c:v>
                </c:pt>
                <c:pt idx="117">
                  <c:v>-2488</c:v>
                </c:pt>
                <c:pt idx="118">
                  <c:v>-2477</c:v>
                </c:pt>
                <c:pt idx="119">
                  <c:v>-2468</c:v>
                </c:pt>
                <c:pt idx="120">
                  <c:v>-2366</c:v>
                </c:pt>
                <c:pt idx="121">
                  <c:v>-2297</c:v>
                </c:pt>
                <c:pt idx="122">
                  <c:v>-2257</c:v>
                </c:pt>
                <c:pt idx="123">
                  <c:v>-2231</c:v>
                </c:pt>
                <c:pt idx="124">
                  <c:v>-2231</c:v>
                </c:pt>
                <c:pt idx="125">
                  <c:v>-2153</c:v>
                </c:pt>
                <c:pt idx="126">
                  <c:v>-2153</c:v>
                </c:pt>
                <c:pt idx="127">
                  <c:v>-2144</c:v>
                </c:pt>
                <c:pt idx="128">
                  <c:v>-2131</c:v>
                </c:pt>
                <c:pt idx="129">
                  <c:v>-2038</c:v>
                </c:pt>
                <c:pt idx="130">
                  <c:v>-2027</c:v>
                </c:pt>
                <c:pt idx="131">
                  <c:v>-1940</c:v>
                </c:pt>
                <c:pt idx="132">
                  <c:v>-2570</c:v>
                </c:pt>
                <c:pt idx="133">
                  <c:v>-1869</c:v>
                </c:pt>
                <c:pt idx="134">
                  <c:v>-1860</c:v>
                </c:pt>
                <c:pt idx="135">
                  <c:v>-1829</c:v>
                </c:pt>
                <c:pt idx="136">
                  <c:v>-1827</c:v>
                </c:pt>
                <c:pt idx="137">
                  <c:v>-1736</c:v>
                </c:pt>
                <c:pt idx="138">
                  <c:v>-1736</c:v>
                </c:pt>
                <c:pt idx="139">
                  <c:v>-1723</c:v>
                </c:pt>
                <c:pt idx="140">
                  <c:v>-1654</c:v>
                </c:pt>
                <c:pt idx="141">
                  <c:v>-1623</c:v>
                </c:pt>
                <c:pt idx="142">
                  <c:v>-1623</c:v>
                </c:pt>
                <c:pt idx="143">
                  <c:v>-1623</c:v>
                </c:pt>
                <c:pt idx="144">
                  <c:v>-1623</c:v>
                </c:pt>
                <c:pt idx="145">
                  <c:v>-1623</c:v>
                </c:pt>
                <c:pt idx="146">
                  <c:v>-1612</c:v>
                </c:pt>
                <c:pt idx="147">
                  <c:v>-1543</c:v>
                </c:pt>
                <c:pt idx="148">
                  <c:v>-1523</c:v>
                </c:pt>
                <c:pt idx="149">
                  <c:v>-1499</c:v>
                </c:pt>
                <c:pt idx="150">
                  <c:v>-1412</c:v>
                </c:pt>
                <c:pt idx="151">
                  <c:v>-1399</c:v>
                </c:pt>
                <c:pt idx="152">
                  <c:v>-1399</c:v>
                </c:pt>
                <c:pt idx="153">
                  <c:v>-1354</c:v>
                </c:pt>
                <c:pt idx="154">
                  <c:v>-1354</c:v>
                </c:pt>
                <c:pt idx="155">
                  <c:v>-1330</c:v>
                </c:pt>
                <c:pt idx="156">
                  <c:v>-1241</c:v>
                </c:pt>
                <c:pt idx="157">
                  <c:v>-1197</c:v>
                </c:pt>
                <c:pt idx="158">
                  <c:v>-1197</c:v>
                </c:pt>
                <c:pt idx="159">
                  <c:v>-1195</c:v>
                </c:pt>
                <c:pt idx="160">
                  <c:v>-1186</c:v>
                </c:pt>
                <c:pt idx="161">
                  <c:v>-1095</c:v>
                </c:pt>
                <c:pt idx="162">
                  <c:v>-1095</c:v>
                </c:pt>
                <c:pt idx="163">
                  <c:v>-1093</c:v>
                </c:pt>
                <c:pt idx="164">
                  <c:v>-1084</c:v>
                </c:pt>
                <c:pt idx="165">
                  <c:v>-1026</c:v>
                </c:pt>
                <c:pt idx="166">
                  <c:v>-1004</c:v>
                </c:pt>
                <c:pt idx="167">
                  <c:v>-1004</c:v>
                </c:pt>
                <c:pt idx="168">
                  <c:v>-913</c:v>
                </c:pt>
                <c:pt idx="169">
                  <c:v>-893</c:v>
                </c:pt>
                <c:pt idx="170">
                  <c:v>-882</c:v>
                </c:pt>
                <c:pt idx="171">
                  <c:v>-760</c:v>
                </c:pt>
                <c:pt idx="172">
                  <c:v>-691</c:v>
                </c:pt>
                <c:pt idx="173">
                  <c:v>-589</c:v>
                </c:pt>
                <c:pt idx="174">
                  <c:v>-554</c:v>
                </c:pt>
                <c:pt idx="175">
                  <c:v>-545</c:v>
                </c:pt>
                <c:pt idx="176">
                  <c:v>-487</c:v>
                </c:pt>
                <c:pt idx="177">
                  <c:v>-432</c:v>
                </c:pt>
                <c:pt idx="178">
                  <c:v>-263</c:v>
                </c:pt>
                <c:pt idx="179">
                  <c:v>-161</c:v>
                </c:pt>
                <c:pt idx="180">
                  <c:v>-150</c:v>
                </c:pt>
                <c:pt idx="181">
                  <c:v>-150</c:v>
                </c:pt>
                <c:pt idx="182">
                  <c:v>-83</c:v>
                </c:pt>
                <c:pt idx="183">
                  <c:v>-35.5</c:v>
                </c:pt>
                <c:pt idx="184">
                  <c:v>0</c:v>
                </c:pt>
                <c:pt idx="185">
                  <c:v>41</c:v>
                </c:pt>
                <c:pt idx="186">
                  <c:v>54</c:v>
                </c:pt>
                <c:pt idx="187">
                  <c:v>63</c:v>
                </c:pt>
                <c:pt idx="188">
                  <c:v>72</c:v>
                </c:pt>
                <c:pt idx="189">
                  <c:v>94</c:v>
                </c:pt>
                <c:pt idx="190">
                  <c:v>167</c:v>
                </c:pt>
                <c:pt idx="191">
                  <c:v>265</c:v>
                </c:pt>
                <c:pt idx="192">
                  <c:v>285</c:v>
                </c:pt>
                <c:pt idx="193">
                  <c:v>287</c:v>
                </c:pt>
                <c:pt idx="194">
                  <c:v>367</c:v>
                </c:pt>
                <c:pt idx="195">
                  <c:v>376</c:v>
                </c:pt>
                <c:pt idx="196">
                  <c:v>624</c:v>
                </c:pt>
                <c:pt idx="197">
                  <c:v>713</c:v>
                </c:pt>
                <c:pt idx="198">
                  <c:v>800.5</c:v>
                </c:pt>
                <c:pt idx="199">
                  <c:v>802</c:v>
                </c:pt>
                <c:pt idx="200">
                  <c:v>806</c:v>
                </c:pt>
                <c:pt idx="201">
                  <c:v>1321</c:v>
                </c:pt>
                <c:pt idx="202">
                  <c:v>1343</c:v>
                </c:pt>
                <c:pt idx="203">
                  <c:v>1971</c:v>
                </c:pt>
                <c:pt idx="204">
                  <c:v>1973</c:v>
                </c:pt>
                <c:pt idx="205">
                  <c:v>2082</c:v>
                </c:pt>
                <c:pt idx="206">
                  <c:v>2184</c:v>
                </c:pt>
                <c:pt idx="207">
                  <c:v>2193</c:v>
                </c:pt>
              </c:numCache>
            </c:numRef>
          </c:xVal>
          <c:yVal>
            <c:numRef>
              <c:f>'Active 1'!$J$21:$J$990</c:f>
              <c:numCache>
                <c:formatCode>General</c:formatCode>
                <c:ptCount val="970"/>
                <c:pt idx="131">
                  <c:v>-2.3731999972369522E-3</c:v>
                </c:pt>
                <c:pt idx="137">
                  <c:v>7.4619200022425503E-3</c:v>
                </c:pt>
                <c:pt idx="138">
                  <c:v>7.4619200022425503E-3</c:v>
                </c:pt>
                <c:pt idx="143">
                  <c:v>1.6297059999487828E-2</c:v>
                </c:pt>
                <c:pt idx="144">
                  <c:v>1.929705999646103E-2</c:v>
                </c:pt>
                <c:pt idx="145">
                  <c:v>2.2297060000710189E-2</c:v>
                </c:pt>
                <c:pt idx="192">
                  <c:v>1.6373000034946017E-3</c:v>
                </c:pt>
                <c:pt idx="195">
                  <c:v>2.2372800012817606E-3</c:v>
                </c:pt>
                <c:pt idx="196">
                  <c:v>2.8427200013538823E-3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784-489C-84DC-078CD7AE4248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'Active 1'!$D$21:$D$93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1'!$F$21:$F$990</c:f>
              <c:numCache>
                <c:formatCode>General</c:formatCode>
                <c:ptCount val="970"/>
                <c:pt idx="0">
                  <c:v>-12354</c:v>
                </c:pt>
                <c:pt idx="1">
                  <c:v>-11918</c:v>
                </c:pt>
                <c:pt idx="2">
                  <c:v>-11670</c:v>
                </c:pt>
                <c:pt idx="3">
                  <c:v>-11457</c:v>
                </c:pt>
                <c:pt idx="4">
                  <c:v>-11255</c:v>
                </c:pt>
                <c:pt idx="5">
                  <c:v>-11107</c:v>
                </c:pt>
                <c:pt idx="6">
                  <c:v>-10725</c:v>
                </c:pt>
                <c:pt idx="7">
                  <c:v>-10721</c:v>
                </c:pt>
                <c:pt idx="8">
                  <c:v>-10719</c:v>
                </c:pt>
                <c:pt idx="9">
                  <c:v>-10709</c:v>
                </c:pt>
                <c:pt idx="10">
                  <c:v>-10707</c:v>
                </c:pt>
                <c:pt idx="11">
                  <c:v>-10705</c:v>
                </c:pt>
                <c:pt idx="12">
                  <c:v>-10705</c:v>
                </c:pt>
                <c:pt idx="13">
                  <c:v>-10701</c:v>
                </c:pt>
                <c:pt idx="14">
                  <c:v>-10696</c:v>
                </c:pt>
                <c:pt idx="15">
                  <c:v>-10630</c:v>
                </c:pt>
                <c:pt idx="16">
                  <c:v>-10619</c:v>
                </c:pt>
                <c:pt idx="17">
                  <c:v>-10617</c:v>
                </c:pt>
                <c:pt idx="18">
                  <c:v>-10612</c:v>
                </c:pt>
                <c:pt idx="19">
                  <c:v>-10610</c:v>
                </c:pt>
                <c:pt idx="20">
                  <c:v>-10377</c:v>
                </c:pt>
                <c:pt idx="21">
                  <c:v>-10204</c:v>
                </c:pt>
                <c:pt idx="22">
                  <c:v>-10182</c:v>
                </c:pt>
                <c:pt idx="23">
                  <c:v>-10091</c:v>
                </c:pt>
                <c:pt idx="24">
                  <c:v>-10089</c:v>
                </c:pt>
                <c:pt idx="25">
                  <c:v>-10080</c:v>
                </c:pt>
                <c:pt idx="26">
                  <c:v>-9811</c:v>
                </c:pt>
                <c:pt idx="27">
                  <c:v>-9807</c:v>
                </c:pt>
                <c:pt idx="28">
                  <c:v>-9780</c:v>
                </c:pt>
                <c:pt idx="29">
                  <c:v>-9758</c:v>
                </c:pt>
                <c:pt idx="30">
                  <c:v>-9756</c:v>
                </c:pt>
                <c:pt idx="31">
                  <c:v>-9696</c:v>
                </c:pt>
                <c:pt idx="32">
                  <c:v>-9687</c:v>
                </c:pt>
                <c:pt idx="33">
                  <c:v>-9676</c:v>
                </c:pt>
                <c:pt idx="34">
                  <c:v>-9672</c:v>
                </c:pt>
                <c:pt idx="35">
                  <c:v>-9645</c:v>
                </c:pt>
                <c:pt idx="36">
                  <c:v>-9634</c:v>
                </c:pt>
                <c:pt idx="37">
                  <c:v>-9596</c:v>
                </c:pt>
                <c:pt idx="38">
                  <c:v>-9594</c:v>
                </c:pt>
                <c:pt idx="39">
                  <c:v>-9587</c:v>
                </c:pt>
                <c:pt idx="40">
                  <c:v>-9567</c:v>
                </c:pt>
                <c:pt idx="41">
                  <c:v>-9565</c:v>
                </c:pt>
                <c:pt idx="42">
                  <c:v>-9547</c:v>
                </c:pt>
                <c:pt idx="43">
                  <c:v>-9545</c:v>
                </c:pt>
                <c:pt idx="44">
                  <c:v>-9521</c:v>
                </c:pt>
                <c:pt idx="45">
                  <c:v>-9485</c:v>
                </c:pt>
                <c:pt idx="46">
                  <c:v>-9454</c:v>
                </c:pt>
                <c:pt idx="47">
                  <c:v>-9445</c:v>
                </c:pt>
                <c:pt idx="48">
                  <c:v>-9428</c:v>
                </c:pt>
                <c:pt idx="49">
                  <c:v>-9421</c:v>
                </c:pt>
                <c:pt idx="50">
                  <c:v>-9385</c:v>
                </c:pt>
                <c:pt idx="51">
                  <c:v>-9383</c:v>
                </c:pt>
                <c:pt idx="52">
                  <c:v>-9374</c:v>
                </c:pt>
                <c:pt idx="53">
                  <c:v>-9359</c:v>
                </c:pt>
                <c:pt idx="54">
                  <c:v>-9270</c:v>
                </c:pt>
                <c:pt idx="55">
                  <c:v>-9250</c:v>
                </c:pt>
                <c:pt idx="56">
                  <c:v>-9243</c:v>
                </c:pt>
                <c:pt idx="57">
                  <c:v>-9239</c:v>
                </c:pt>
                <c:pt idx="58">
                  <c:v>-6392</c:v>
                </c:pt>
                <c:pt idx="59">
                  <c:v>-5773</c:v>
                </c:pt>
                <c:pt idx="60">
                  <c:v>-5745</c:v>
                </c:pt>
                <c:pt idx="61">
                  <c:v>-5687</c:v>
                </c:pt>
                <c:pt idx="62">
                  <c:v>-5644</c:v>
                </c:pt>
                <c:pt idx="63">
                  <c:v>-5621</c:v>
                </c:pt>
                <c:pt idx="64">
                  <c:v>-5563</c:v>
                </c:pt>
                <c:pt idx="65">
                  <c:v>-5542</c:v>
                </c:pt>
                <c:pt idx="66">
                  <c:v>-5507</c:v>
                </c:pt>
                <c:pt idx="67">
                  <c:v>-5447</c:v>
                </c:pt>
                <c:pt idx="68">
                  <c:v>-5443</c:v>
                </c:pt>
                <c:pt idx="69">
                  <c:v>-5348</c:v>
                </c:pt>
                <c:pt idx="70">
                  <c:v>-5217</c:v>
                </c:pt>
                <c:pt idx="71">
                  <c:v>-5201</c:v>
                </c:pt>
                <c:pt idx="72">
                  <c:v>-5052</c:v>
                </c:pt>
                <c:pt idx="73">
                  <c:v>-5004</c:v>
                </c:pt>
                <c:pt idx="74">
                  <c:v>-4977</c:v>
                </c:pt>
                <c:pt idx="75">
                  <c:v>-4926</c:v>
                </c:pt>
                <c:pt idx="76">
                  <c:v>-4886</c:v>
                </c:pt>
                <c:pt idx="77">
                  <c:v>-4830</c:v>
                </c:pt>
                <c:pt idx="78">
                  <c:v>-4822</c:v>
                </c:pt>
                <c:pt idx="79">
                  <c:v>-4817</c:v>
                </c:pt>
                <c:pt idx="80">
                  <c:v>-4265</c:v>
                </c:pt>
                <c:pt idx="81">
                  <c:v>-4154</c:v>
                </c:pt>
                <c:pt idx="82">
                  <c:v>-3342</c:v>
                </c:pt>
                <c:pt idx="83">
                  <c:v>-3342</c:v>
                </c:pt>
                <c:pt idx="84">
                  <c:v>-3331</c:v>
                </c:pt>
                <c:pt idx="85">
                  <c:v>-3331</c:v>
                </c:pt>
                <c:pt idx="86">
                  <c:v>-3300</c:v>
                </c:pt>
                <c:pt idx="87">
                  <c:v>-3300</c:v>
                </c:pt>
                <c:pt idx="88">
                  <c:v>-3298</c:v>
                </c:pt>
                <c:pt idx="89">
                  <c:v>-3298</c:v>
                </c:pt>
                <c:pt idx="90">
                  <c:v>-3231</c:v>
                </c:pt>
                <c:pt idx="91">
                  <c:v>-3198</c:v>
                </c:pt>
                <c:pt idx="92">
                  <c:v>-3120</c:v>
                </c:pt>
                <c:pt idx="93">
                  <c:v>-3109</c:v>
                </c:pt>
                <c:pt idx="94">
                  <c:v>-3100</c:v>
                </c:pt>
                <c:pt idx="95">
                  <c:v>-3027</c:v>
                </c:pt>
                <c:pt idx="96">
                  <c:v>-3027</c:v>
                </c:pt>
                <c:pt idx="97">
                  <c:v>-3016</c:v>
                </c:pt>
                <c:pt idx="98">
                  <c:v>-3016</c:v>
                </c:pt>
                <c:pt idx="99">
                  <c:v>-2994</c:v>
                </c:pt>
                <c:pt idx="100">
                  <c:v>-2983</c:v>
                </c:pt>
                <c:pt idx="101">
                  <c:v>-2983</c:v>
                </c:pt>
                <c:pt idx="102">
                  <c:v>-2914</c:v>
                </c:pt>
                <c:pt idx="103">
                  <c:v>-2905</c:v>
                </c:pt>
                <c:pt idx="104">
                  <c:v>-2905</c:v>
                </c:pt>
                <c:pt idx="105">
                  <c:v>-2870</c:v>
                </c:pt>
                <c:pt idx="106">
                  <c:v>-2823</c:v>
                </c:pt>
                <c:pt idx="107">
                  <c:v>-2812</c:v>
                </c:pt>
                <c:pt idx="108">
                  <c:v>-2805</c:v>
                </c:pt>
                <c:pt idx="109">
                  <c:v>-2803</c:v>
                </c:pt>
                <c:pt idx="110">
                  <c:v>-2803</c:v>
                </c:pt>
                <c:pt idx="111">
                  <c:v>-2792</c:v>
                </c:pt>
                <c:pt idx="112">
                  <c:v>-2781</c:v>
                </c:pt>
                <c:pt idx="113">
                  <c:v>-2736</c:v>
                </c:pt>
                <c:pt idx="114">
                  <c:v>-2623</c:v>
                </c:pt>
                <c:pt idx="115">
                  <c:v>-2570</c:v>
                </c:pt>
                <c:pt idx="116">
                  <c:v>-2546</c:v>
                </c:pt>
                <c:pt idx="117">
                  <c:v>-2488</c:v>
                </c:pt>
                <c:pt idx="118">
                  <c:v>-2477</c:v>
                </c:pt>
                <c:pt idx="119">
                  <c:v>-2468</c:v>
                </c:pt>
                <c:pt idx="120">
                  <c:v>-2366</c:v>
                </c:pt>
                <c:pt idx="121">
                  <c:v>-2297</c:v>
                </c:pt>
                <c:pt idx="122">
                  <c:v>-2257</c:v>
                </c:pt>
                <c:pt idx="123">
                  <c:v>-2231</c:v>
                </c:pt>
                <c:pt idx="124">
                  <c:v>-2231</c:v>
                </c:pt>
                <c:pt idx="125">
                  <c:v>-2153</c:v>
                </c:pt>
                <c:pt idx="126">
                  <c:v>-2153</c:v>
                </c:pt>
                <c:pt idx="127">
                  <c:v>-2144</c:v>
                </c:pt>
                <c:pt idx="128">
                  <c:v>-2131</c:v>
                </c:pt>
                <c:pt idx="129">
                  <c:v>-2038</c:v>
                </c:pt>
                <c:pt idx="130">
                  <c:v>-2027</c:v>
                </c:pt>
                <c:pt idx="131">
                  <c:v>-1940</c:v>
                </c:pt>
                <c:pt idx="132">
                  <c:v>-2570</c:v>
                </c:pt>
                <c:pt idx="133">
                  <c:v>-1869</c:v>
                </c:pt>
                <c:pt idx="134">
                  <c:v>-1860</c:v>
                </c:pt>
                <c:pt idx="135">
                  <c:v>-1829</c:v>
                </c:pt>
                <c:pt idx="136">
                  <c:v>-1827</c:v>
                </c:pt>
                <c:pt idx="137">
                  <c:v>-1736</c:v>
                </c:pt>
                <c:pt idx="138">
                  <c:v>-1736</c:v>
                </c:pt>
                <c:pt idx="139">
                  <c:v>-1723</c:v>
                </c:pt>
                <c:pt idx="140">
                  <c:v>-1654</c:v>
                </c:pt>
                <c:pt idx="141">
                  <c:v>-1623</c:v>
                </c:pt>
                <c:pt idx="142">
                  <c:v>-1623</c:v>
                </c:pt>
                <c:pt idx="143">
                  <c:v>-1623</c:v>
                </c:pt>
                <c:pt idx="144">
                  <c:v>-1623</c:v>
                </c:pt>
                <c:pt idx="145">
                  <c:v>-1623</c:v>
                </c:pt>
                <c:pt idx="146">
                  <c:v>-1612</c:v>
                </c:pt>
                <c:pt idx="147">
                  <c:v>-1543</c:v>
                </c:pt>
                <c:pt idx="148">
                  <c:v>-1523</c:v>
                </c:pt>
                <c:pt idx="149">
                  <c:v>-1499</c:v>
                </c:pt>
                <c:pt idx="150">
                  <c:v>-1412</c:v>
                </c:pt>
                <c:pt idx="151">
                  <c:v>-1399</c:v>
                </c:pt>
                <c:pt idx="152">
                  <c:v>-1399</c:v>
                </c:pt>
                <c:pt idx="153">
                  <c:v>-1354</c:v>
                </c:pt>
                <c:pt idx="154">
                  <c:v>-1354</c:v>
                </c:pt>
                <c:pt idx="155">
                  <c:v>-1330</c:v>
                </c:pt>
                <c:pt idx="156">
                  <c:v>-1241</c:v>
                </c:pt>
                <c:pt idx="157">
                  <c:v>-1197</c:v>
                </c:pt>
                <c:pt idx="158">
                  <c:v>-1197</c:v>
                </c:pt>
                <c:pt idx="159">
                  <c:v>-1195</c:v>
                </c:pt>
                <c:pt idx="160">
                  <c:v>-1186</c:v>
                </c:pt>
                <c:pt idx="161">
                  <c:v>-1095</c:v>
                </c:pt>
                <c:pt idx="162">
                  <c:v>-1095</c:v>
                </c:pt>
                <c:pt idx="163">
                  <c:v>-1093</c:v>
                </c:pt>
                <c:pt idx="164">
                  <c:v>-1084</c:v>
                </c:pt>
                <c:pt idx="165">
                  <c:v>-1026</c:v>
                </c:pt>
                <c:pt idx="166">
                  <c:v>-1004</c:v>
                </c:pt>
                <c:pt idx="167">
                  <c:v>-1004</c:v>
                </c:pt>
                <c:pt idx="168">
                  <c:v>-913</c:v>
                </c:pt>
                <c:pt idx="169">
                  <c:v>-893</c:v>
                </c:pt>
                <c:pt idx="170">
                  <c:v>-882</c:v>
                </c:pt>
                <c:pt idx="171">
                  <c:v>-760</c:v>
                </c:pt>
                <c:pt idx="172">
                  <c:v>-691</c:v>
                </c:pt>
                <c:pt idx="173">
                  <c:v>-589</c:v>
                </c:pt>
                <c:pt idx="174">
                  <c:v>-554</c:v>
                </c:pt>
                <c:pt idx="175">
                  <c:v>-545</c:v>
                </c:pt>
                <c:pt idx="176">
                  <c:v>-487</c:v>
                </c:pt>
                <c:pt idx="177">
                  <c:v>-432</c:v>
                </c:pt>
                <c:pt idx="178">
                  <c:v>-263</c:v>
                </c:pt>
                <c:pt idx="179">
                  <c:v>-161</c:v>
                </c:pt>
                <c:pt idx="180">
                  <c:v>-150</c:v>
                </c:pt>
                <c:pt idx="181">
                  <c:v>-150</c:v>
                </c:pt>
                <c:pt idx="182">
                  <c:v>-83</c:v>
                </c:pt>
                <c:pt idx="183">
                  <c:v>-35.5</c:v>
                </c:pt>
                <c:pt idx="184">
                  <c:v>0</c:v>
                </c:pt>
                <c:pt idx="185">
                  <c:v>41</c:v>
                </c:pt>
                <c:pt idx="186">
                  <c:v>54</c:v>
                </c:pt>
                <c:pt idx="187">
                  <c:v>63</c:v>
                </c:pt>
                <c:pt idx="188">
                  <c:v>72</c:v>
                </c:pt>
                <c:pt idx="189">
                  <c:v>94</c:v>
                </c:pt>
                <c:pt idx="190">
                  <c:v>167</c:v>
                </c:pt>
                <c:pt idx="191">
                  <c:v>265</c:v>
                </c:pt>
                <c:pt idx="192">
                  <c:v>285</c:v>
                </c:pt>
                <c:pt idx="193">
                  <c:v>287</c:v>
                </c:pt>
                <c:pt idx="194">
                  <c:v>367</c:v>
                </c:pt>
                <c:pt idx="195">
                  <c:v>376</c:v>
                </c:pt>
                <c:pt idx="196">
                  <c:v>624</c:v>
                </c:pt>
                <c:pt idx="197">
                  <c:v>713</c:v>
                </c:pt>
                <c:pt idx="198">
                  <c:v>800.5</c:v>
                </c:pt>
                <c:pt idx="199">
                  <c:v>802</c:v>
                </c:pt>
                <c:pt idx="200">
                  <c:v>806</c:v>
                </c:pt>
                <c:pt idx="201">
                  <c:v>1321</c:v>
                </c:pt>
                <c:pt idx="202">
                  <c:v>1343</c:v>
                </c:pt>
                <c:pt idx="203">
                  <c:v>1971</c:v>
                </c:pt>
                <c:pt idx="204">
                  <c:v>1973</c:v>
                </c:pt>
                <c:pt idx="205">
                  <c:v>2082</c:v>
                </c:pt>
                <c:pt idx="206">
                  <c:v>2184</c:v>
                </c:pt>
                <c:pt idx="207">
                  <c:v>2193</c:v>
                </c:pt>
              </c:numCache>
            </c:numRef>
          </c:xVal>
          <c:yVal>
            <c:numRef>
              <c:f>'Active 1'!$K$21:$K$990</c:f>
              <c:numCache>
                <c:formatCode>General</c:formatCode>
                <c:ptCount val="970"/>
                <c:pt idx="184">
                  <c:v>0</c:v>
                </c:pt>
                <c:pt idx="185">
                  <c:v>5.1109799969708547E-3</c:v>
                </c:pt>
                <c:pt idx="187">
                  <c:v>3.3461400016676635E-3</c:v>
                </c:pt>
                <c:pt idx="188">
                  <c:v>6.8241600019973703E-3</c:v>
                </c:pt>
                <c:pt idx="189">
                  <c:v>2.8593199967872351E-3</c:v>
                </c:pt>
                <c:pt idx="190">
                  <c:v>5.3032600044389255E-3</c:v>
                </c:pt>
                <c:pt idx="197">
                  <c:v>4.1031400032807142E-3</c:v>
                </c:pt>
                <c:pt idx="198">
                  <c:v>4.133889997319784E-3</c:v>
                </c:pt>
                <c:pt idx="199">
                  <c:v>3.5635599997476675E-3</c:v>
                </c:pt>
                <c:pt idx="200">
                  <c:v>3.6426800070330501E-3</c:v>
                </c:pt>
                <c:pt idx="201">
                  <c:v>9.2293799971230328E-3</c:v>
                </c:pt>
                <c:pt idx="202">
                  <c:v>1.0764540005766321E-2</c:v>
                </c:pt>
                <c:pt idx="203">
                  <c:v>1.248638000106439E-2</c:v>
                </c:pt>
                <c:pt idx="204">
                  <c:v>1.1825939996924717E-2</c:v>
                </c:pt>
                <c:pt idx="205">
                  <c:v>1.3281960003951099E-2</c:v>
                </c:pt>
                <c:pt idx="206">
                  <c:v>1.429952000034973E-2</c:v>
                </c:pt>
                <c:pt idx="207">
                  <c:v>1.9077539996942505E-2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784-489C-84DC-078CD7AE4248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'Active 1'!$D$21:$D$93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1'!$F$21:$F$990</c:f>
              <c:numCache>
                <c:formatCode>General</c:formatCode>
                <c:ptCount val="970"/>
                <c:pt idx="0">
                  <c:v>-12354</c:v>
                </c:pt>
                <c:pt idx="1">
                  <c:v>-11918</c:v>
                </c:pt>
                <c:pt idx="2">
                  <c:v>-11670</c:v>
                </c:pt>
                <c:pt idx="3">
                  <c:v>-11457</c:v>
                </c:pt>
                <c:pt idx="4">
                  <c:v>-11255</c:v>
                </c:pt>
                <c:pt idx="5">
                  <c:v>-11107</c:v>
                </c:pt>
                <c:pt idx="6">
                  <c:v>-10725</c:v>
                </c:pt>
                <c:pt idx="7">
                  <c:v>-10721</c:v>
                </c:pt>
                <c:pt idx="8">
                  <c:v>-10719</c:v>
                </c:pt>
                <c:pt idx="9">
                  <c:v>-10709</c:v>
                </c:pt>
                <c:pt idx="10">
                  <c:v>-10707</c:v>
                </c:pt>
                <c:pt idx="11">
                  <c:v>-10705</c:v>
                </c:pt>
                <c:pt idx="12">
                  <c:v>-10705</c:v>
                </c:pt>
                <c:pt idx="13">
                  <c:v>-10701</c:v>
                </c:pt>
                <c:pt idx="14">
                  <c:v>-10696</c:v>
                </c:pt>
                <c:pt idx="15">
                  <c:v>-10630</c:v>
                </c:pt>
                <c:pt idx="16">
                  <c:v>-10619</c:v>
                </c:pt>
                <c:pt idx="17">
                  <c:v>-10617</c:v>
                </c:pt>
                <c:pt idx="18">
                  <c:v>-10612</c:v>
                </c:pt>
                <c:pt idx="19">
                  <c:v>-10610</c:v>
                </c:pt>
                <c:pt idx="20">
                  <c:v>-10377</c:v>
                </c:pt>
                <c:pt idx="21">
                  <c:v>-10204</c:v>
                </c:pt>
                <c:pt idx="22">
                  <c:v>-10182</c:v>
                </c:pt>
                <c:pt idx="23">
                  <c:v>-10091</c:v>
                </c:pt>
                <c:pt idx="24">
                  <c:v>-10089</c:v>
                </c:pt>
                <c:pt idx="25">
                  <c:v>-10080</c:v>
                </c:pt>
                <c:pt idx="26">
                  <c:v>-9811</c:v>
                </c:pt>
                <c:pt idx="27">
                  <c:v>-9807</c:v>
                </c:pt>
                <c:pt idx="28">
                  <c:v>-9780</c:v>
                </c:pt>
                <c:pt idx="29">
                  <c:v>-9758</c:v>
                </c:pt>
                <c:pt idx="30">
                  <c:v>-9756</c:v>
                </c:pt>
                <c:pt idx="31">
                  <c:v>-9696</c:v>
                </c:pt>
                <c:pt idx="32">
                  <c:v>-9687</c:v>
                </c:pt>
                <c:pt idx="33">
                  <c:v>-9676</c:v>
                </c:pt>
                <c:pt idx="34">
                  <c:v>-9672</c:v>
                </c:pt>
                <c:pt idx="35">
                  <c:v>-9645</c:v>
                </c:pt>
                <c:pt idx="36">
                  <c:v>-9634</c:v>
                </c:pt>
                <c:pt idx="37">
                  <c:v>-9596</c:v>
                </c:pt>
                <c:pt idx="38">
                  <c:v>-9594</c:v>
                </c:pt>
                <c:pt idx="39">
                  <c:v>-9587</c:v>
                </c:pt>
                <c:pt idx="40">
                  <c:v>-9567</c:v>
                </c:pt>
                <c:pt idx="41">
                  <c:v>-9565</c:v>
                </c:pt>
                <c:pt idx="42">
                  <c:v>-9547</c:v>
                </c:pt>
                <c:pt idx="43">
                  <c:v>-9545</c:v>
                </c:pt>
                <c:pt idx="44">
                  <c:v>-9521</c:v>
                </c:pt>
                <c:pt idx="45">
                  <c:v>-9485</c:v>
                </c:pt>
                <c:pt idx="46">
                  <c:v>-9454</c:v>
                </c:pt>
                <c:pt idx="47">
                  <c:v>-9445</c:v>
                </c:pt>
                <c:pt idx="48">
                  <c:v>-9428</c:v>
                </c:pt>
                <c:pt idx="49">
                  <c:v>-9421</c:v>
                </c:pt>
                <c:pt idx="50">
                  <c:v>-9385</c:v>
                </c:pt>
                <c:pt idx="51">
                  <c:v>-9383</c:v>
                </c:pt>
                <c:pt idx="52">
                  <c:v>-9374</c:v>
                </c:pt>
                <c:pt idx="53">
                  <c:v>-9359</c:v>
                </c:pt>
                <c:pt idx="54">
                  <c:v>-9270</c:v>
                </c:pt>
                <c:pt idx="55">
                  <c:v>-9250</c:v>
                </c:pt>
                <c:pt idx="56">
                  <c:v>-9243</c:v>
                </c:pt>
                <c:pt idx="57">
                  <c:v>-9239</c:v>
                </c:pt>
                <c:pt idx="58">
                  <c:v>-6392</c:v>
                </c:pt>
                <c:pt idx="59">
                  <c:v>-5773</c:v>
                </c:pt>
                <c:pt idx="60">
                  <c:v>-5745</c:v>
                </c:pt>
                <c:pt idx="61">
                  <c:v>-5687</c:v>
                </c:pt>
                <c:pt idx="62">
                  <c:v>-5644</c:v>
                </c:pt>
                <c:pt idx="63">
                  <c:v>-5621</c:v>
                </c:pt>
                <c:pt idx="64">
                  <c:v>-5563</c:v>
                </c:pt>
                <c:pt idx="65">
                  <c:v>-5542</c:v>
                </c:pt>
                <c:pt idx="66">
                  <c:v>-5507</c:v>
                </c:pt>
                <c:pt idx="67">
                  <c:v>-5447</c:v>
                </c:pt>
                <c:pt idx="68">
                  <c:v>-5443</c:v>
                </c:pt>
                <c:pt idx="69">
                  <c:v>-5348</c:v>
                </c:pt>
                <c:pt idx="70">
                  <c:v>-5217</c:v>
                </c:pt>
                <c:pt idx="71">
                  <c:v>-5201</c:v>
                </c:pt>
                <c:pt idx="72">
                  <c:v>-5052</c:v>
                </c:pt>
                <c:pt idx="73">
                  <c:v>-5004</c:v>
                </c:pt>
                <c:pt idx="74">
                  <c:v>-4977</c:v>
                </c:pt>
                <c:pt idx="75">
                  <c:v>-4926</c:v>
                </c:pt>
                <c:pt idx="76">
                  <c:v>-4886</c:v>
                </c:pt>
                <c:pt idx="77">
                  <c:v>-4830</c:v>
                </c:pt>
                <c:pt idx="78">
                  <c:v>-4822</c:v>
                </c:pt>
                <c:pt idx="79">
                  <c:v>-4817</c:v>
                </c:pt>
                <c:pt idx="80">
                  <c:v>-4265</c:v>
                </c:pt>
                <c:pt idx="81">
                  <c:v>-4154</c:v>
                </c:pt>
                <c:pt idx="82">
                  <c:v>-3342</c:v>
                </c:pt>
                <c:pt idx="83">
                  <c:v>-3342</c:v>
                </c:pt>
                <c:pt idx="84">
                  <c:v>-3331</c:v>
                </c:pt>
                <c:pt idx="85">
                  <c:v>-3331</c:v>
                </c:pt>
                <c:pt idx="86">
                  <c:v>-3300</c:v>
                </c:pt>
                <c:pt idx="87">
                  <c:v>-3300</c:v>
                </c:pt>
                <c:pt idx="88">
                  <c:v>-3298</c:v>
                </c:pt>
                <c:pt idx="89">
                  <c:v>-3298</c:v>
                </c:pt>
                <c:pt idx="90">
                  <c:v>-3231</c:v>
                </c:pt>
                <c:pt idx="91">
                  <c:v>-3198</c:v>
                </c:pt>
                <c:pt idx="92">
                  <c:v>-3120</c:v>
                </c:pt>
                <c:pt idx="93">
                  <c:v>-3109</c:v>
                </c:pt>
                <c:pt idx="94">
                  <c:v>-3100</c:v>
                </c:pt>
                <c:pt idx="95">
                  <c:v>-3027</c:v>
                </c:pt>
                <c:pt idx="96">
                  <c:v>-3027</c:v>
                </c:pt>
                <c:pt idx="97">
                  <c:v>-3016</c:v>
                </c:pt>
                <c:pt idx="98">
                  <c:v>-3016</c:v>
                </c:pt>
                <c:pt idx="99">
                  <c:v>-2994</c:v>
                </c:pt>
                <c:pt idx="100">
                  <c:v>-2983</c:v>
                </c:pt>
                <c:pt idx="101">
                  <c:v>-2983</c:v>
                </c:pt>
                <c:pt idx="102">
                  <c:v>-2914</c:v>
                </c:pt>
                <c:pt idx="103">
                  <c:v>-2905</c:v>
                </c:pt>
                <c:pt idx="104">
                  <c:v>-2905</c:v>
                </c:pt>
                <c:pt idx="105">
                  <c:v>-2870</c:v>
                </c:pt>
                <c:pt idx="106">
                  <c:v>-2823</c:v>
                </c:pt>
                <c:pt idx="107">
                  <c:v>-2812</c:v>
                </c:pt>
                <c:pt idx="108">
                  <c:v>-2805</c:v>
                </c:pt>
                <c:pt idx="109">
                  <c:v>-2803</c:v>
                </c:pt>
                <c:pt idx="110">
                  <c:v>-2803</c:v>
                </c:pt>
                <c:pt idx="111">
                  <c:v>-2792</c:v>
                </c:pt>
                <c:pt idx="112">
                  <c:v>-2781</c:v>
                </c:pt>
                <c:pt idx="113">
                  <c:v>-2736</c:v>
                </c:pt>
                <c:pt idx="114">
                  <c:v>-2623</c:v>
                </c:pt>
                <c:pt idx="115">
                  <c:v>-2570</c:v>
                </c:pt>
                <c:pt idx="116">
                  <c:v>-2546</c:v>
                </c:pt>
                <c:pt idx="117">
                  <c:v>-2488</c:v>
                </c:pt>
                <c:pt idx="118">
                  <c:v>-2477</c:v>
                </c:pt>
                <c:pt idx="119">
                  <c:v>-2468</c:v>
                </c:pt>
                <c:pt idx="120">
                  <c:v>-2366</c:v>
                </c:pt>
                <c:pt idx="121">
                  <c:v>-2297</c:v>
                </c:pt>
                <c:pt idx="122">
                  <c:v>-2257</c:v>
                </c:pt>
                <c:pt idx="123">
                  <c:v>-2231</c:v>
                </c:pt>
                <c:pt idx="124">
                  <c:v>-2231</c:v>
                </c:pt>
                <c:pt idx="125">
                  <c:v>-2153</c:v>
                </c:pt>
                <c:pt idx="126">
                  <c:v>-2153</c:v>
                </c:pt>
                <c:pt idx="127">
                  <c:v>-2144</c:v>
                </c:pt>
                <c:pt idx="128">
                  <c:v>-2131</c:v>
                </c:pt>
                <c:pt idx="129">
                  <c:v>-2038</c:v>
                </c:pt>
                <c:pt idx="130">
                  <c:v>-2027</c:v>
                </c:pt>
                <c:pt idx="131">
                  <c:v>-1940</c:v>
                </c:pt>
                <c:pt idx="132">
                  <c:v>-2570</c:v>
                </c:pt>
                <c:pt idx="133">
                  <c:v>-1869</c:v>
                </c:pt>
                <c:pt idx="134">
                  <c:v>-1860</c:v>
                </c:pt>
                <c:pt idx="135">
                  <c:v>-1829</c:v>
                </c:pt>
                <c:pt idx="136">
                  <c:v>-1827</c:v>
                </c:pt>
                <c:pt idx="137">
                  <c:v>-1736</c:v>
                </c:pt>
                <c:pt idx="138">
                  <c:v>-1736</c:v>
                </c:pt>
                <c:pt idx="139">
                  <c:v>-1723</c:v>
                </c:pt>
                <c:pt idx="140">
                  <c:v>-1654</c:v>
                </c:pt>
                <c:pt idx="141">
                  <c:v>-1623</c:v>
                </c:pt>
                <c:pt idx="142">
                  <c:v>-1623</c:v>
                </c:pt>
                <c:pt idx="143">
                  <c:v>-1623</c:v>
                </c:pt>
                <c:pt idx="144">
                  <c:v>-1623</c:v>
                </c:pt>
                <c:pt idx="145">
                  <c:v>-1623</c:v>
                </c:pt>
                <c:pt idx="146">
                  <c:v>-1612</c:v>
                </c:pt>
                <c:pt idx="147">
                  <c:v>-1543</c:v>
                </c:pt>
                <c:pt idx="148">
                  <c:v>-1523</c:v>
                </c:pt>
                <c:pt idx="149">
                  <c:v>-1499</c:v>
                </c:pt>
                <c:pt idx="150">
                  <c:v>-1412</c:v>
                </c:pt>
                <c:pt idx="151">
                  <c:v>-1399</c:v>
                </c:pt>
                <c:pt idx="152">
                  <c:v>-1399</c:v>
                </c:pt>
                <c:pt idx="153">
                  <c:v>-1354</c:v>
                </c:pt>
                <c:pt idx="154">
                  <c:v>-1354</c:v>
                </c:pt>
                <c:pt idx="155">
                  <c:v>-1330</c:v>
                </c:pt>
                <c:pt idx="156">
                  <c:v>-1241</c:v>
                </c:pt>
                <c:pt idx="157">
                  <c:v>-1197</c:v>
                </c:pt>
                <c:pt idx="158">
                  <c:v>-1197</c:v>
                </c:pt>
                <c:pt idx="159">
                  <c:v>-1195</c:v>
                </c:pt>
                <c:pt idx="160">
                  <c:v>-1186</c:v>
                </c:pt>
                <c:pt idx="161">
                  <c:v>-1095</c:v>
                </c:pt>
                <c:pt idx="162">
                  <c:v>-1095</c:v>
                </c:pt>
                <c:pt idx="163">
                  <c:v>-1093</c:v>
                </c:pt>
                <c:pt idx="164">
                  <c:v>-1084</c:v>
                </c:pt>
                <c:pt idx="165">
                  <c:v>-1026</c:v>
                </c:pt>
                <c:pt idx="166">
                  <c:v>-1004</c:v>
                </c:pt>
                <c:pt idx="167">
                  <c:v>-1004</c:v>
                </c:pt>
                <c:pt idx="168">
                  <c:v>-913</c:v>
                </c:pt>
                <c:pt idx="169">
                  <c:v>-893</c:v>
                </c:pt>
                <c:pt idx="170">
                  <c:v>-882</c:v>
                </c:pt>
                <c:pt idx="171">
                  <c:v>-760</c:v>
                </c:pt>
                <c:pt idx="172">
                  <c:v>-691</c:v>
                </c:pt>
                <c:pt idx="173">
                  <c:v>-589</c:v>
                </c:pt>
                <c:pt idx="174">
                  <c:v>-554</c:v>
                </c:pt>
                <c:pt idx="175">
                  <c:v>-545</c:v>
                </c:pt>
                <c:pt idx="176">
                  <c:v>-487</c:v>
                </c:pt>
                <c:pt idx="177">
                  <c:v>-432</c:v>
                </c:pt>
                <c:pt idx="178">
                  <c:v>-263</c:v>
                </c:pt>
                <c:pt idx="179">
                  <c:v>-161</c:v>
                </c:pt>
                <c:pt idx="180">
                  <c:v>-150</c:v>
                </c:pt>
                <c:pt idx="181">
                  <c:v>-150</c:v>
                </c:pt>
                <c:pt idx="182">
                  <c:v>-83</c:v>
                </c:pt>
                <c:pt idx="183">
                  <c:v>-35.5</c:v>
                </c:pt>
                <c:pt idx="184">
                  <c:v>0</c:v>
                </c:pt>
                <c:pt idx="185">
                  <c:v>41</c:v>
                </c:pt>
                <c:pt idx="186">
                  <c:v>54</c:v>
                </c:pt>
                <c:pt idx="187">
                  <c:v>63</c:v>
                </c:pt>
                <c:pt idx="188">
                  <c:v>72</c:v>
                </c:pt>
                <c:pt idx="189">
                  <c:v>94</c:v>
                </c:pt>
                <c:pt idx="190">
                  <c:v>167</c:v>
                </c:pt>
                <c:pt idx="191">
                  <c:v>265</c:v>
                </c:pt>
                <c:pt idx="192">
                  <c:v>285</c:v>
                </c:pt>
                <c:pt idx="193">
                  <c:v>287</c:v>
                </c:pt>
                <c:pt idx="194">
                  <c:v>367</c:v>
                </c:pt>
                <c:pt idx="195">
                  <c:v>376</c:v>
                </c:pt>
                <c:pt idx="196">
                  <c:v>624</c:v>
                </c:pt>
                <c:pt idx="197">
                  <c:v>713</c:v>
                </c:pt>
                <c:pt idx="198">
                  <c:v>800.5</c:v>
                </c:pt>
                <c:pt idx="199">
                  <c:v>802</c:v>
                </c:pt>
                <c:pt idx="200">
                  <c:v>806</c:v>
                </c:pt>
                <c:pt idx="201">
                  <c:v>1321</c:v>
                </c:pt>
                <c:pt idx="202">
                  <c:v>1343</c:v>
                </c:pt>
                <c:pt idx="203">
                  <c:v>1971</c:v>
                </c:pt>
                <c:pt idx="204">
                  <c:v>1973</c:v>
                </c:pt>
                <c:pt idx="205">
                  <c:v>2082</c:v>
                </c:pt>
                <c:pt idx="206">
                  <c:v>2184</c:v>
                </c:pt>
                <c:pt idx="207">
                  <c:v>2193</c:v>
                </c:pt>
              </c:numCache>
            </c:numRef>
          </c:xVal>
          <c:yVal>
            <c:numRef>
              <c:f>'Active 1'!$L$21:$L$990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784-489C-84DC-078CD7AE4248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'Active 1'!$D$21:$D$93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1'!$F$21:$F$990</c:f>
              <c:numCache>
                <c:formatCode>General</c:formatCode>
                <c:ptCount val="970"/>
                <c:pt idx="0">
                  <c:v>-12354</c:v>
                </c:pt>
                <c:pt idx="1">
                  <c:v>-11918</c:v>
                </c:pt>
                <c:pt idx="2">
                  <c:v>-11670</c:v>
                </c:pt>
                <c:pt idx="3">
                  <c:v>-11457</c:v>
                </c:pt>
                <c:pt idx="4">
                  <c:v>-11255</c:v>
                </c:pt>
                <c:pt idx="5">
                  <c:v>-11107</c:v>
                </c:pt>
                <c:pt idx="6">
                  <c:v>-10725</c:v>
                </c:pt>
                <c:pt idx="7">
                  <c:v>-10721</c:v>
                </c:pt>
                <c:pt idx="8">
                  <c:v>-10719</c:v>
                </c:pt>
                <c:pt idx="9">
                  <c:v>-10709</c:v>
                </c:pt>
                <c:pt idx="10">
                  <c:v>-10707</c:v>
                </c:pt>
                <c:pt idx="11">
                  <c:v>-10705</c:v>
                </c:pt>
                <c:pt idx="12">
                  <c:v>-10705</c:v>
                </c:pt>
                <c:pt idx="13">
                  <c:v>-10701</c:v>
                </c:pt>
                <c:pt idx="14">
                  <c:v>-10696</c:v>
                </c:pt>
                <c:pt idx="15">
                  <c:v>-10630</c:v>
                </c:pt>
                <c:pt idx="16">
                  <c:v>-10619</c:v>
                </c:pt>
                <c:pt idx="17">
                  <c:v>-10617</c:v>
                </c:pt>
                <c:pt idx="18">
                  <c:v>-10612</c:v>
                </c:pt>
                <c:pt idx="19">
                  <c:v>-10610</c:v>
                </c:pt>
                <c:pt idx="20">
                  <c:v>-10377</c:v>
                </c:pt>
                <c:pt idx="21">
                  <c:v>-10204</c:v>
                </c:pt>
                <c:pt idx="22">
                  <c:v>-10182</c:v>
                </c:pt>
                <c:pt idx="23">
                  <c:v>-10091</c:v>
                </c:pt>
                <c:pt idx="24">
                  <c:v>-10089</c:v>
                </c:pt>
                <c:pt idx="25">
                  <c:v>-10080</c:v>
                </c:pt>
                <c:pt idx="26">
                  <c:v>-9811</c:v>
                </c:pt>
                <c:pt idx="27">
                  <c:v>-9807</c:v>
                </c:pt>
                <c:pt idx="28">
                  <c:v>-9780</c:v>
                </c:pt>
                <c:pt idx="29">
                  <c:v>-9758</c:v>
                </c:pt>
                <c:pt idx="30">
                  <c:v>-9756</c:v>
                </c:pt>
                <c:pt idx="31">
                  <c:v>-9696</c:v>
                </c:pt>
                <c:pt idx="32">
                  <c:v>-9687</c:v>
                </c:pt>
                <c:pt idx="33">
                  <c:v>-9676</c:v>
                </c:pt>
                <c:pt idx="34">
                  <c:v>-9672</c:v>
                </c:pt>
                <c:pt idx="35">
                  <c:v>-9645</c:v>
                </c:pt>
                <c:pt idx="36">
                  <c:v>-9634</c:v>
                </c:pt>
                <c:pt idx="37">
                  <c:v>-9596</c:v>
                </c:pt>
                <c:pt idx="38">
                  <c:v>-9594</c:v>
                </c:pt>
                <c:pt idx="39">
                  <c:v>-9587</c:v>
                </c:pt>
                <c:pt idx="40">
                  <c:v>-9567</c:v>
                </c:pt>
                <c:pt idx="41">
                  <c:v>-9565</c:v>
                </c:pt>
                <c:pt idx="42">
                  <c:v>-9547</c:v>
                </c:pt>
                <c:pt idx="43">
                  <c:v>-9545</c:v>
                </c:pt>
                <c:pt idx="44">
                  <c:v>-9521</c:v>
                </c:pt>
                <c:pt idx="45">
                  <c:v>-9485</c:v>
                </c:pt>
                <c:pt idx="46">
                  <c:v>-9454</c:v>
                </c:pt>
                <c:pt idx="47">
                  <c:v>-9445</c:v>
                </c:pt>
                <c:pt idx="48">
                  <c:v>-9428</c:v>
                </c:pt>
                <c:pt idx="49">
                  <c:v>-9421</c:v>
                </c:pt>
                <c:pt idx="50">
                  <c:v>-9385</c:v>
                </c:pt>
                <c:pt idx="51">
                  <c:v>-9383</c:v>
                </c:pt>
                <c:pt idx="52">
                  <c:v>-9374</c:v>
                </c:pt>
                <c:pt idx="53">
                  <c:v>-9359</c:v>
                </c:pt>
                <c:pt idx="54">
                  <c:v>-9270</c:v>
                </c:pt>
                <c:pt idx="55">
                  <c:v>-9250</c:v>
                </c:pt>
                <c:pt idx="56">
                  <c:v>-9243</c:v>
                </c:pt>
                <c:pt idx="57">
                  <c:v>-9239</c:v>
                </c:pt>
                <c:pt idx="58">
                  <c:v>-6392</c:v>
                </c:pt>
                <c:pt idx="59">
                  <c:v>-5773</c:v>
                </c:pt>
                <c:pt idx="60">
                  <c:v>-5745</c:v>
                </c:pt>
                <c:pt idx="61">
                  <c:v>-5687</c:v>
                </c:pt>
                <c:pt idx="62">
                  <c:v>-5644</c:v>
                </c:pt>
                <c:pt idx="63">
                  <c:v>-5621</c:v>
                </c:pt>
                <c:pt idx="64">
                  <c:v>-5563</c:v>
                </c:pt>
                <c:pt idx="65">
                  <c:v>-5542</c:v>
                </c:pt>
                <c:pt idx="66">
                  <c:v>-5507</c:v>
                </c:pt>
                <c:pt idx="67">
                  <c:v>-5447</c:v>
                </c:pt>
                <c:pt idx="68">
                  <c:v>-5443</c:v>
                </c:pt>
                <c:pt idx="69">
                  <c:v>-5348</c:v>
                </c:pt>
                <c:pt idx="70">
                  <c:v>-5217</c:v>
                </c:pt>
                <c:pt idx="71">
                  <c:v>-5201</c:v>
                </c:pt>
                <c:pt idx="72">
                  <c:v>-5052</c:v>
                </c:pt>
                <c:pt idx="73">
                  <c:v>-5004</c:v>
                </c:pt>
                <c:pt idx="74">
                  <c:v>-4977</c:v>
                </c:pt>
                <c:pt idx="75">
                  <c:v>-4926</c:v>
                </c:pt>
                <c:pt idx="76">
                  <c:v>-4886</c:v>
                </c:pt>
                <c:pt idx="77">
                  <c:v>-4830</c:v>
                </c:pt>
                <c:pt idx="78">
                  <c:v>-4822</c:v>
                </c:pt>
                <c:pt idx="79">
                  <c:v>-4817</c:v>
                </c:pt>
                <c:pt idx="80">
                  <c:v>-4265</c:v>
                </c:pt>
                <c:pt idx="81">
                  <c:v>-4154</c:v>
                </c:pt>
                <c:pt idx="82">
                  <c:v>-3342</c:v>
                </c:pt>
                <c:pt idx="83">
                  <c:v>-3342</c:v>
                </c:pt>
                <c:pt idx="84">
                  <c:v>-3331</c:v>
                </c:pt>
                <c:pt idx="85">
                  <c:v>-3331</c:v>
                </c:pt>
                <c:pt idx="86">
                  <c:v>-3300</c:v>
                </c:pt>
                <c:pt idx="87">
                  <c:v>-3300</c:v>
                </c:pt>
                <c:pt idx="88">
                  <c:v>-3298</c:v>
                </c:pt>
                <c:pt idx="89">
                  <c:v>-3298</c:v>
                </c:pt>
                <c:pt idx="90">
                  <c:v>-3231</c:v>
                </c:pt>
                <c:pt idx="91">
                  <c:v>-3198</c:v>
                </c:pt>
                <c:pt idx="92">
                  <c:v>-3120</c:v>
                </c:pt>
                <c:pt idx="93">
                  <c:v>-3109</c:v>
                </c:pt>
                <c:pt idx="94">
                  <c:v>-3100</c:v>
                </c:pt>
                <c:pt idx="95">
                  <c:v>-3027</c:v>
                </c:pt>
                <c:pt idx="96">
                  <c:v>-3027</c:v>
                </c:pt>
                <c:pt idx="97">
                  <c:v>-3016</c:v>
                </c:pt>
                <c:pt idx="98">
                  <c:v>-3016</c:v>
                </c:pt>
                <c:pt idx="99">
                  <c:v>-2994</c:v>
                </c:pt>
                <c:pt idx="100">
                  <c:v>-2983</c:v>
                </c:pt>
                <c:pt idx="101">
                  <c:v>-2983</c:v>
                </c:pt>
                <c:pt idx="102">
                  <c:v>-2914</c:v>
                </c:pt>
                <c:pt idx="103">
                  <c:v>-2905</c:v>
                </c:pt>
                <c:pt idx="104">
                  <c:v>-2905</c:v>
                </c:pt>
                <c:pt idx="105">
                  <c:v>-2870</c:v>
                </c:pt>
                <c:pt idx="106">
                  <c:v>-2823</c:v>
                </c:pt>
                <c:pt idx="107">
                  <c:v>-2812</c:v>
                </c:pt>
                <c:pt idx="108">
                  <c:v>-2805</c:v>
                </c:pt>
                <c:pt idx="109">
                  <c:v>-2803</c:v>
                </c:pt>
                <c:pt idx="110">
                  <c:v>-2803</c:v>
                </c:pt>
                <c:pt idx="111">
                  <c:v>-2792</c:v>
                </c:pt>
                <c:pt idx="112">
                  <c:v>-2781</c:v>
                </c:pt>
                <c:pt idx="113">
                  <c:v>-2736</c:v>
                </c:pt>
                <c:pt idx="114">
                  <c:v>-2623</c:v>
                </c:pt>
                <c:pt idx="115">
                  <c:v>-2570</c:v>
                </c:pt>
                <c:pt idx="116">
                  <c:v>-2546</c:v>
                </c:pt>
                <c:pt idx="117">
                  <c:v>-2488</c:v>
                </c:pt>
                <c:pt idx="118">
                  <c:v>-2477</c:v>
                </c:pt>
                <c:pt idx="119">
                  <c:v>-2468</c:v>
                </c:pt>
                <c:pt idx="120">
                  <c:v>-2366</c:v>
                </c:pt>
                <c:pt idx="121">
                  <c:v>-2297</c:v>
                </c:pt>
                <c:pt idx="122">
                  <c:v>-2257</c:v>
                </c:pt>
                <c:pt idx="123">
                  <c:v>-2231</c:v>
                </c:pt>
                <c:pt idx="124">
                  <c:v>-2231</c:v>
                </c:pt>
                <c:pt idx="125">
                  <c:v>-2153</c:v>
                </c:pt>
                <c:pt idx="126">
                  <c:v>-2153</c:v>
                </c:pt>
                <c:pt idx="127">
                  <c:v>-2144</c:v>
                </c:pt>
                <c:pt idx="128">
                  <c:v>-2131</c:v>
                </c:pt>
                <c:pt idx="129">
                  <c:v>-2038</c:v>
                </c:pt>
                <c:pt idx="130">
                  <c:v>-2027</c:v>
                </c:pt>
                <c:pt idx="131">
                  <c:v>-1940</c:v>
                </c:pt>
                <c:pt idx="132">
                  <c:v>-2570</c:v>
                </c:pt>
                <c:pt idx="133">
                  <c:v>-1869</c:v>
                </c:pt>
                <c:pt idx="134">
                  <c:v>-1860</c:v>
                </c:pt>
                <c:pt idx="135">
                  <c:v>-1829</c:v>
                </c:pt>
                <c:pt idx="136">
                  <c:v>-1827</c:v>
                </c:pt>
                <c:pt idx="137">
                  <c:v>-1736</c:v>
                </c:pt>
                <c:pt idx="138">
                  <c:v>-1736</c:v>
                </c:pt>
                <c:pt idx="139">
                  <c:v>-1723</c:v>
                </c:pt>
                <c:pt idx="140">
                  <c:v>-1654</c:v>
                </c:pt>
                <c:pt idx="141">
                  <c:v>-1623</c:v>
                </c:pt>
                <c:pt idx="142">
                  <c:v>-1623</c:v>
                </c:pt>
                <c:pt idx="143">
                  <c:v>-1623</c:v>
                </c:pt>
                <c:pt idx="144">
                  <c:v>-1623</c:v>
                </c:pt>
                <c:pt idx="145">
                  <c:v>-1623</c:v>
                </c:pt>
                <c:pt idx="146">
                  <c:v>-1612</c:v>
                </c:pt>
                <c:pt idx="147">
                  <c:v>-1543</c:v>
                </c:pt>
                <c:pt idx="148">
                  <c:v>-1523</c:v>
                </c:pt>
                <c:pt idx="149">
                  <c:v>-1499</c:v>
                </c:pt>
                <c:pt idx="150">
                  <c:v>-1412</c:v>
                </c:pt>
                <c:pt idx="151">
                  <c:v>-1399</c:v>
                </c:pt>
                <c:pt idx="152">
                  <c:v>-1399</c:v>
                </c:pt>
                <c:pt idx="153">
                  <c:v>-1354</c:v>
                </c:pt>
                <c:pt idx="154">
                  <c:v>-1354</c:v>
                </c:pt>
                <c:pt idx="155">
                  <c:v>-1330</c:v>
                </c:pt>
                <c:pt idx="156">
                  <c:v>-1241</c:v>
                </c:pt>
                <c:pt idx="157">
                  <c:v>-1197</c:v>
                </c:pt>
                <c:pt idx="158">
                  <c:v>-1197</c:v>
                </c:pt>
                <c:pt idx="159">
                  <c:v>-1195</c:v>
                </c:pt>
                <c:pt idx="160">
                  <c:v>-1186</c:v>
                </c:pt>
                <c:pt idx="161">
                  <c:v>-1095</c:v>
                </c:pt>
                <c:pt idx="162">
                  <c:v>-1095</c:v>
                </c:pt>
                <c:pt idx="163">
                  <c:v>-1093</c:v>
                </c:pt>
                <c:pt idx="164">
                  <c:v>-1084</c:v>
                </c:pt>
                <c:pt idx="165">
                  <c:v>-1026</c:v>
                </c:pt>
                <c:pt idx="166">
                  <c:v>-1004</c:v>
                </c:pt>
                <c:pt idx="167">
                  <c:v>-1004</c:v>
                </c:pt>
                <c:pt idx="168">
                  <c:v>-913</c:v>
                </c:pt>
                <c:pt idx="169">
                  <c:v>-893</c:v>
                </c:pt>
                <c:pt idx="170">
                  <c:v>-882</c:v>
                </c:pt>
                <c:pt idx="171">
                  <c:v>-760</c:v>
                </c:pt>
                <c:pt idx="172">
                  <c:v>-691</c:v>
                </c:pt>
                <c:pt idx="173">
                  <c:v>-589</c:v>
                </c:pt>
                <c:pt idx="174">
                  <c:v>-554</c:v>
                </c:pt>
                <c:pt idx="175">
                  <c:v>-545</c:v>
                </c:pt>
                <c:pt idx="176">
                  <c:v>-487</c:v>
                </c:pt>
                <c:pt idx="177">
                  <c:v>-432</c:v>
                </c:pt>
                <c:pt idx="178">
                  <c:v>-263</c:v>
                </c:pt>
                <c:pt idx="179">
                  <c:v>-161</c:v>
                </c:pt>
                <c:pt idx="180">
                  <c:v>-150</c:v>
                </c:pt>
                <c:pt idx="181">
                  <c:v>-150</c:v>
                </c:pt>
                <c:pt idx="182">
                  <c:v>-83</c:v>
                </c:pt>
                <c:pt idx="183">
                  <c:v>-35.5</c:v>
                </c:pt>
                <c:pt idx="184">
                  <c:v>0</c:v>
                </c:pt>
                <c:pt idx="185">
                  <c:v>41</c:v>
                </c:pt>
                <c:pt idx="186">
                  <c:v>54</c:v>
                </c:pt>
                <c:pt idx="187">
                  <c:v>63</c:v>
                </c:pt>
                <c:pt idx="188">
                  <c:v>72</c:v>
                </c:pt>
                <c:pt idx="189">
                  <c:v>94</c:v>
                </c:pt>
                <c:pt idx="190">
                  <c:v>167</c:v>
                </c:pt>
                <c:pt idx="191">
                  <c:v>265</c:v>
                </c:pt>
                <c:pt idx="192">
                  <c:v>285</c:v>
                </c:pt>
                <c:pt idx="193">
                  <c:v>287</c:v>
                </c:pt>
                <c:pt idx="194">
                  <c:v>367</c:v>
                </c:pt>
                <c:pt idx="195">
                  <c:v>376</c:v>
                </c:pt>
                <c:pt idx="196">
                  <c:v>624</c:v>
                </c:pt>
                <c:pt idx="197">
                  <c:v>713</c:v>
                </c:pt>
                <c:pt idx="198">
                  <c:v>800.5</c:v>
                </c:pt>
                <c:pt idx="199">
                  <c:v>802</c:v>
                </c:pt>
                <c:pt idx="200">
                  <c:v>806</c:v>
                </c:pt>
                <c:pt idx="201">
                  <c:v>1321</c:v>
                </c:pt>
                <c:pt idx="202">
                  <c:v>1343</c:v>
                </c:pt>
                <c:pt idx="203">
                  <c:v>1971</c:v>
                </c:pt>
                <c:pt idx="204">
                  <c:v>1973</c:v>
                </c:pt>
                <c:pt idx="205">
                  <c:v>2082</c:v>
                </c:pt>
                <c:pt idx="206">
                  <c:v>2184</c:v>
                </c:pt>
                <c:pt idx="207">
                  <c:v>2193</c:v>
                </c:pt>
              </c:numCache>
            </c:numRef>
          </c:xVal>
          <c:yVal>
            <c:numRef>
              <c:f>'Active 1'!$M$21:$M$990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784-489C-84DC-078CD7AE4248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'Active 1'!$D$21:$D$93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1'!$F$21:$F$990</c:f>
              <c:numCache>
                <c:formatCode>General</c:formatCode>
                <c:ptCount val="970"/>
                <c:pt idx="0">
                  <c:v>-12354</c:v>
                </c:pt>
                <c:pt idx="1">
                  <c:v>-11918</c:v>
                </c:pt>
                <c:pt idx="2">
                  <c:v>-11670</c:v>
                </c:pt>
                <c:pt idx="3">
                  <c:v>-11457</c:v>
                </c:pt>
                <c:pt idx="4">
                  <c:v>-11255</c:v>
                </c:pt>
                <c:pt idx="5">
                  <c:v>-11107</c:v>
                </c:pt>
                <c:pt idx="6">
                  <c:v>-10725</c:v>
                </c:pt>
                <c:pt idx="7">
                  <c:v>-10721</c:v>
                </c:pt>
                <c:pt idx="8">
                  <c:v>-10719</c:v>
                </c:pt>
                <c:pt idx="9">
                  <c:v>-10709</c:v>
                </c:pt>
                <c:pt idx="10">
                  <c:v>-10707</c:v>
                </c:pt>
                <c:pt idx="11">
                  <c:v>-10705</c:v>
                </c:pt>
                <c:pt idx="12">
                  <c:v>-10705</c:v>
                </c:pt>
                <c:pt idx="13">
                  <c:v>-10701</c:v>
                </c:pt>
                <c:pt idx="14">
                  <c:v>-10696</c:v>
                </c:pt>
                <c:pt idx="15">
                  <c:v>-10630</c:v>
                </c:pt>
                <c:pt idx="16">
                  <c:v>-10619</c:v>
                </c:pt>
                <c:pt idx="17">
                  <c:v>-10617</c:v>
                </c:pt>
                <c:pt idx="18">
                  <c:v>-10612</c:v>
                </c:pt>
                <c:pt idx="19">
                  <c:v>-10610</c:v>
                </c:pt>
                <c:pt idx="20">
                  <c:v>-10377</c:v>
                </c:pt>
                <c:pt idx="21">
                  <c:v>-10204</c:v>
                </c:pt>
                <c:pt idx="22">
                  <c:v>-10182</c:v>
                </c:pt>
                <c:pt idx="23">
                  <c:v>-10091</c:v>
                </c:pt>
                <c:pt idx="24">
                  <c:v>-10089</c:v>
                </c:pt>
                <c:pt idx="25">
                  <c:v>-10080</c:v>
                </c:pt>
                <c:pt idx="26">
                  <c:v>-9811</c:v>
                </c:pt>
                <c:pt idx="27">
                  <c:v>-9807</c:v>
                </c:pt>
                <c:pt idx="28">
                  <c:v>-9780</c:v>
                </c:pt>
                <c:pt idx="29">
                  <c:v>-9758</c:v>
                </c:pt>
                <c:pt idx="30">
                  <c:v>-9756</c:v>
                </c:pt>
                <c:pt idx="31">
                  <c:v>-9696</c:v>
                </c:pt>
                <c:pt idx="32">
                  <c:v>-9687</c:v>
                </c:pt>
                <c:pt idx="33">
                  <c:v>-9676</c:v>
                </c:pt>
                <c:pt idx="34">
                  <c:v>-9672</c:v>
                </c:pt>
                <c:pt idx="35">
                  <c:v>-9645</c:v>
                </c:pt>
                <c:pt idx="36">
                  <c:v>-9634</c:v>
                </c:pt>
                <c:pt idx="37">
                  <c:v>-9596</c:v>
                </c:pt>
                <c:pt idx="38">
                  <c:v>-9594</c:v>
                </c:pt>
                <c:pt idx="39">
                  <c:v>-9587</c:v>
                </c:pt>
                <c:pt idx="40">
                  <c:v>-9567</c:v>
                </c:pt>
                <c:pt idx="41">
                  <c:v>-9565</c:v>
                </c:pt>
                <c:pt idx="42">
                  <c:v>-9547</c:v>
                </c:pt>
                <c:pt idx="43">
                  <c:v>-9545</c:v>
                </c:pt>
                <c:pt idx="44">
                  <c:v>-9521</c:v>
                </c:pt>
                <c:pt idx="45">
                  <c:v>-9485</c:v>
                </c:pt>
                <c:pt idx="46">
                  <c:v>-9454</c:v>
                </c:pt>
                <c:pt idx="47">
                  <c:v>-9445</c:v>
                </c:pt>
                <c:pt idx="48">
                  <c:v>-9428</c:v>
                </c:pt>
                <c:pt idx="49">
                  <c:v>-9421</c:v>
                </c:pt>
                <c:pt idx="50">
                  <c:v>-9385</c:v>
                </c:pt>
                <c:pt idx="51">
                  <c:v>-9383</c:v>
                </c:pt>
                <c:pt idx="52">
                  <c:v>-9374</c:v>
                </c:pt>
                <c:pt idx="53">
                  <c:v>-9359</c:v>
                </c:pt>
                <c:pt idx="54">
                  <c:v>-9270</c:v>
                </c:pt>
                <c:pt idx="55">
                  <c:v>-9250</c:v>
                </c:pt>
                <c:pt idx="56">
                  <c:v>-9243</c:v>
                </c:pt>
                <c:pt idx="57">
                  <c:v>-9239</c:v>
                </c:pt>
                <c:pt idx="58">
                  <c:v>-6392</c:v>
                </c:pt>
                <c:pt idx="59">
                  <c:v>-5773</c:v>
                </c:pt>
                <c:pt idx="60">
                  <c:v>-5745</c:v>
                </c:pt>
                <c:pt idx="61">
                  <c:v>-5687</c:v>
                </c:pt>
                <c:pt idx="62">
                  <c:v>-5644</c:v>
                </c:pt>
                <c:pt idx="63">
                  <c:v>-5621</c:v>
                </c:pt>
                <c:pt idx="64">
                  <c:v>-5563</c:v>
                </c:pt>
                <c:pt idx="65">
                  <c:v>-5542</c:v>
                </c:pt>
                <c:pt idx="66">
                  <c:v>-5507</c:v>
                </c:pt>
                <c:pt idx="67">
                  <c:v>-5447</c:v>
                </c:pt>
                <c:pt idx="68">
                  <c:v>-5443</c:v>
                </c:pt>
                <c:pt idx="69">
                  <c:v>-5348</c:v>
                </c:pt>
                <c:pt idx="70">
                  <c:v>-5217</c:v>
                </c:pt>
                <c:pt idx="71">
                  <c:v>-5201</c:v>
                </c:pt>
                <c:pt idx="72">
                  <c:v>-5052</c:v>
                </c:pt>
                <c:pt idx="73">
                  <c:v>-5004</c:v>
                </c:pt>
                <c:pt idx="74">
                  <c:v>-4977</c:v>
                </c:pt>
                <c:pt idx="75">
                  <c:v>-4926</c:v>
                </c:pt>
                <c:pt idx="76">
                  <c:v>-4886</c:v>
                </c:pt>
                <c:pt idx="77">
                  <c:v>-4830</c:v>
                </c:pt>
                <c:pt idx="78">
                  <c:v>-4822</c:v>
                </c:pt>
                <c:pt idx="79">
                  <c:v>-4817</c:v>
                </c:pt>
                <c:pt idx="80">
                  <c:v>-4265</c:v>
                </c:pt>
                <c:pt idx="81">
                  <c:v>-4154</c:v>
                </c:pt>
                <c:pt idx="82">
                  <c:v>-3342</c:v>
                </c:pt>
                <c:pt idx="83">
                  <c:v>-3342</c:v>
                </c:pt>
                <c:pt idx="84">
                  <c:v>-3331</c:v>
                </c:pt>
                <c:pt idx="85">
                  <c:v>-3331</c:v>
                </c:pt>
                <c:pt idx="86">
                  <c:v>-3300</c:v>
                </c:pt>
                <c:pt idx="87">
                  <c:v>-3300</c:v>
                </c:pt>
                <c:pt idx="88">
                  <c:v>-3298</c:v>
                </c:pt>
                <c:pt idx="89">
                  <c:v>-3298</c:v>
                </c:pt>
                <c:pt idx="90">
                  <c:v>-3231</c:v>
                </c:pt>
                <c:pt idx="91">
                  <c:v>-3198</c:v>
                </c:pt>
                <c:pt idx="92">
                  <c:v>-3120</c:v>
                </c:pt>
                <c:pt idx="93">
                  <c:v>-3109</c:v>
                </c:pt>
                <c:pt idx="94">
                  <c:v>-3100</c:v>
                </c:pt>
                <c:pt idx="95">
                  <c:v>-3027</c:v>
                </c:pt>
                <c:pt idx="96">
                  <c:v>-3027</c:v>
                </c:pt>
                <c:pt idx="97">
                  <c:v>-3016</c:v>
                </c:pt>
                <c:pt idx="98">
                  <c:v>-3016</c:v>
                </c:pt>
                <c:pt idx="99">
                  <c:v>-2994</c:v>
                </c:pt>
                <c:pt idx="100">
                  <c:v>-2983</c:v>
                </c:pt>
                <c:pt idx="101">
                  <c:v>-2983</c:v>
                </c:pt>
                <c:pt idx="102">
                  <c:v>-2914</c:v>
                </c:pt>
                <c:pt idx="103">
                  <c:v>-2905</c:v>
                </c:pt>
                <c:pt idx="104">
                  <c:v>-2905</c:v>
                </c:pt>
                <c:pt idx="105">
                  <c:v>-2870</c:v>
                </c:pt>
                <c:pt idx="106">
                  <c:v>-2823</c:v>
                </c:pt>
                <c:pt idx="107">
                  <c:v>-2812</c:v>
                </c:pt>
                <c:pt idx="108">
                  <c:v>-2805</c:v>
                </c:pt>
                <c:pt idx="109">
                  <c:v>-2803</c:v>
                </c:pt>
                <c:pt idx="110">
                  <c:v>-2803</c:v>
                </c:pt>
                <c:pt idx="111">
                  <c:v>-2792</c:v>
                </c:pt>
                <c:pt idx="112">
                  <c:v>-2781</c:v>
                </c:pt>
                <c:pt idx="113">
                  <c:v>-2736</c:v>
                </c:pt>
                <c:pt idx="114">
                  <c:v>-2623</c:v>
                </c:pt>
                <c:pt idx="115">
                  <c:v>-2570</c:v>
                </c:pt>
                <c:pt idx="116">
                  <c:v>-2546</c:v>
                </c:pt>
                <c:pt idx="117">
                  <c:v>-2488</c:v>
                </c:pt>
                <c:pt idx="118">
                  <c:v>-2477</c:v>
                </c:pt>
                <c:pt idx="119">
                  <c:v>-2468</c:v>
                </c:pt>
                <c:pt idx="120">
                  <c:v>-2366</c:v>
                </c:pt>
                <c:pt idx="121">
                  <c:v>-2297</c:v>
                </c:pt>
                <c:pt idx="122">
                  <c:v>-2257</c:v>
                </c:pt>
                <c:pt idx="123">
                  <c:v>-2231</c:v>
                </c:pt>
                <c:pt idx="124">
                  <c:v>-2231</c:v>
                </c:pt>
                <c:pt idx="125">
                  <c:v>-2153</c:v>
                </c:pt>
                <c:pt idx="126">
                  <c:v>-2153</c:v>
                </c:pt>
                <c:pt idx="127">
                  <c:v>-2144</c:v>
                </c:pt>
                <c:pt idx="128">
                  <c:v>-2131</c:v>
                </c:pt>
                <c:pt idx="129">
                  <c:v>-2038</c:v>
                </c:pt>
                <c:pt idx="130">
                  <c:v>-2027</c:v>
                </c:pt>
                <c:pt idx="131">
                  <c:v>-1940</c:v>
                </c:pt>
                <c:pt idx="132">
                  <c:v>-2570</c:v>
                </c:pt>
                <c:pt idx="133">
                  <c:v>-1869</c:v>
                </c:pt>
                <c:pt idx="134">
                  <c:v>-1860</c:v>
                </c:pt>
                <c:pt idx="135">
                  <c:v>-1829</c:v>
                </c:pt>
                <c:pt idx="136">
                  <c:v>-1827</c:v>
                </c:pt>
                <c:pt idx="137">
                  <c:v>-1736</c:v>
                </c:pt>
                <c:pt idx="138">
                  <c:v>-1736</c:v>
                </c:pt>
                <c:pt idx="139">
                  <c:v>-1723</c:v>
                </c:pt>
                <c:pt idx="140">
                  <c:v>-1654</c:v>
                </c:pt>
                <c:pt idx="141">
                  <c:v>-1623</c:v>
                </c:pt>
                <c:pt idx="142">
                  <c:v>-1623</c:v>
                </c:pt>
                <c:pt idx="143">
                  <c:v>-1623</c:v>
                </c:pt>
                <c:pt idx="144">
                  <c:v>-1623</c:v>
                </c:pt>
                <c:pt idx="145">
                  <c:v>-1623</c:v>
                </c:pt>
                <c:pt idx="146">
                  <c:v>-1612</c:v>
                </c:pt>
                <c:pt idx="147">
                  <c:v>-1543</c:v>
                </c:pt>
                <c:pt idx="148">
                  <c:v>-1523</c:v>
                </c:pt>
                <c:pt idx="149">
                  <c:v>-1499</c:v>
                </c:pt>
                <c:pt idx="150">
                  <c:v>-1412</c:v>
                </c:pt>
                <c:pt idx="151">
                  <c:v>-1399</c:v>
                </c:pt>
                <c:pt idx="152">
                  <c:v>-1399</c:v>
                </c:pt>
                <c:pt idx="153">
                  <c:v>-1354</c:v>
                </c:pt>
                <c:pt idx="154">
                  <c:v>-1354</c:v>
                </c:pt>
                <c:pt idx="155">
                  <c:v>-1330</c:v>
                </c:pt>
                <c:pt idx="156">
                  <c:v>-1241</c:v>
                </c:pt>
                <c:pt idx="157">
                  <c:v>-1197</c:v>
                </c:pt>
                <c:pt idx="158">
                  <c:v>-1197</c:v>
                </c:pt>
                <c:pt idx="159">
                  <c:v>-1195</c:v>
                </c:pt>
                <c:pt idx="160">
                  <c:v>-1186</c:v>
                </c:pt>
                <c:pt idx="161">
                  <c:v>-1095</c:v>
                </c:pt>
                <c:pt idx="162">
                  <c:v>-1095</c:v>
                </c:pt>
                <c:pt idx="163">
                  <c:v>-1093</c:v>
                </c:pt>
                <c:pt idx="164">
                  <c:v>-1084</c:v>
                </c:pt>
                <c:pt idx="165">
                  <c:v>-1026</c:v>
                </c:pt>
                <c:pt idx="166">
                  <c:v>-1004</c:v>
                </c:pt>
                <c:pt idx="167">
                  <c:v>-1004</c:v>
                </c:pt>
                <c:pt idx="168">
                  <c:v>-913</c:v>
                </c:pt>
                <c:pt idx="169">
                  <c:v>-893</c:v>
                </c:pt>
                <c:pt idx="170">
                  <c:v>-882</c:v>
                </c:pt>
                <c:pt idx="171">
                  <c:v>-760</c:v>
                </c:pt>
                <c:pt idx="172">
                  <c:v>-691</c:v>
                </c:pt>
                <c:pt idx="173">
                  <c:v>-589</c:v>
                </c:pt>
                <c:pt idx="174">
                  <c:v>-554</c:v>
                </c:pt>
                <c:pt idx="175">
                  <c:v>-545</c:v>
                </c:pt>
                <c:pt idx="176">
                  <c:v>-487</c:v>
                </c:pt>
                <c:pt idx="177">
                  <c:v>-432</c:v>
                </c:pt>
                <c:pt idx="178">
                  <c:v>-263</c:v>
                </c:pt>
                <c:pt idx="179">
                  <c:v>-161</c:v>
                </c:pt>
                <c:pt idx="180">
                  <c:v>-150</c:v>
                </c:pt>
                <c:pt idx="181">
                  <c:v>-150</c:v>
                </c:pt>
                <c:pt idx="182">
                  <c:v>-83</c:v>
                </c:pt>
                <c:pt idx="183">
                  <c:v>-35.5</c:v>
                </c:pt>
                <c:pt idx="184">
                  <c:v>0</c:v>
                </c:pt>
                <c:pt idx="185">
                  <c:v>41</c:v>
                </c:pt>
                <c:pt idx="186">
                  <c:v>54</c:v>
                </c:pt>
                <c:pt idx="187">
                  <c:v>63</c:v>
                </c:pt>
                <c:pt idx="188">
                  <c:v>72</c:v>
                </c:pt>
                <c:pt idx="189">
                  <c:v>94</c:v>
                </c:pt>
                <c:pt idx="190">
                  <c:v>167</c:v>
                </c:pt>
                <c:pt idx="191">
                  <c:v>265</c:v>
                </c:pt>
                <c:pt idx="192">
                  <c:v>285</c:v>
                </c:pt>
                <c:pt idx="193">
                  <c:v>287</c:v>
                </c:pt>
                <c:pt idx="194">
                  <c:v>367</c:v>
                </c:pt>
                <c:pt idx="195">
                  <c:v>376</c:v>
                </c:pt>
                <c:pt idx="196">
                  <c:v>624</c:v>
                </c:pt>
                <c:pt idx="197">
                  <c:v>713</c:v>
                </c:pt>
                <c:pt idx="198">
                  <c:v>800.5</c:v>
                </c:pt>
                <c:pt idx="199">
                  <c:v>802</c:v>
                </c:pt>
                <c:pt idx="200">
                  <c:v>806</c:v>
                </c:pt>
                <c:pt idx="201">
                  <c:v>1321</c:v>
                </c:pt>
                <c:pt idx="202">
                  <c:v>1343</c:v>
                </c:pt>
                <c:pt idx="203">
                  <c:v>1971</c:v>
                </c:pt>
                <c:pt idx="204">
                  <c:v>1973</c:v>
                </c:pt>
                <c:pt idx="205">
                  <c:v>2082</c:v>
                </c:pt>
                <c:pt idx="206">
                  <c:v>2184</c:v>
                </c:pt>
                <c:pt idx="207">
                  <c:v>2193</c:v>
                </c:pt>
              </c:numCache>
            </c:numRef>
          </c:xVal>
          <c:yVal>
            <c:numRef>
              <c:f>'Active 1'!$N$21:$N$990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784-489C-84DC-078CD7AE4248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1'!$F$21:$F$990</c:f>
              <c:numCache>
                <c:formatCode>General</c:formatCode>
                <c:ptCount val="970"/>
                <c:pt idx="0">
                  <c:v>-12354</c:v>
                </c:pt>
                <c:pt idx="1">
                  <c:v>-11918</c:v>
                </c:pt>
                <c:pt idx="2">
                  <c:v>-11670</c:v>
                </c:pt>
                <c:pt idx="3">
                  <c:v>-11457</c:v>
                </c:pt>
                <c:pt idx="4">
                  <c:v>-11255</c:v>
                </c:pt>
                <c:pt idx="5">
                  <c:v>-11107</c:v>
                </c:pt>
                <c:pt idx="6">
                  <c:v>-10725</c:v>
                </c:pt>
                <c:pt idx="7">
                  <c:v>-10721</c:v>
                </c:pt>
                <c:pt idx="8">
                  <c:v>-10719</c:v>
                </c:pt>
                <c:pt idx="9">
                  <c:v>-10709</c:v>
                </c:pt>
                <c:pt idx="10">
                  <c:v>-10707</c:v>
                </c:pt>
                <c:pt idx="11">
                  <c:v>-10705</c:v>
                </c:pt>
                <c:pt idx="12">
                  <c:v>-10705</c:v>
                </c:pt>
                <c:pt idx="13">
                  <c:v>-10701</c:v>
                </c:pt>
                <c:pt idx="14">
                  <c:v>-10696</c:v>
                </c:pt>
                <c:pt idx="15">
                  <c:v>-10630</c:v>
                </c:pt>
                <c:pt idx="16">
                  <c:v>-10619</c:v>
                </c:pt>
                <c:pt idx="17">
                  <c:v>-10617</c:v>
                </c:pt>
                <c:pt idx="18">
                  <c:v>-10612</c:v>
                </c:pt>
                <c:pt idx="19">
                  <c:v>-10610</c:v>
                </c:pt>
                <c:pt idx="20">
                  <c:v>-10377</c:v>
                </c:pt>
                <c:pt idx="21">
                  <c:v>-10204</c:v>
                </c:pt>
                <c:pt idx="22">
                  <c:v>-10182</c:v>
                </c:pt>
                <c:pt idx="23">
                  <c:v>-10091</c:v>
                </c:pt>
                <c:pt idx="24">
                  <c:v>-10089</c:v>
                </c:pt>
                <c:pt idx="25">
                  <c:v>-10080</c:v>
                </c:pt>
                <c:pt idx="26">
                  <c:v>-9811</c:v>
                </c:pt>
                <c:pt idx="27">
                  <c:v>-9807</c:v>
                </c:pt>
                <c:pt idx="28">
                  <c:v>-9780</c:v>
                </c:pt>
                <c:pt idx="29">
                  <c:v>-9758</c:v>
                </c:pt>
                <c:pt idx="30">
                  <c:v>-9756</c:v>
                </c:pt>
                <c:pt idx="31">
                  <c:v>-9696</c:v>
                </c:pt>
                <c:pt idx="32">
                  <c:v>-9687</c:v>
                </c:pt>
                <c:pt idx="33">
                  <c:v>-9676</c:v>
                </c:pt>
                <c:pt idx="34">
                  <c:v>-9672</c:v>
                </c:pt>
                <c:pt idx="35">
                  <c:v>-9645</c:v>
                </c:pt>
                <c:pt idx="36">
                  <c:v>-9634</c:v>
                </c:pt>
                <c:pt idx="37">
                  <c:v>-9596</c:v>
                </c:pt>
                <c:pt idx="38">
                  <c:v>-9594</c:v>
                </c:pt>
                <c:pt idx="39">
                  <c:v>-9587</c:v>
                </c:pt>
                <c:pt idx="40">
                  <c:v>-9567</c:v>
                </c:pt>
                <c:pt idx="41">
                  <c:v>-9565</c:v>
                </c:pt>
                <c:pt idx="42">
                  <c:v>-9547</c:v>
                </c:pt>
                <c:pt idx="43">
                  <c:v>-9545</c:v>
                </c:pt>
                <c:pt idx="44">
                  <c:v>-9521</c:v>
                </c:pt>
                <c:pt idx="45">
                  <c:v>-9485</c:v>
                </c:pt>
                <c:pt idx="46">
                  <c:v>-9454</c:v>
                </c:pt>
                <c:pt idx="47">
                  <c:v>-9445</c:v>
                </c:pt>
                <c:pt idx="48">
                  <c:v>-9428</c:v>
                </c:pt>
                <c:pt idx="49">
                  <c:v>-9421</c:v>
                </c:pt>
                <c:pt idx="50">
                  <c:v>-9385</c:v>
                </c:pt>
                <c:pt idx="51">
                  <c:v>-9383</c:v>
                </c:pt>
                <c:pt idx="52">
                  <c:v>-9374</c:v>
                </c:pt>
                <c:pt idx="53">
                  <c:v>-9359</c:v>
                </c:pt>
                <c:pt idx="54">
                  <c:v>-9270</c:v>
                </c:pt>
                <c:pt idx="55">
                  <c:v>-9250</c:v>
                </c:pt>
                <c:pt idx="56">
                  <c:v>-9243</c:v>
                </c:pt>
                <c:pt idx="57">
                  <c:v>-9239</c:v>
                </c:pt>
                <c:pt idx="58">
                  <c:v>-6392</c:v>
                </c:pt>
                <c:pt idx="59">
                  <c:v>-5773</c:v>
                </c:pt>
                <c:pt idx="60">
                  <c:v>-5745</c:v>
                </c:pt>
                <c:pt idx="61">
                  <c:v>-5687</c:v>
                </c:pt>
                <c:pt idx="62">
                  <c:v>-5644</c:v>
                </c:pt>
                <c:pt idx="63">
                  <c:v>-5621</c:v>
                </c:pt>
                <c:pt idx="64">
                  <c:v>-5563</c:v>
                </c:pt>
                <c:pt idx="65">
                  <c:v>-5542</c:v>
                </c:pt>
                <c:pt idx="66">
                  <c:v>-5507</c:v>
                </c:pt>
                <c:pt idx="67">
                  <c:v>-5447</c:v>
                </c:pt>
                <c:pt idx="68">
                  <c:v>-5443</c:v>
                </c:pt>
                <c:pt idx="69">
                  <c:v>-5348</c:v>
                </c:pt>
                <c:pt idx="70">
                  <c:v>-5217</c:v>
                </c:pt>
                <c:pt idx="71">
                  <c:v>-5201</c:v>
                </c:pt>
                <c:pt idx="72">
                  <c:v>-5052</c:v>
                </c:pt>
                <c:pt idx="73">
                  <c:v>-5004</c:v>
                </c:pt>
                <c:pt idx="74">
                  <c:v>-4977</c:v>
                </c:pt>
                <c:pt idx="75">
                  <c:v>-4926</c:v>
                </c:pt>
                <c:pt idx="76">
                  <c:v>-4886</c:v>
                </c:pt>
                <c:pt idx="77">
                  <c:v>-4830</c:v>
                </c:pt>
                <c:pt idx="78">
                  <c:v>-4822</c:v>
                </c:pt>
                <c:pt idx="79">
                  <c:v>-4817</c:v>
                </c:pt>
                <c:pt idx="80">
                  <c:v>-4265</c:v>
                </c:pt>
                <c:pt idx="81">
                  <c:v>-4154</c:v>
                </c:pt>
                <c:pt idx="82">
                  <c:v>-3342</c:v>
                </c:pt>
                <c:pt idx="83">
                  <c:v>-3342</c:v>
                </c:pt>
                <c:pt idx="84">
                  <c:v>-3331</c:v>
                </c:pt>
                <c:pt idx="85">
                  <c:v>-3331</c:v>
                </c:pt>
                <c:pt idx="86">
                  <c:v>-3300</c:v>
                </c:pt>
                <c:pt idx="87">
                  <c:v>-3300</c:v>
                </c:pt>
                <c:pt idx="88">
                  <c:v>-3298</c:v>
                </c:pt>
                <c:pt idx="89">
                  <c:v>-3298</c:v>
                </c:pt>
                <c:pt idx="90">
                  <c:v>-3231</c:v>
                </c:pt>
                <c:pt idx="91">
                  <c:v>-3198</c:v>
                </c:pt>
                <c:pt idx="92">
                  <c:v>-3120</c:v>
                </c:pt>
                <c:pt idx="93">
                  <c:v>-3109</c:v>
                </c:pt>
                <c:pt idx="94">
                  <c:v>-3100</c:v>
                </c:pt>
                <c:pt idx="95">
                  <c:v>-3027</c:v>
                </c:pt>
                <c:pt idx="96">
                  <c:v>-3027</c:v>
                </c:pt>
                <c:pt idx="97">
                  <c:v>-3016</c:v>
                </c:pt>
                <c:pt idx="98">
                  <c:v>-3016</c:v>
                </c:pt>
                <c:pt idx="99">
                  <c:v>-2994</c:v>
                </c:pt>
                <c:pt idx="100">
                  <c:v>-2983</c:v>
                </c:pt>
                <c:pt idx="101">
                  <c:v>-2983</c:v>
                </c:pt>
                <c:pt idx="102">
                  <c:v>-2914</c:v>
                </c:pt>
                <c:pt idx="103">
                  <c:v>-2905</c:v>
                </c:pt>
                <c:pt idx="104">
                  <c:v>-2905</c:v>
                </c:pt>
                <c:pt idx="105">
                  <c:v>-2870</c:v>
                </c:pt>
                <c:pt idx="106">
                  <c:v>-2823</c:v>
                </c:pt>
                <c:pt idx="107">
                  <c:v>-2812</c:v>
                </c:pt>
                <c:pt idx="108">
                  <c:v>-2805</c:v>
                </c:pt>
                <c:pt idx="109">
                  <c:v>-2803</c:v>
                </c:pt>
                <c:pt idx="110">
                  <c:v>-2803</c:v>
                </c:pt>
                <c:pt idx="111">
                  <c:v>-2792</c:v>
                </c:pt>
                <c:pt idx="112">
                  <c:v>-2781</c:v>
                </c:pt>
                <c:pt idx="113">
                  <c:v>-2736</c:v>
                </c:pt>
                <c:pt idx="114">
                  <c:v>-2623</c:v>
                </c:pt>
                <c:pt idx="115">
                  <c:v>-2570</c:v>
                </c:pt>
                <c:pt idx="116">
                  <c:v>-2546</c:v>
                </c:pt>
                <c:pt idx="117">
                  <c:v>-2488</c:v>
                </c:pt>
                <c:pt idx="118">
                  <c:v>-2477</c:v>
                </c:pt>
                <c:pt idx="119">
                  <c:v>-2468</c:v>
                </c:pt>
                <c:pt idx="120">
                  <c:v>-2366</c:v>
                </c:pt>
                <c:pt idx="121">
                  <c:v>-2297</c:v>
                </c:pt>
                <c:pt idx="122">
                  <c:v>-2257</c:v>
                </c:pt>
                <c:pt idx="123">
                  <c:v>-2231</c:v>
                </c:pt>
                <c:pt idx="124">
                  <c:v>-2231</c:v>
                </c:pt>
                <c:pt idx="125">
                  <c:v>-2153</c:v>
                </c:pt>
                <c:pt idx="126">
                  <c:v>-2153</c:v>
                </c:pt>
                <c:pt idx="127">
                  <c:v>-2144</c:v>
                </c:pt>
                <c:pt idx="128">
                  <c:v>-2131</c:v>
                </c:pt>
                <c:pt idx="129">
                  <c:v>-2038</c:v>
                </c:pt>
                <c:pt idx="130">
                  <c:v>-2027</c:v>
                </c:pt>
                <c:pt idx="131">
                  <c:v>-1940</c:v>
                </c:pt>
                <c:pt idx="132">
                  <c:v>-2570</c:v>
                </c:pt>
                <c:pt idx="133">
                  <c:v>-1869</c:v>
                </c:pt>
                <c:pt idx="134">
                  <c:v>-1860</c:v>
                </c:pt>
                <c:pt idx="135">
                  <c:v>-1829</c:v>
                </c:pt>
                <c:pt idx="136">
                  <c:v>-1827</c:v>
                </c:pt>
                <c:pt idx="137">
                  <c:v>-1736</c:v>
                </c:pt>
                <c:pt idx="138">
                  <c:v>-1736</c:v>
                </c:pt>
                <c:pt idx="139">
                  <c:v>-1723</c:v>
                </c:pt>
                <c:pt idx="140">
                  <c:v>-1654</c:v>
                </c:pt>
                <c:pt idx="141">
                  <c:v>-1623</c:v>
                </c:pt>
                <c:pt idx="142">
                  <c:v>-1623</c:v>
                </c:pt>
                <c:pt idx="143">
                  <c:v>-1623</c:v>
                </c:pt>
                <c:pt idx="144">
                  <c:v>-1623</c:v>
                </c:pt>
                <c:pt idx="145">
                  <c:v>-1623</c:v>
                </c:pt>
                <c:pt idx="146">
                  <c:v>-1612</c:v>
                </c:pt>
                <c:pt idx="147">
                  <c:v>-1543</c:v>
                </c:pt>
                <c:pt idx="148">
                  <c:v>-1523</c:v>
                </c:pt>
                <c:pt idx="149">
                  <c:v>-1499</c:v>
                </c:pt>
                <c:pt idx="150">
                  <c:v>-1412</c:v>
                </c:pt>
                <c:pt idx="151">
                  <c:v>-1399</c:v>
                </c:pt>
                <c:pt idx="152">
                  <c:v>-1399</c:v>
                </c:pt>
                <c:pt idx="153">
                  <c:v>-1354</c:v>
                </c:pt>
                <c:pt idx="154">
                  <c:v>-1354</c:v>
                </c:pt>
                <c:pt idx="155">
                  <c:v>-1330</c:v>
                </c:pt>
                <c:pt idx="156">
                  <c:v>-1241</c:v>
                </c:pt>
                <c:pt idx="157">
                  <c:v>-1197</c:v>
                </c:pt>
                <c:pt idx="158">
                  <c:v>-1197</c:v>
                </c:pt>
                <c:pt idx="159">
                  <c:v>-1195</c:v>
                </c:pt>
                <c:pt idx="160">
                  <c:v>-1186</c:v>
                </c:pt>
                <c:pt idx="161">
                  <c:v>-1095</c:v>
                </c:pt>
                <c:pt idx="162">
                  <c:v>-1095</c:v>
                </c:pt>
                <c:pt idx="163">
                  <c:v>-1093</c:v>
                </c:pt>
                <c:pt idx="164">
                  <c:v>-1084</c:v>
                </c:pt>
                <c:pt idx="165">
                  <c:v>-1026</c:v>
                </c:pt>
                <c:pt idx="166">
                  <c:v>-1004</c:v>
                </c:pt>
                <c:pt idx="167">
                  <c:v>-1004</c:v>
                </c:pt>
                <c:pt idx="168">
                  <c:v>-913</c:v>
                </c:pt>
                <c:pt idx="169">
                  <c:v>-893</c:v>
                </c:pt>
                <c:pt idx="170">
                  <c:v>-882</c:v>
                </c:pt>
                <c:pt idx="171">
                  <c:v>-760</c:v>
                </c:pt>
                <c:pt idx="172">
                  <c:v>-691</c:v>
                </c:pt>
                <c:pt idx="173">
                  <c:v>-589</c:v>
                </c:pt>
                <c:pt idx="174">
                  <c:v>-554</c:v>
                </c:pt>
                <c:pt idx="175">
                  <c:v>-545</c:v>
                </c:pt>
                <c:pt idx="176">
                  <c:v>-487</c:v>
                </c:pt>
                <c:pt idx="177">
                  <c:v>-432</c:v>
                </c:pt>
                <c:pt idx="178">
                  <c:v>-263</c:v>
                </c:pt>
                <c:pt idx="179">
                  <c:v>-161</c:v>
                </c:pt>
                <c:pt idx="180">
                  <c:v>-150</c:v>
                </c:pt>
                <c:pt idx="181">
                  <c:v>-150</c:v>
                </c:pt>
                <c:pt idx="182">
                  <c:v>-83</c:v>
                </c:pt>
                <c:pt idx="183">
                  <c:v>-35.5</c:v>
                </c:pt>
                <c:pt idx="184">
                  <c:v>0</c:v>
                </c:pt>
                <c:pt idx="185">
                  <c:v>41</c:v>
                </c:pt>
                <c:pt idx="186">
                  <c:v>54</c:v>
                </c:pt>
                <c:pt idx="187">
                  <c:v>63</c:v>
                </c:pt>
                <c:pt idx="188">
                  <c:v>72</c:v>
                </c:pt>
                <c:pt idx="189">
                  <c:v>94</c:v>
                </c:pt>
                <c:pt idx="190">
                  <c:v>167</c:v>
                </c:pt>
                <c:pt idx="191">
                  <c:v>265</c:v>
                </c:pt>
                <c:pt idx="192">
                  <c:v>285</c:v>
                </c:pt>
                <c:pt idx="193">
                  <c:v>287</c:v>
                </c:pt>
                <c:pt idx="194">
                  <c:v>367</c:v>
                </c:pt>
                <c:pt idx="195">
                  <c:v>376</c:v>
                </c:pt>
                <c:pt idx="196">
                  <c:v>624</c:v>
                </c:pt>
                <c:pt idx="197">
                  <c:v>713</c:v>
                </c:pt>
                <c:pt idx="198">
                  <c:v>800.5</c:v>
                </c:pt>
                <c:pt idx="199">
                  <c:v>802</c:v>
                </c:pt>
                <c:pt idx="200">
                  <c:v>806</c:v>
                </c:pt>
                <c:pt idx="201">
                  <c:v>1321</c:v>
                </c:pt>
                <c:pt idx="202">
                  <c:v>1343</c:v>
                </c:pt>
                <c:pt idx="203">
                  <c:v>1971</c:v>
                </c:pt>
                <c:pt idx="204">
                  <c:v>1973</c:v>
                </c:pt>
                <c:pt idx="205">
                  <c:v>2082</c:v>
                </c:pt>
                <c:pt idx="206">
                  <c:v>2184</c:v>
                </c:pt>
                <c:pt idx="207">
                  <c:v>2193</c:v>
                </c:pt>
              </c:numCache>
            </c:numRef>
          </c:xVal>
          <c:yVal>
            <c:numRef>
              <c:f>'Active 1'!$O$21:$O$990</c:f>
              <c:numCache>
                <c:formatCode>General</c:formatCode>
                <c:ptCount val="970"/>
                <c:pt idx="164">
                  <c:v>-4.8023991018848267E-3</c:v>
                </c:pt>
                <c:pt idx="165">
                  <c:v>-4.4626081452804698E-3</c:v>
                </c:pt>
                <c:pt idx="166">
                  <c:v>-4.3337219203615756E-3</c:v>
                </c:pt>
                <c:pt idx="167">
                  <c:v>-4.3337219203615756E-3</c:v>
                </c:pt>
                <c:pt idx="168">
                  <c:v>-3.8006016263788783E-3</c:v>
                </c:pt>
                <c:pt idx="169">
                  <c:v>-3.6834323309980653E-3</c:v>
                </c:pt>
                <c:pt idx="170">
                  <c:v>-3.6189892185386182E-3</c:v>
                </c:pt>
                <c:pt idx="171">
                  <c:v>-2.9042565167156607E-3</c:v>
                </c:pt>
                <c:pt idx="172">
                  <c:v>-2.5000224476518567E-3</c:v>
                </c:pt>
                <c:pt idx="173">
                  <c:v>-1.9024590412097114E-3</c:v>
                </c:pt>
                <c:pt idx="174">
                  <c:v>-1.6974127742932893E-3</c:v>
                </c:pt>
                <c:pt idx="175">
                  <c:v>-1.6446865913719235E-3</c:v>
                </c:pt>
                <c:pt idx="176">
                  <c:v>-1.3048956347675666E-3</c:v>
                </c:pt>
                <c:pt idx="177">
                  <c:v>-9.8268007247033148E-4</c:v>
                </c:pt>
                <c:pt idx="178">
                  <c:v>7.4004734975359563E-6</c:v>
                </c:pt>
                <c:pt idx="179">
                  <c:v>6.0496387993968094E-4</c:v>
                </c:pt>
                <c:pt idx="180">
                  <c:v>6.6940699239912793E-4</c:v>
                </c:pt>
                <c:pt idx="181">
                  <c:v>6.6940699239912793E-4</c:v>
                </c:pt>
                <c:pt idx="182">
                  <c:v>1.0619241319248505E-3</c:v>
                </c:pt>
                <c:pt idx="183">
                  <c:v>1.3402012084542808E-3</c:v>
                </c:pt>
                <c:pt idx="184">
                  <c:v>1.5481767077552234E-3</c:v>
                </c:pt>
                <c:pt idx="185">
                  <c:v>1.7883737632858896E-3</c:v>
                </c:pt>
                <c:pt idx="186">
                  <c:v>1.8645338052834179E-3</c:v>
                </c:pt>
                <c:pt idx="187">
                  <c:v>1.9172599882047836E-3</c:v>
                </c:pt>
                <c:pt idx="188">
                  <c:v>1.9699861711261492E-3</c:v>
                </c:pt>
                <c:pt idx="189">
                  <c:v>2.098872396045043E-3</c:v>
                </c:pt>
                <c:pt idx="190">
                  <c:v>2.5265403241850094E-3</c:v>
                </c:pt>
                <c:pt idx="191">
                  <c:v>3.1006698715509923E-3</c:v>
                </c:pt>
                <c:pt idx="192">
                  <c:v>3.2178391669318049E-3</c:v>
                </c:pt>
                <c:pt idx="193">
                  <c:v>3.2295560964698861E-3</c:v>
                </c:pt>
                <c:pt idx="194">
                  <c:v>3.6982332779931372E-3</c:v>
                </c:pt>
                <c:pt idx="195">
                  <c:v>3.7509594609145026E-3</c:v>
                </c:pt>
                <c:pt idx="196">
                  <c:v>5.2038587236365808E-3</c:v>
                </c:pt>
                <c:pt idx="197">
                  <c:v>5.7252620880811978E-3</c:v>
                </c:pt>
                <c:pt idx="198">
                  <c:v>6.2378777553722528E-3</c:v>
                </c:pt>
                <c:pt idx="199">
                  <c:v>6.2466654525258139E-3</c:v>
                </c:pt>
                <c:pt idx="200">
                  <c:v>6.2700993116019763E-3</c:v>
                </c:pt>
                <c:pt idx="201">
                  <c:v>9.2872086676579046E-3</c:v>
                </c:pt>
                <c:pt idx="202">
                  <c:v>9.416094892576797E-3</c:v>
                </c:pt>
                <c:pt idx="203">
                  <c:v>1.3095210767534317E-2</c:v>
                </c:pt>
                <c:pt idx="204">
                  <c:v>1.3106927697072401E-2</c:v>
                </c:pt>
                <c:pt idx="205">
                  <c:v>1.3745500356897828E-2</c:v>
                </c:pt>
                <c:pt idx="206">
                  <c:v>1.4343063763339974E-2</c:v>
                </c:pt>
                <c:pt idx="207">
                  <c:v>1.4395789946261339E-2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784-489C-84DC-078CD7AE4248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1'!$F$21:$F$300</c:f>
              <c:numCache>
                <c:formatCode>General</c:formatCode>
                <c:ptCount val="280"/>
                <c:pt idx="0">
                  <c:v>-12354</c:v>
                </c:pt>
                <c:pt idx="1">
                  <c:v>-11918</c:v>
                </c:pt>
                <c:pt idx="2">
                  <c:v>-11670</c:v>
                </c:pt>
                <c:pt idx="3">
                  <c:v>-11457</c:v>
                </c:pt>
                <c:pt idx="4">
                  <c:v>-11255</c:v>
                </c:pt>
                <c:pt idx="5">
                  <c:v>-11107</c:v>
                </c:pt>
                <c:pt idx="6">
                  <c:v>-10725</c:v>
                </c:pt>
                <c:pt idx="7">
                  <c:v>-10721</c:v>
                </c:pt>
                <c:pt idx="8">
                  <c:v>-10719</c:v>
                </c:pt>
                <c:pt idx="9">
                  <c:v>-10709</c:v>
                </c:pt>
                <c:pt idx="10">
                  <c:v>-10707</c:v>
                </c:pt>
                <c:pt idx="11">
                  <c:v>-10705</c:v>
                </c:pt>
                <c:pt idx="12">
                  <c:v>-10705</c:v>
                </c:pt>
                <c:pt idx="13">
                  <c:v>-10701</c:v>
                </c:pt>
                <c:pt idx="14">
                  <c:v>-10696</c:v>
                </c:pt>
                <c:pt idx="15">
                  <c:v>-10630</c:v>
                </c:pt>
                <c:pt idx="16">
                  <c:v>-10619</c:v>
                </c:pt>
                <c:pt idx="17">
                  <c:v>-10617</c:v>
                </c:pt>
                <c:pt idx="18">
                  <c:v>-10612</c:v>
                </c:pt>
                <c:pt idx="19">
                  <c:v>-10610</c:v>
                </c:pt>
                <c:pt idx="20">
                  <c:v>-10377</c:v>
                </c:pt>
                <c:pt idx="21">
                  <c:v>-10204</c:v>
                </c:pt>
                <c:pt idx="22">
                  <c:v>-10182</c:v>
                </c:pt>
                <c:pt idx="23">
                  <c:v>-10091</c:v>
                </c:pt>
                <c:pt idx="24">
                  <c:v>-10089</c:v>
                </c:pt>
                <c:pt idx="25">
                  <c:v>-10080</c:v>
                </c:pt>
                <c:pt idx="26">
                  <c:v>-9811</c:v>
                </c:pt>
                <c:pt idx="27">
                  <c:v>-9807</c:v>
                </c:pt>
                <c:pt idx="28">
                  <c:v>-9780</c:v>
                </c:pt>
                <c:pt idx="29">
                  <c:v>-9758</c:v>
                </c:pt>
                <c:pt idx="30">
                  <c:v>-9756</c:v>
                </c:pt>
                <c:pt idx="31">
                  <c:v>-9696</c:v>
                </c:pt>
                <c:pt idx="32">
                  <c:v>-9687</c:v>
                </c:pt>
                <c:pt idx="33">
                  <c:v>-9676</c:v>
                </c:pt>
                <c:pt idx="34">
                  <c:v>-9672</c:v>
                </c:pt>
                <c:pt idx="35">
                  <c:v>-9645</c:v>
                </c:pt>
                <c:pt idx="36">
                  <c:v>-9634</c:v>
                </c:pt>
                <c:pt idx="37">
                  <c:v>-9596</c:v>
                </c:pt>
                <c:pt idx="38">
                  <c:v>-9594</c:v>
                </c:pt>
                <c:pt idx="39">
                  <c:v>-9587</c:v>
                </c:pt>
                <c:pt idx="40">
                  <c:v>-9567</c:v>
                </c:pt>
                <c:pt idx="41">
                  <c:v>-9565</c:v>
                </c:pt>
                <c:pt idx="42">
                  <c:v>-9547</c:v>
                </c:pt>
                <c:pt idx="43">
                  <c:v>-9545</c:v>
                </c:pt>
                <c:pt idx="44">
                  <c:v>-9521</c:v>
                </c:pt>
                <c:pt idx="45">
                  <c:v>-9485</c:v>
                </c:pt>
                <c:pt idx="46">
                  <c:v>-9454</c:v>
                </c:pt>
                <c:pt idx="47">
                  <c:v>-9445</c:v>
                </c:pt>
                <c:pt idx="48">
                  <c:v>-9428</c:v>
                </c:pt>
                <c:pt idx="49">
                  <c:v>-9421</c:v>
                </c:pt>
                <c:pt idx="50">
                  <c:v>-9385</c:v>
                </c:pt>
                <c:pt idx="51">
                  <c:v>-9383</c:v>
                </c:pt>
                <c:pt idx="52">
                  <c:v>-9374</c:v>
                </c:pt>
                <c:pt idx="53">
                  <c:v>-9359</c:v>
                </c:pt>
                <c:pt idx="54">
                  <c:v>-9270</c:v>
                </c:pt>
                <c:pt idx="55">
                  <c:v>-9250</c:v>
                </c:pt>
                <c:pt idx="56">
                  <c:v>-9243</c:v>
                </c:pt>
                <c:pt idx="57">
                  <c:v>-9239</c:v>
                </c:pt>
                <c:pt idx="58">
                  <c:v>-6392</c:v>
                </c:pt>
                <c:pt idx="59">
                  <c:v>-5773</c:v>
                </c:pt>
                <c:pt idx="60">
                  <c:v>-5745</c:v>
                </c:pt>
                <c:pt idx="61">
                  <c:v>-5687</c:v>
                </c:pt>
                <c:pt idx="62">
                  <c:v>-5644</c:v>
                </c:pt>
                <c:pt idx="63">
                  <c:v>-5621</c:v>
                </c:pt>
                <c:pt idx="64">
                  <c:v>-5563</c:v>
                </c:pt>
                <c:pt idx="65">
                  <c:v>-5542</c:v>
                </c:pt>
                <c:pt idx="66">
                  <c:v>-5507</c:v>
                </c:pt>
                <c:pt idx="67">
                  <c:v>-5447</c:v>
                </c:pt>
                <c:pt idx="68">
                  <c:v>-5443</c:v>
                </c:pt>
                <c:pt idx="69">
                  <c:v>-5348</c:v>
                </c:pt>
                <c:pt idx="70">
                  <c:v>-5217</c:v>
                </c:pt>
                <c:pt idx="71">
                  <c:v>-5201</c:v>
                </c:pt>
                <c:pt idx="72">
                  <c:v>-5052</c:v>
                </c:pt>
                <c:pt idx="73">
                  <c:v>-5004</c:v>
                </c:pt>
                <c:pt idx="74">
                  <c:v>-4977</c:v>
                </c:pt>
                <c:pt idx="75">
                  <c:v>-4926</c:v>
                </c:pt>
                <c:pt idx="76">
                  <c:v>-4886</c:v>
                </c:pt>
                <c:pt idx="77">
                  <c:v>-4830</c:v>
                </c:pt>
                <c:pt idx="78">
                  <c:v>-4822</c:v>
                </c:pt>
                <c:pt idx="79">
                  <c:v>-4817</c:v>
                </c:pt>
                <c:pt idx="80">
                  <c:v>-4265</c:v>
                </c:pt>
                <c:pt idx="81">
                  <c:v>-4154</c:v>
                </c:pt>
                <c:pt idx="82">
                  <c:v>-3342</c:v>
                </c:pt>
                <c:pt idx="83">
                  <c:v>-3342</c:v>
                </c:pt>
                <c:pt idx="84">
                  <c:v>-3331</c:v>
                </c:pt>
                <c:pt idx="85">
                  <c:v>-3331</c:v>
                </c:pt>
                <c:pt idx="86">
                  <c:v>-3300</c:v>
                </c:pt>
                <c:pt idx="87">
                  <c:v>-3300</c:v>
                </c:pt>
                <c:pt idx="88">
                  <c:v>-3298</c:v>
                </c:pt>
                <c:pt idx="89">
                  <c:v>-3298</c:v>
                </c:pt>
                <c:pt idx="90">
                  <c:v>-3231</c:v>
                </c:pt>
                <c:pt idx="91">
                  <c:v>-3198</c:v>
                </c:pt>
                <c:pt idx="92">
                  <c:v>-3120</c:v>
                </c:pt>
                <c:pt idx="93">
                  <c:v>-3109</c:v>
                </c:pt>
                <c:pt idx="94">
                  <c:v>-3100</c:v>
                </c:pt>
                <c:pt idx="95">
                  <c:v>-3027</c:v>
                </c:pt>
                <c:pt idx="96">
                  <c:v>-3027</c:v>
                </c:pt>
                <c:pt idx="97">
                  <c:v>-3016</c:v>
                </c:pt>
                <c:pt idx="98">
                  <c:v>-3016</c:v>
                </c:pt>
                <c:pt idx="99">
                  <c:v>-2994</c:v>
                </c:pt>
                <c:pt idx="100">
                  <c:v>-2983</c:v>
                </c:pt>
                <c:pt idx="101">
                  <c:v>-2983</c:v>
                </c:pt>
                <c:pt idx="102">
                  <c:v>-2914</c:v>
                </c:pt>
                <c:pt idx="103">
                  <c:v>-2905</c:v>
                </c:pt>
                <c:pt idx="104">
                  <c:v>-2905</c:v>
                </c:pt>
                <c:pt idx="105">
                  <c:v>-2870</c:v>
                </c:pt>
                <c:pt idx="106">
                  <c:v>-2823</c:v>
                </c:pt>
                <c:pt idx="107">
                  <c:v>-2812</c:v>
                </c:pt>
                <c:pt idx="108">
                  <c:v>-2805</c:v>
                </c:pt>
                <c:pt idx="109">
                  <c:v>-2803</c:v>
                </c:pt>
                <c:pt idx="110">
                  <c:v>-2803</c:v>
                </c:pt>
                <c:pt idx="111">
                  <c:v>-2792</c:v>
                </c:pt>
                <c:pt idx="112">
                  <c:v>-2781</c:v>
                </c:pt>
                <c:pt idx="113">
                  <c:v>-2736</c:v>
                </c:pt>
                <c:pt idx="114">
                  <c:v>-2623</c:v>
                </c:pt>
                <c:pt idx="115">
                  <c:v>-2570</c:v>
                </c:pt>
                <c:pt idx="116">
                  <c:v>-2546</c:v>
                </c:pt>
                <c:pt idx="117">
                  <c:v>-2488</c:v>
                </c:pt>
                <c:pt idx="118">
                  <c:v>-2477</c:v>
                </c:pt>
                <c:pt idx="119">
                  <c:v>-2468</c:v>
                </c:pt>
                <c:pt idx="120">
                  <c:v>-2366</c:v>
                </c:pt>
                <c:pt idx="121">
                  <c:v>-2297</c:v>
                </c:pt>
                <c:pt idx="122">
                  <c:v>-2257</c:v>
                </c:pt>
                <c:pt idx="123">
                  <c:v>-2231</c:v>
                </c:pt>
                <c:pt idx="124">
                  <c:v>-2231</c:v>
                </c:pt>
                <c:pt idx="125">
                  <c:v>-2153</c:v>
                </c:pt>
                <c:pt idx="126">
                  <c:v>-2153</c:v>
                </c:pt>
                <c:pt idx="127">
                  <c:v>-2144</c:v>
                </c:pt>
                <c:pt idx="128">
                  <c:v>-2131</c:v>
                </c:pt>
                <c:pt idx="129">
                  <c:v>-2038</c:v>
                </c:pt>
                <c:pt idx="130">
                  <c:v>-2027</c:v>
                </c:pt>
                <c:pt idx="131">
                  <c:v>-1940</c:v>
                </c:pt>
                <c:pt idx="132">
                  <c:v>-2570</c:v>
                </c:pt>
                <c:pt idx="133">
                  <c:v>-1869</c:v>
                </c:pt>
                <c:pt idx="134">
                  <c:v>-1860</c:v>
                </c:pt>
                <c:pt idx="135">
                  <c:v>-1829</c:v>
                </c:pt>
                <c:pt idx="136">
                  <c:v>-1827</c:v>
                </c:pt>
                <c:pt idx="137">
                  <c:v>-1736</c:v>
                </c:pt>
                <c:pt idx="138">
                  <c:v>-1736</c:v>
                </c:pt>
                <c:pt idx="139">
                  <c:v>-1723</c:v>
                </c:pt>
                <c:pt idx="140">
                  <c:v>-1654</c:v>
                </c:pt>
                <c:pt idx="141">
                  <c:v>-1623</c:v>
                </c:pt>
                <c:pt idx="142">
                  <c:v>-1623</c:v>
                </c:pt>
                <c:pt idx="143">
                  <c:v>-1623</c:v>
                </c:pt>
                <c:pt idx="144">
                  <c:v>-1623</c:v>
                </c:pt>
                <c:pt idx="145">
                  <c:v>-1623</c:v>
                </c:pt>
                <c:pt idx="146">
                  <c:v>-1612</c:v>
                </c:pt>
                <c:pt idx="147">
                  <c:v>-1543</c:v>
                </c:pt>
                <c:pt idx="148">
                  <c:v>-1523</c:v>
                </c:pt>
                <c:pt idx="149">
                  <c:v>-1499</c:v>
                </c:pt>
                <c:pt idx="150">
                  <c:v>-1412</c:v>
                </c:pt>
                <c:pt idx="151">
                  <c:v>-1399</c:v>
                </c:pt>
                <c:pt idx="152">
                  <c:v>-1399</c:v>
                </c:pt>
                <c:pt idx="153">
                  <c:v>-1354</c:v>
                </c:pt>
                <c:pt idx="154">
                  <c:v>-1354</c:v>
                </c:pt>
                <c:pt idx="155">
                  <c:v>-1330</c:v>
                </c:pt>
                <c:pt idx="156">
                  <c:v>-1241</c:v>
                </c:pt>
                <c:pt idx="157">
                  <c:v>-1197</c:v>
                </c:pt>
                <c:pt idx="158">
                  <c:v>-1197</c:v>
                </c:pt>
                <c:pt idx="159">
                  <c:v>-1195</c:v>
                </c:pt>
                <c:pt idx="160">
                  <c:v>-1186</c:v>
                </c:pt>
                <c:pt idx="161">
                  <c:v>-1095</c:v>
                </c:pt>
                <c:pt idx="162">
                  <c:v>-1095</c:v>
                </c:pt>
                <c:pt idx="163">
                  <c:v>-1093</c:v>
                </c:pt>
                <c:pt idx="164">
                  <c:v>-1084</c:v>
                </c:pt>
                <c:pt idx="165">
                  <c:v>-1026</c:v>
                </c:pt>
                <c:pt idx="166">
                  <c:v>-1004</c:v>
                </c:pt>
                <c:pt idx="167">
                  <c:v>-1004</c:v>
                </c:pt>
                <c:pt idx="168">
                  <c:v>-913</c:v>
                </c:pt>
                <c:pt idx="169">
                  <c:v>-893</c:v>
                </c:pt>
                <c:pt idx="170">
                  <c:v>-882</c:v>
                </c:pt>
                <c:pt idx="171">
                  <c:v>-760</c:v>
                </c:pt>
                <c:pt idx="172">
                  <c:v>-691</c:v>
                </c:pt>
                <c:pt idx="173">
                  <c:v>-589</c:v>
                </c:pt>
                <c:pt idx="174">
                  <c:v>-554</c:v>
                </c:pt>
                <c:pt idx="175">
                  <c:v>-545</c:v>
                </c:pt>
                <c:pt idx="176">
                  <c:v>-487</c:v>
                </c:pt>
                <c:pt idx="177">
                  <c:v>-432</c:v>
                </c:pt>
                <c:pt idx="178">
                  <c:v>-263</c:v>
                </c:pt>
                <c:pt idx="179">
                  <c:v>-161</c:v>
                </c:pt>
                <c:pt idx="180">
                  <c:v>-150</c:v>
                </c:pt>
                <c:pt idx="181">
                  <c:v>-150</c:v>
                </c:pt>
                <c:pt idx="182">
                  <c:v>-83</c:v>
                </c:pt>
                <c:pt idx="183">
                  <c:v>-35.5</c:v>
                </c:pt>
                <c:pt idx="184">
                  <c:v>0</c:v>
                </c:pt>
                <c:pt idx="185">
                  <c:v>41</c:v>
                </c:pt>
                <c:pt idx="186">
                  <c:v>54</c:v>
                </c:pt>
                <c:pt idx="187">
                  <c:v>63</c:v>
                </c:pt>
                <c:pt idx="188">
                  <c:v>72</c:v>
                </c:pt>
                <c:pt idx="189">
                  <c:v>94</c:v>
                </c:pt>
                <c:pt idx="190">
                  <c:v>167</c:v>
                </c:pt>
                <c:pt idx="191">
                  <c:v>265</c:v>
                </c:pt>
                <c:pt idx="192">
                  <c:v>285</c:v>
                </c:pt>
                <c:pt idx="193">
                  <c:v>287</c:v>
                </c:pt>
                <c:pt idx="194">
                  <c:v>367</c:v>
                </c:pt>
                <c:pt idx="195">
                  <c:v>376</c:v>
                </c:pt>
                <c:pt idx="196">
                  <c:v>624</c:v>
                </c:pt>
                <c:pt idx="197">
                  <c:v>713</c:v>
                </c:pt>
                <c:pt idx="198">
                  <c:v>800.5</c:v>
                </c:pt>
                <c:pt idx="199">
                  <c:v>802</c:v>
                </c:pt>
                <c:pt idx="200">
                  <c:v>806</c:v>
                </c:pt>
                <c:pt idx="201">
                  <c:v>1321</c:v>
                </c:pt>
                <c:pt idx="202">
                  <c:v>1343</c:v>
                </c:pt>
                <c:pt idx="203">
                  <c:v>1971</c:v>
                </c:pt>
                <c:pt idx="204">
                  <c:v>1973</c:v>
                </c:pt>
                <c:pt idx="205">
                  <c:v>2082</c:v>
                </c:pt>
                <c:pt idx="206">
                  <c:v>2184</c:v>
                </c:pt>
                <c:pt idx="207">
                  <c:v>2193</c:v>
                </c:pt>
              </c:numCache>
            </c:numRef>
          </c:xVal>
          <c:yVal>
            <c:numRef>
              <c:f>'Active 1'!$U$21:$U$300</c:f>
              <c:numCache>
                <c:formatCode>General</c:formatCode>
                <c:ptCount val="280"/>
                <c:pt idx="166">
                  <c:v>-0.42415349999646423</c:v>
                </c:pt>
                <c:pt idx="182">
                  <c:v>2.5758260002476163E-2</c:v>
                </c:pt>
                <c:pt idx="183">
                  <c:v>3.5632250001071952E-2</c:v>
                </c:pt>
                <c:pt idx="186">
                  <c:v>4.4077500002458692E-2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784-489C-84DC-078CD7AE42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628216"/>
        <c:axId val="1"/>
      </c:scatterChart>
      <c:valAx>
        <c:axId val="4516282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57869139540114"/>
              <c:y val="0.868504097538266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85322385160570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6282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99355492518201"/>
          <c:y val="0.9204921861831491"/>
          <c:w val="0.77706045225768428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0</xdr:rowOff>
    </xdr:from>
    <xdr:to>
      <xdr:col>17</xdr:col>
      <xdr:colOff>400050</xdr:colOff>
      <xdr:row>17</xdr:row>
      <xdr:rowOff>171450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C8610B63-2BA4-68CE-7025-BA46875F0E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552451</xdr:colOff>
      <xdr:row>0</xdr:row>
      <xdr:rowOff>38100</xdr:rowOff>
    </xdr:from>
    <xdr:to>
      <xdr:col>27</xdr:col>
      <xdr:colOff>95251</xdr:colOff>
      <xdr:row>17</xdr:row>
      <xdr:rowOff>95250</xdr:rowOff>
    </xdr:to>
    <xdr:graphicFrame macro="">
      <xdr:nvGraphicFramePr>
        <xdr:cNvPr id="1031" name="Chart 4">
          <a:extLst>
            <a:ext uri="{FF2B5EF4-FFF2-40B4-BE49-F238E27FC236}">
              <a16:creationId xmlns:a16="http://schemas.microsoft.com/office/drawing/2014/main" id="{23FB2DE5-9AB9-9D58-6DE1-BA4E5D8197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0</xdr:rowOff>
    </xdr:from>
    <xdr:to>
      <xdr:col>9</xdr:col>
      <xdr:colOff>552450</xdr:colOff>
      <xdr:row>19</xdr:row>
      <xdr:rowOff>38100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DE6C5EE5-06CA-39C6-30E8-7E4DE38F5F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003.pdf" TargetMode="External"/><Relationship Id="rId13" Type="http://schemas.openxmlformats.org/officeDocument/2006/relationships/hyperlink" Target="http://www.bav-astro.de/sfs/BAVM_link.php?BAVMnr=209" TargetMode="External"/><Relationship Id="rId3" Type="http://schemas.openxmlformats.org/officeDocument/2006/relationships/hyperlink" Target="http://www.konkoly.hu/cgi-bin/IBVS?5594" TargetMode="External"/><Relationship Id="rId7" Type="http://schemas.openxmlformats.org/officeDocument/2006/relationships/hyperlink" Target="http://www.konkoly.hu/cgi-bin/IBVS?5809" TargetMode="External"/><Relationship Id="rId12" Type="http://schemas.openxmlformats.org/officeDocument/2006/relationships/hyperlink" Target="http://www.bav-astro.de/sfs/BAVM_link.php?BAVMnr=178" TargetMode="External"/><Relationship Id="rId17" Type="http://schemas.openxmlformats.org/officeDocument/2006/relationships/hyperlink" Target="http://www.konkoly.hu/cgi-bin/IBVS?5958" TargetMode="External"/><Relationship Id="rId2" Type="http://schemas.openxmlformats.org/officeDocument/2006/relationships/hyperlink" Target="http://www.konkoly.hu/cgi-bin/IBVS?573" TargetMode="External"/><Relationship Id="rId16" Type="http://schemas.openxmlformats.org/officeDocument/2006/relationships/hyperlink" Target="http://www.konkoly.hu/cgi-bin/IBVS?5958" TargetMode="External"/><Relationship Id="rId1" Type="http://schemas.openxmlformats.org/officeDocument/2006/relationships/hyperlink" Target="http://www.konkoly.hu/cgi-bin/IBVS?35" TargetMode="External"/><Relationship Id="rId6" Type="http://schemas.openxmlformats.org/officeDocument/2006/relationships/hyperlink" Target="http://www.konkoly.hu/cgi-bin/IBVS?5676" TargetMode="External"/><Relationship Id="rId11" Type="http://schemas.openxmlformats.org/officeDocument/2006/relationships/hyperlink" Target="http://var.astro.cz/oejv/issues/oejv0074.pdf" TargetMode="External"/><Relationship Id="rId5" Type="http://schemas.openxmlformats.org/officeDocument/2006/relationships/hyperlink" Target="http://www.konkoly.hu/cgi-bin/IBVS?5662" TargetMode="External"/><Relationship Id="rId15" Type="http://schemas.openxmlformats.org/officeDocument/2006/relationships/hyperlink" Target="http://www.konkoly.hu/cgi-bin/IBVS?5958" TargetMode="External"/><Relationship Id="rId10" Type="http://schemas.openxmlformats.org/officeDocument/2006/relationships/hyperlink" Target="http://var.astro.cz/oejv/issues/oejv0003.pdf" TargetMode="External"/><Relationship Id="rId4" Type="http://schemas.openxmlformats.org/officeDocument/2006/relationships/hyperlink" Target="http://www.konkoly.hu/cgi-bin/IBVS?5616" TargetMode="External"/><Relationship Id="rId9" Type="http://schemas.openxmlformats.org/officeDocument/2006/relationships/hyperlink" Target="http://www.bav-astro.de/sfs/BAVM_link.php?BAVMnr=178" TargetMode="External"/><Relationship Id="rId14" Type="http://schemas.openxmlformats.org/officeDocument/2006/relationships/hyperlink" Target="http://www.konkoly.hu/cgi-bin/IBVS?59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F1363"/>
  <sheetViews>
    <sheetView tabSelected="1" workbookViewId="0">
      <pane xSplit="13" ySplit="22" topLeftCell="N212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5" customWidth="1"/>
    <col min="2" max="2" width="5.140625" customWidth="1"/>
    <col min="3" max="3" width="11.85546875" customWidth="1"/>
    <col min="4" max="4" width="9.42578125" customWidth="1"/>
    <col min="5" max="5" width="12.2851562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115</v>
      </c>
    </row>
    <row r="2" spans="1:6" ht="12.95" customHeight="1" x14ac:dyDescent="0.2">
      <c r="A2" t="s">
        <v>25</v>
      </c>
      <c r="B2" s="11" t="s">
        <v>108</v>
      </c>
    </row>
    <row r="3" spans="1:6" ht="12.95" customHeight="1" thickBot="1" x14ac:dyDescent="0.25">
      <c r="C3" s="9" t="s">
        <v>749</v>
      </c>
    </row>
    <row r="4" spans="1:6" ht="12.95" customHeight="1" thickTop="1" thickBot="1" x14ac:dyDescent="0.25">
      <c r="A4" s="5" t="s">
        <v>1</v>
      </c>
      <c r="C4" s="2">
        <v>43690.035499999998</v>
      </c>
      <c r="D4" s="3">
        <v>3.4507805</v>
      </c>
    </row>
    <row r="5" spans="1:6" ht="12.95" customHeight="1" thickTop="1" x14ac:dyDescent="0.2">
      <c r="A5" s="21" t="s">
        <v>121</v>
      </c>
      <c r="B5" s="18"/>
      <c r="C5" s="22">
        <v>-9.5</v>
      </c>
      <c r="D5" s="18" t="s">
        <v>122</v>
      </c>
    </row>
    <row r="6" spans="1:6" ht="12.95" customHeight="1" x14ac:dyDescent="0.2">
      <c r="A6" s="5" t="s">
        <v>2</v>
      </c>
    </row>
    <row r="7" spans="1:6" ht="12.95" customHeight="1" x14ac:dyDescent="0.2">
      <c r="A7" t="s">
        <v>3</v>
      </c>
      <c r="C7">
        <v>52631.03</v>
      </c>
      <c r="D7" s="85" t="s">
        <v>763</v>
      </c>
    </row>
    <row r="8" spans="1:6" ht="12.95" customHeight="1" x14ac:dyDescent="0.2">
      <c r="A8" t="s">
        <v>4</v>
      </c>
      <c r="C8">
        <v>3.45078022</v>
      </c>
      <c r="D8" s="85" t="s">
        <v>763</v>
      </c>
    </row>
    <row r="9" spans="1:6" ht="12.95" customHeight="1" x14ac:dyDescent="0.2">
      <c r="A9" s="32" t="s">
        <v>125</v>
      </c>
      <c r="B9" s="33">
        <v>210</v>
      </c>
      <c r="C9" s="24" t="str">
        <f>"F"&amp;B9</f>
        <v>F210</v>
      </c>
      <c r="D9" s="8" t="str">
        <f>"G"&amp;B9</f>
        <v>G210</v>
      </c>
    </row>
    <row r="10" spans="1:6" ht="12.95" customHeight="1" thickBot="1" x14ac:dyDescent="0.25">
      <c r="A10" s="18"/>
      <c r="B10" s="18"/>
      <c r="C10" s="4" t="s">
        <v>21</v>
      </c>
      <c r="D10" s="4" t="s">
        <v>22</v>
      </c>
      <c r="E10" s="18"/>
    </row>
    <row r="11" spans="1:6" ht="12.95" customHeight="1" x14ac:dyDescent="0.2">
      <c r="A11" s="18" t="s">
        <v>17</v>
      </c>
      <c r="B11" s="18"/>
      <c r="C11" s="23">
        <f ca="1">INTERCEPT(INDIRECT($D$9):G992,INDIRECT($C$9):F992)</f>
        <v>1.5481767077552234E-3</v>
      </c>
      <c r="D11" s="10"/>
      <c r="E11" s="18"/>
    </row>
    <row r="12" spans="1:6" ht="12.95" customHeight="1" x14ac:dyDescent="0.2">
      <c r="A12" s="18" t="s">
        <v>18</v>
      </c>
      <c r="B12" s="18"/>
      <c r="C12" s="23">
        <f ca="1">SLOPE(INDIRECT($D$9):G992,INDIRECT($C$9):F992)</f>
        <v>5.8584647690406367E-6</v>
      </c>
      <c r="D12" s="10"/>
      <c r="E12" s="79" t="s">
        <v>759</v>
      </c>
      <c r="F12" s="80" t="s">
        <v>762</v>
      </c>
    </row>
    <row r="13" spans="1:6" ht="12.95" customHeight="1" x14ac:dyDescent="0.2">
      <c r="A13" s="18" t="s">
        <v>20</v>
      </c>
      <c r="B13" s="18"/>
      <c r="C13" s="10" t="s">
        <v>15</v>
      </c>
      <c r="E13" s="77" t="s">
        <v>129</v>
      </c>
      <c r="F13" s="81">
        <v>1</v>
      </c>
    </row>
    <row r="14" spans="1:6" ht="12.95" customHeight="1" x14ac:dyDescent="0.2">
      <c r="A14" s="18"/>
      <c r="B14" s="18"/>
      <c r="C14" s="18"/>
      <c r="E14" s="77" t="s">
        <v>123</v>
      </c>
      <c r="F14" s="82">
        <f ca="1">NOW()+15018.5+$C$5/24</f>
        <v>60576.806915972222</v>
      </c>
    </row>
    <row r="15" spans="1:6" ht="12.95" customHeight="1" x14ac:dyDescent="0.2">
      <c r="A15" s="25" t="s">
        <v>19</v>
      </c>
      <c r="B15" s="18"/>
      <c r="C15" s="26">
        <f ca="1">(C7+C11)+(C8+C12)*INT(MAX(F21:F3533))</f>
        <v>60198.60541824995</v>
      </c>
      <c r="E15" s="77" t="s">
        <v>130</v>
      </c>
      <c r="F15" s="82">
        <f ca="1">ROUND(2*($F$14-$C$7)/$C$8,0)/2+$F$13</f>
        <v>2303.5</v>
      </c>
    </row>
    <row r="16" spans="1:6" ht="12.95" customHeight="1" x14ac:dyDescent="0.2">
      <c r="A16" s="28" t="s">
        <v>5</v>
      </c>
      <c r="B16" s="18"/>
      <c r="C16" s="29">
        <f ca="1">+C8+C12</f>
        <v>3.4507860784647688</v>
      </c>
      <c r="E16" s="77" t="s">
        <v>124</v>
      </c>
      <c r="F16" s="82">
        <f ca="1">ROUND(2*($F$14-$C$15)/$C$16,0)/2+$F$13</f>
        <v>110.5</v>
      </c>
    </row>
    <row r="17" spans="1:21" ht="12.95" customHeight="1" thickBot="1" x14ac:dyDescent="0.25">
      <c r="A17" s="27" t="s">
        <v>118</v>
      </c>
      <c r="B17" s="18"/>
      <c r="C17" s="18">
        <f>COUNT(C21:C2191)</f>
        <v>208</v>
      </c>
      <c r="E17" s="77" t="s">
        <v>760</v>
      </c>
      <c r="F17" s="83">
        <f ca="1">+$C$15+$C$16*$F$16-15018.5-$C$5/24</f>
        <v>45561.813113253644</v>
      </c>
    </row>
    <row r="18" spans="1:21" ht="12.95" customHeight="1" thickTop="1" thickBot="1" x14ac:dyDescent="0.25">
      <c r="A18" s="28" t="s">
        <v>6</v>
      </c>
      <c r="B18" s="18"/>
      <c r="C18" s="31">
        <f ca="1">+C15</f>
        <v>60198.60541824995</v>
      </c>
      <c r="D18" s="76">
        <f ca="1">+C16</f>
        <v>3.4507860784647688</v>
      </c>
      <c r="E18" s="78" t="s">
        <v>761</v>
      </c>
      <c r="F18" s="84">
        <f ca="1">+($C$15+$C$16*$F$16)-($C$16/2)-15018.5-$C$5/24</f>
        <v>45560.087720214411</v>
      </c>
    </row>
    <row r="19" spans="1:21" ht="12.95" customHeight="1" thickTop="1" x14ac:dyDescent="0.2">
      <c r="E19" s="27"/>
      <c r="F19" s="30"/>
    </row>
    <row r="20" spans="1:21" ht="12.95" customHeight="1" thickBot="1" x14ac:dyDescent="0.25">
      <c r="A20" s="4" t="s">
        <v>7</v>
      </c>
      <c r="B20" s="4" t="s">
        <v>8</v>
      </c>
      <c r="C20" s="4" t="s">
        <v>9</v>
      </c>
      <c r="D20" s="4" t="s">
        <v>14</v>
      </c>
      <c r="E20" s="4" t="s">
        <v>10</v>
      </c>
      <c r="F20" s="4" t="s">
        <v>11</v>
      </c>
      <c r="G20" s="4" t="s">
        <v>12</v>
      </c>
      <c r="H20" s="7" t="s">
        <v>141</v>
      </c>
      <c r="I20" s="7" t="s">
        <v>144</v>
      </c>
      <c r="J20" s="7" t="s">
        <v>138</v>
      </c>
      <c r="K20" s="7" t="s">
        <v>136</v>
      </c>
      <c r="L20" s="7" t="s">
        <v>26</v>
      </c>
      <c r="M20" s="7" t="s">
        <v>27</v>
      </c>
      <c r="N20" s="7" t="s">
        <v>28</v>
      </c>
      <c r="O20" s="7" t="s">
        <v>24</v>
      </c>
      <c r="P20" s="6" t="s">
        <v>23</v>
      </c>
      <c r="Q20" s="4" t="s">
        <v>16</v>
      </c>
      <c r="U20" s="64" t="s">
        <v>748</v>
      </c>
    </row>
    <row r="21" spans="1:21" s="38" customFormat="1" ht="12.95" customHeight="1" x14ac:dyDescent="0.2">
      <c r="A21" s="62" t="s">
        <v>210</v>
      </c>
      <c r="B21" s="63" t="s">
        <v>106</v>
      </c>
      <c r="C21" s="62">
        <v>10000.200000000001</v>
      </c>
      <c r="D21" s="62" t="s">
        <v>144</v>
      </c>
      <c r="E21" s="38">
        <f>+(C21-C$7)/C$8</f>
        <v>-12353.968459921218</v>
      </c>
      <c r="F21" s="38">
        <f>ROUND(2*E21,0)/2</f>
        <v>-12354</v>
      </c>
      <c r="G21" s="38">
        <f>+C21-(C$7+F21*C$8)</f>
        <v>0.10883788000137429</v>
      </c>
      <c r="I21" s="38">
        <f>+G21</f>
        <v>0.10883788000137429</v>
      </c>
      <c r="Q21" s="72" t="s">
        <v>752</v>
      </c>
    </row>
    <row r="22" spans="1:21" s="38" customFormat="1" ht="12.95" customHeight="1" x14ac:dyDescent="0.2">
      <c r="A22" s="62" t="s">
        <v>214</v>
      </c>
      <c r="B22" s="63" t="s">
        <v>106</v>
      </c>
      <c r="C22" s="62">
        <v>11504.831</v>
      </c>
      <c r="D22" s="62" t="s">
        <v>144</v>
      </c>
      <c r="E22" s="38">
        <f>+(C22-C$7)/C$8</f>
        <v>-11917.942140053185</v>
      </c>
      <c r="F22" s="38">
        <f>ROUND(2*E22,0)/2</f>
        <v>-11918</v>
      </c>
      <c r="G22" s="38">
        <f>+C22-(C$7+F22*C$8)</f>
        <v>0.19966195999768388</v>
      </c>
      <c r="I22" s="38">
        <f>+G22</f>
        <v>0.19966195999768388</v>
      </c>
      <c r="Q22" s="72" t="s">
        <v>753</v>
      </c>
    </row>
    <row r="23" spans="1:21" s="38" customFormat="1" ht="12.95" customHeight="1" x14ac:dyDescent="0.2">
      <c r="A23" s="62" t="s">
        <v>214</v>
      </c>
      <c r="B23" s="63" t="s">
        <v>106</v>
      </c>
      <c r="C23" s="62">
        <v>12360.588</v>
      </c>
      <c r="D23" s="62" t="s">
        <v>144</v>
      </c>
      <c r="E23" s="38">
        <f>+(C23-C$7)/C$8</f>
        <v>-11669.952715794805</v>
      </c>
      <c r="F23" s="38">
        <f>ROUND(2*E23,0)/2</f>
        <v>-11670</v>
      </c>
      <c r="G23" s="38">
        <f>+C23-(C$7+F23*C$8)</f>
        <v>0.16316739999820129</v>
      </c>
      <c r="I23" s="38">
        <f>+G23</f>
        <v>0.16316739999820129</v>
      </c>
      <c r="Q23" s="72" t="s">
        <v>754</v>
      </c>
    </row>
    <row r="24" spans="1:21" s="38" customFormat="1" ht="12.95" customHeight="1" x14ac:dyDescent="0.2">
      <c r="A24" s="62" t="s">
        <v>214</v>
      </c>
      <c r="B24" s="63" t="s">
        <v>106</v>
      </c>
      <c r="C24" s="62">
        <v>13095.584999999999</v>
      </c>
      <c r="D24" s="62" t="s">
        <v>144</v>
      </c>
      <c r="E24" s="38">
        <f>+(C24-C$7)/C$8</f>
        <v>-11456.95827594607</v>
      </c>
      <c r="F24" s="38">
        <f>ROUND(2*E24,0)/2</f>
        <v>-11457</v>
      </c>
      <c r="G24" s="38">
        <f>+C24-(C$7+F24*C$8)</f>
        <v>0.14398054000048432</v>
      </c>
      <c r="I24" s="38">
        <f>+G24</f>
        <v>0.14398054000048432</v>
      </c>
      <c r="Q24" s="72" t="s">
        <v>755</v>
      </c>
    </row>
    <row r="25" spans="1:21" s="38" customFormat="1" ht="12.95" customHeight="1" x14ac:dyDescent="0.2">
      <c r="A25" s="62" t="s">
        <v>214</v>
      </c>
      <c r="B25" s="63" t="s">
        <v>106</v>
      </c>
      <c r="C25" s="62">
        <v>13792.689</v>
      </c>
      <c r="D25" s="62" t="s">
        <v>144</v>
      </c>
      <c r="E25" s="38">
        <f>+(C25-C$7)/C$8</f>
        <v>-11254.944830998249</v>
      </c>
      <c r="F25" s="38">
        <f>ROUND(2*E25,0)/2</f>
        <v>-11255</v>
      </c>
      <c r="G25" s="38">
        <f>+C25-(C$7+F25*C$8)</f>
        <v>0.19037610000123095</v>
      </c>
      <c r="I25" s="38">
        <f>+G25</f>
        <v>0.19037610000123095</v>
      </c>
      <c r="Q25" s="72" t="s">
        <v>756</v>
      </c>
    </row>
    <row r="26" spans="1:21" s="38" customFormat="1" ht="12.95" customHeight="1" x14ac:dyDescent="0.2">
      <c r="A26" s="62" t="s">
        <v>214</v>
      </c>
      <c r="B26" s="63" t="s">
        <v>106</v>
      </c>
      <c r="C26" s="62">
        <v>14303.447</v>
      </c>
      <c r="D26" s="62" t="s">
        <v>144</v>
      </c>
      <c r="E26" s="38">
        <f>+(C26-C$7)/C$8</f>
        <v>-11106.932506991128</v>
      </c>
      <c r="F26" s="38">
        <f>ROUND(2*E26,0)/2</f>
        <v>-11107</v>
      </c>
      <c r="G26" s="38">
        <f>+C26-(C$7+F26*C$8)</f>
        <v>0.23290354000346269</v>
      </c>
      <c r="I26" s="38">
        <f>+G26</f>
        <v>0.23290354000346269</v>
      </c>
      <c r="Q26" s="72" t="s">
        <v>757</v>
      </c>
    </row>
    <row r="27" spans="1:21" s="38" customFormat="1" ht="12.95" customHeight="1" x14ac:dyDescent="0.2">
      <c r="A27" s="62" t="s">
        <v>231</v>
      </c>
      <c r="B27" s="63" t="s">
        <v>106</v>
      </c>
      <c r="C27" s="62">
        <v>15621.602000000001</v>
      </c>
      <c r="D27" s="62" t="s">
        <v>144</v>
      </c>
      <c r="E27" s="38">
        <f>+(C27-C$7)/C$8</f>
        <v>-10724.944980703523</v>
      </c>
      <c r="F27" s="38">
        <f>ROUND(2*E27,0)/2</f>
        <v>-10725</v>
      </c>
      <c r="G27" s="38">
        <f>+C27-(C$7+F27*C$8)</f>
        <v>0.18985950000387675</v>
      </c>
      <c r="I27" s="38">
        <f>+G27</f>
        <v>0.18985950000387675</v>
      </c>
      <c r="Q27" s="39">
        <f>+C27-15018.5</f>
        <v>603.10200000000077</v>
      </c>
    </row>
    <row r="28" spans="1:21" s="38" customFormat="1" ht="12.95" customHeight="1" x14ac:dyDescent="0.2">
      <c r="A28" s="62" t="s">
        <v>231</v>
      </c>
      <c r="B28" s="63" t="s">
        <v>106</v>
      </c>
      <c r="C28" s="62">
        <v>15635.405000000001</v>
      </c>
      <c r="D28" s="62" t="s">
        <v>144</v>
      </c>
      <c r="E28" s="38">
        <f>+(C28-C$7)/C$8</f>
        <v>-10720.945015733283</v>
      </c>
      <c r="F28" s="38">
        <f>ROUND(2*E28,0)/2</f>
        <v>-10721</v>
      </c>
      <c r="G28" s="38">
        <f>+C28-(C$7+F28*C$8)</f>
        <v>0.18973862000166264</v>
      </c>
      <c r="I28" s="38">
        <f>+G28</f>
        <v>0.18973862000166264</v>
      </c>
      <c r="Q28" s="39">
        <f>+C28-15018.5</f>
        <v>616.90500000000065</v>
      </c>
    </row>
    <row r="29" spans="1:21" s="38" customFormat="1" ht="12.95" customHeight="1" x14ac:dyDescent="0.2">
      <c r="A29" s="62" t="s">
        <v>231</v>
      </c>
      <c r="B29" s="63" t="s">
        <v>106</v>
      </c>
      <c r="C29" s="62">
        <v>15642.312</v>
      </c>
      <c r="D29" s="62" t="s">
        <v>144</v>
      </c>
      <c r="E29" s="38">
        <f>+(C29-C$7)/C$8</f>
        <v>-10718.943439405712</v>
      </c>
      <c r="F29" s="38">
        <f>ROUND(2*E29,0)/2</f>
        <v>-10719</v>
      </c>
      <c r="G29" s="38">
        <f>+C29-(C$7+F29*C$8)</f>
        <v>0.19517818000349507</v>
      </c>
      <c r="I29" s="38">
        <f>+G29</f>
        <v>0.19517818000349507</v>
      </c>
      <c r="Q29" s="39">
        <f>+C29-15018.5</f>
        <v>623.8119999999999</v>
      </c>
    </row>
    <row r="30" spans="1:21" s="38" customFormat="1" ht="12.95" customHeight="1" x14ac:dyDescent="0.2">
      <c r="A30" s="62" t="s">
        <v>153</v>
      </c>
      <c r="B30" s="63" t="s">
        <v>106</v>
      </c>
      <c r="C30" s="62">
        <v>15676.812</v>
      </c>
      <c r="D30" s="62" t="s">
        <v>144</v>
      </c>
      <c r="E30" s="38">
        <f>+(C30-C$7)/C$8</f>
        <v>-10708.945700401633</v>
      </c>
      <c r="F30" s="38">
        <f>ROUND(2*E30,0)/2</f>
        <v>-10709</v>
      </c>
      <c r="G30" s="38">
        <f>+C30-(C$7+F30*C$8)</f>
        <v>0.18737598000188882</v>
      </c>
      <c r="I30" s="38">
        <f>+G30</f>
        <v>0.18737598000188882</v>
      </c>
      <c r="Q30" s="39">
        <f>+C30-15018.5</f>
        <v>658.3119999999999</v>
      </c>
    </row>
    <row r="31" spans="1:21" s="38" customFormat="1" ht="12.95" customHeight="1" x14ac:dyDescent="0.2">
      <c r="A31" s="62" t="s">
        <v>153</v>
      </c>
      <c r="B31" s="63" t="s">
        <v>106</v>
      </c>
      <c r="C31" s="62">
        <v>15683.710999999999</v>
      </c>
      <c r="D31" s="62" t="s">
        <v>144</v>
      </c>
      <c r="E31" s="38">
        <f>+(C31-C$7)/C$8</f>
        <v>-10706.946442390354</v>
      </c>
      <c r="F31" s="38">
        <f>ROUND(2*E31,0)/2</f>
        <v>-10707</v>
      </c>
      <c r="G31" s="38">
        <f>+C31-(C$7+F31*C$8)</f>
        <v>0.18481553999663447</v>
      </c>
      <c r="I31" s="38">
        <f>+G31</f>
        <v>0.18481553999663447</v>
      </c>
      <c r="Q31" s="39">
        <f>+C31-15018.5</f>
        <v>665.21099999999933</v>
      </c>
    </row>
    <row r="32" spans="1:21" s="38" customFormat="1" ht="12.95" customHeight="1" x14ac:dyDescent="0.2">
      <c r="A32" s="62" t="s">
        <v>153</v>
      </c>
      <c r="B32" s="63" t="s">
        <v>106</v>
      </c>
      <c r="C32" s="62">
        <v>15690.616</v>
      </c>
      <c r="D32" s="62" t="s">
        <v>144</v>
      </c>
      <c r="E32" s="38">
        <f>+(C32-C$7)/C$8</f>
        <v>-10704.945445641855</v>
      </c>
      <c r="F32" s="38">
        <f>ROUND(2*E32,0)/2</f>
        <v>-10705</v>
      </c>
      <c r="G32" s="38">
        <f>+C32-(C$7+F32*C$8)</f>
        <v>0.18825509999987844</v>
      </c>
      <c r="I32" s="38">
        <f>+G32</f>
        <v>0.18825509999987844</v>
      </c>
      <c r="Q32" s="39">
        <f>+C32-15018.5</f>
        <v>672.11599999999999</v>
      </c>
    </row>
    <row r="33" spans="1:17" s="38" customFormat="1" ht="12.95" customHeight="1" x14ac:dyDescent="0.2">
      <c r="A33" s="62" t="s">
        <v>214</v>
      </c>
      <c r="B33" s="63" t="s">
        <v>106</v>
      </c>
      <c r="C33" s="62">
        <v>15690.617</v>
      </c>
      <c r="D33" s="62" t="s">
        <v>144</v>
      </c>
      <c r="E33" s="38">
        <f>+(C33-C$7)/C$8</f>
        <v>-10704.94515585232</v>
      </c>
      <c r="F33" s="38">
        <f>ROUND(2*E33,0)/2</f>
        <v>-10705</v>
      </c>
      <c r="G33" s="38">
        <f>+C33-(C$7+F33*C$8)</f>
        <v>0.18925510000008217</v>
      </c>
      <c r="I33" s="38">
        <f>+G33</f>
        <v>0.18925510000008217</v>
      </c>
      <c r="Q33" s="39">
        <f>+C33-15018.5</f>
        <v>672.11700000000019</v>
      </c>
    </row>
    <row r="34" spans="1:17" s="38" customFormat="1" ht="12.95" customHeight="1" x14ac:dyDescent="0.2">
      <c r="A34" s="62" t="s">
        <v>153</v>
      </c>
      <c r="B34" s="63" t="s">
        <v>106</v>
      </c>
      <c r="C34" s="62">
        <v>15704.419</v>
      </c>
      <c r="D34" s="62" t="s">
        <v>144</v>
      </c>
      <c r="E34" s="38">
        <f>+(C34-C$7)/C$8</f>
        <v>-10700.945480671613</v>
      </c>
      <c r="F34" s="38">
        <f>ROUND(2*E34,0)/2</f>
        <v>-10701</v>
      </c>
      <c r="G34" s="38">
        <f>+C34-(C$7+F34*C$8)</f>
        <v>0.18813421999766433</v>
      </c>
      <c r="I34" s="38">
        <f>+G34</f>
        <v>0.18813421999766433</v>
      </c>
      <c r="Q34" s="39">
        <f>+C34-15018.5</f>
        <v>685.91899999999987</v>
      </c>
    </row>
    <row r="35" spans="1:17" s="38" customFormat="1" ht="12.95" customHeight="1" x14ac:dyDescent="0.2">
      <c r="A35" s="62" t="s">
        <v>153</v>
      </c>
      <c r="B35" s="63" t="s">
        <v>106</v>
      </c>
      <c r="C35" s="62">
        <v>15721.678</v>
      </c>
      <c r="D35" s="62" t="s">
        <v>144</v>
      </c>
      <c r="E35" s="38">
        <f>+(C35-C$7)/C$8</f>
        <v>-10695.944003063747</v>
      </c>
      <c r="F35" s="38">
        <f>ROUND(2*E35,0)/2</f>
        <v>-10696</v>
      </c>
      <c r="G35" s="38">
        <f>+C35-(C$7+F35*C$8)</f>
        <v>0.19323312000051374</v>
      </c>
      <c r="I35" s="38">
        <f>+G35</f>
        <v>0.19323312000051374</v>
      </c>
      <c r="Q35" s="39">
        <f>+C35-15018.5</f>
        <v>703.17799999999988</v>
      </c>
    </row>
    <row r="36" spans="1:17" s="38" customFormat="1" ht="12.95" customHeight="1" x14ac:dyDescent="0.2">
      <c r="A36" s="62" t="s">
        <v>257</v>
      </c>
      <c r="B36" s="63" t="s">
        <v>106</v>
      </c>
      <c r="C36" s="62">
        <v>15949.424999999999</v>
      </c>
      <c r="D36" s="62" t="s">
        <v>144</v>
      </c>
      <c r="E36" s="38">
        <f>+(C36-C$7)/C$8</f>
        <v>-10629.945305528614</v>
      </c>
      <c r="F36" s="38">
        <f>ROUND(2*E36,0)/2</f>
        <v>-10630</v>
      </c>
      <c r="G36" s="38">
        <f>+C36-(C$7+F36*C$8)</f>
        <v>0.18873859999803244</v>
      </c>
      <c r="I36" s="38">
        <f>+G36</f>
        <v>0.18873859999803244</v>
      </c>
      <c r="Q36" s="39">
        <f>+C36-15018.5</f>
        <v>930.92499999999927</v>
      </c>
    </row>
    <row r="37" spans="1:17" s="38" customFormat="1" ht="12.95" customHeight="1" x14ac:dyDescent="0.2">
      <c r="A37" s="62" t="s">
        <v>257</v>
      </c>
      <c r="B37" s="63" t="s">
        <v>106</v>
      </c>
      <c r="C37" s="62">
        <v>15987.391</v>
      </c>
      <c r="D37" s="62" t="s">
        <v>144</v>
      </c>
      <c r="E37" s="38">
        <f>+(C37-C$7)/C$8</f>
        <v>-10618.943155991545</v>
      </c>
      <c r="F37" s="38">
        <f>ROUND(2*E37,0)/2</f>
        <v>-10619</v>
      </c>
      <c r="G37" s="38">
        <f>+C37-(C$7+F37*C$8)</f>
        <v>0.19615618000170798</v>
      </c>
      <c r="I37" s="38">
        <f>+G37</f>
        <v>0.19615618000170798</v>
      </c>
      <c r="Q37" s="39">
        <f>+C37-15018.5</f>
        <v>968.89099999999962</v>
      </c>
    </row>
    <row r="38" spans="1:17" s="38" customFormat="1" ht="12.95" customHeight="1" x14ac:dyDescent="0.2">
      <c r="A38" s="62" t="s">
        <v>257</v>
      </c>
      <c r="B38" s="63" t="s">
        <v>106</v>
      </c>
      <c r="C38" s="62">
        <v>15994.285</v>
      </c>
      <c r="D38" s="62" t="s">
        <v>144</v>
      </c>
      <c r="E38" s="38">
        <f>+(C38-C$7)/C$8</f>
        <v>-10616.945346927947</v>
      </c>
      <c r="F38" s="38">
        <f>ROUND(2*E38,0)/2</f>
        <v>-10617</v>
      </c>
      <c r="G38" s="38">
        <f>+C38-(C$7+F38*C$8)</f>
        <v>0.18859573999725399</v>
      </c>
      <c r="I38" s="38">
        <f>+G38</f>
        <v>0.18859573999725399</v>
      </c>
      <c r="Q38" s="39">
        <f>+C38-15018.5</f>
        <v>975.78499999999985</v>
      </c>
    </row>
    <row r="39" spans="1:17" s="38" customFormat="1" ht="12.95" customHeight="1" x14ac:dyDescent="0.2">
      <c r="A39" s="62" t="s">
        <v>257</v>
      </c>
      <c r="B39" s="63" t="s">
        <v>106</v>
      </c>
      <c r="C39" s="62">
        <v>16011.539000000001</v>
      </c>
      <c r="D39" s="62" t="s">
        <v>144</v>
      </c>
      <c r="E39" s="38">
        <f>+(C39-C$7)/C$8</f>
        <v>-10611.945318267761</v>
      </c>
      <c r="F39" s="38">
        <f>ROUND(2*E39,0)/2</f>
        <v>-10612</v>
      </c>
      <c r="G39" s="38">
        <f>+C39-(C$7+F39*C$8)</f>
        <v>0.18869464000090375</v>
      </c>
      <c r="I39" s="38">
        <f>+G39</f>
        <v>0.18869464000090375</v>
      </c>
      <c r="Q39" s="39">
        <f>+C39-15018.5</f>
        <v>993.03900000000067</v>
      </c>
    </row>
    <row r="40" spans="1:17" s="38" customFormat="1" ht="12.95" customHeight="1" x14ac:dyDescent="0.2">
      <c r="A40" s="62" t="s">
        <v>257</v>
      </c>
      <c r="B40" s="63" t="s">
        <v>106</v>
      </c>
      <c r="C40" s="62">
        <v>16018.439</v>
      </c>
      <c r="D40" s="62" t="s">
        <v>144</v>
      </c>
      <c r="E40" s="38">
        <f>+(C40-C$7)/C$8</f>
        <v>-10609.945770466948</v>
      </c>
      <c r="F40" s="38">
        <f>ROUND(2*E40,0)/2</f>
        <v>-10610</v>
      </c>
      <c r="G40" s="38">
        <f>+C40-(C$7+F40*C$8)</f>
        <v>0.18713420000312908</v>
      </c>
      <c r="I40" s="38">
        <f>+G40</f>
        <v>0.18713420000312908</v>
      </c>
      <c r="Q40" s="39">
        <f>+C40-15018.5</f>
        <v>999.93900000000031</v>
      </c>
    </row>
    <row r="41" spans="1:17" s="38" customFormat="1" ht="12.95" customHeight="1" x14ac:dyDescent="0.2">
      <c r="A41" s="62" t="s">
        <v>153</v>
      </c>
      <c r="B41" s="63" t="s">
        <v>106</v>
      </c>
      <c r="C41" s="62">
        <v>16822.465</v>
      </c>
      <c r="D41" s="62" t="s">
        <v>144</v>
      </c>
      <c r="E41" s="38">
        <f>+(C41-C$7)/C$8</f>
        <v>-10376.947448713498</v>
      </c>
      <c r="F41" s="38">
        <f>ROUND(2*E41,0)/2</f>
        <v>-10377</v>
      </c>
      <c r="G41" s="38">
        <f>+C41-(C$7+F41*C$8)</f>
        <v>0.18134294000265072</v>
      </c>
      <c r="I41" s="38">
        <f>+G41</f>
        <v>0.18134294000265072</v>
      </c>
      <c r="Q41" s="39">
        <f>+C41-15018.5</f>
        <v>1803.9650000000001</v>
      </c>
    </row>
    <row r="42" spans="1:17" s="38" customFormat="1" ht="12.95" customHeight="1" x14ac:dyDescent="0.2">
      <c r="A42" s="62" t="s">
        <v>273</v>
      </c>
      <c r="B42" s="63" t="s">
        <v>106</v>
      </c>
      <c r="C42" s="62">
        <v>17419.45</v>
      </c>
      <c r="D42" s="62" t="s">
        <v>144</v>
      </c>
      <c r="E42" s="38">
        <f>+(C42-C$7)/C$8</f>
        <v>-10203.947442355515</v>
      </c>
      <c r="F42" s="38">
        <f>ROUND(2*E42,0)/2</f>
        <v>-10204</v>
      </c>
      <c r="G42" s="38">
        <f>+C42-(C$7+F42*C$8)</f>
        <v>0.18136487999800011</v>
      </c>
      <c r="I42" s="38">
        <f>+G42</f>
        <v>0.18136487999800011</v>
      </c>
      <c r="Q42" s="39">
        <f>+C42-15018.5</f>
        <v>2400.9500000000007</v>
      </c>
    </row>
    <row r="43" spans="1:17" s="38" customFormat="1" ht="12.95" customHeight="1" x14ac:dyDescent="0.2">
      <c r="A43" s="62" t="s">
        <v>273</v>
      </c>
      <c r="B43" s="63" t="s">
        <v>106</v>
      </c>
      <c r="C43" s="62">
        <v>17495.37</v>
      </c>
      <c r="D43" s="62" t="s">
        <v>144</v>
      </c>
      <c r="E43" s="38">
        <f>+(C43-C$7)/C$8</f>
        <v>-10181.946620755814</v>
      </c>
      <c r="F43" s="38">
        <f>ROUND(2*E43,0)/2</f>
        <v>-10182</v>
      </c>
      <c r="G43" s="38">
        <f>+C43-(C$7+F43*C$8)</f>
        <v>0.18420004000290646</v>
      </c>
      <c r="I43" s="38">
        <f>+G43</f>
        <v>0.18420004000290646</v>
      </c>
      <c r="Q43" s="39">
        <f>+C43-15018.5</f>
        <v>2476.869999999999</v>
      </c>
    </row>
    <row r="44" spans="1:17" s="38" customFormat="1" ht="12.95" customHeight="1" x14ac:dyDescent="0.2">
      <c r="A44" s="62" t="s">
        <v>273</v>
      </c>
      <c r="B44" s="63" t="s">
        <v>106</v>
      </c>
      <c r="C44" s="62">
        <v>17809.39</v>
      </c>
      <c r="D44" s="62" t="s">
        <v>144</v>
      </c>
      <c r="E44" s="38">
        <f>+(C44-C$7)/C$8</f>
        <v>-10090.946910551145</v>
      </c>
      <c r="F44" s="38">
        <f>ROUND(2*E44,0)/2</f>
        <v>-10091</v>
      </c>
      <c r="G44" s="38">
        <f>+C44-(C$7+F44*C$8)</f>
        <v>0.18320002000109525</v>
      </c>
      <c r="I44" s="38">
        <f>+G44</f>
        <v>0.18320002000109525</v>
      </c>
      <c r="Q44" s="39">
        <f>+C44-15018.5</f>
        <v>2790.8899999999994</v>
      </c>
    </row>
    <row r="45" spans="1:17" s="38" customFormat="1" ht="12.95" customHeight="1" x14ac:dyDescent="0.2">
      <c r="A45" s="62" t="s">
        <v>273</v>
      </c>
      <c r="B45" s="63" t="s">
        <v>106</v>
      </c>
      <c r="C45" s="62">
        <v>17816.295999999998</v>
      </c>
      <c r="D45" s="62" t="s">
        <v>144</v>
      </c>
      <c r="E45" s="38">
        <f>+(C45-C$7)/C$8</f>
        <v>-10088.945624013109</v>
      </c>
      <c r="F45" s="38">
        <f>ROUND(2*E45,0)/2</f>
        <v>-10089</v>
      </c>
      <c r="G45" s="38">
        <f>+C45-(C$7+F45*C$8)</f>
        <v>0.18763958000272396</v>
      </c>
      <c r="I45" s="38">
        <f>+G45</f>
        <v>0.18763958000272396</v>
      </c>
      <c r="Q45" s="39">
        <f>+C45-15018.5</f>
        <v>2797.7959999999985</v>
      </c>
    </row>
    <row r="46" spans="1:17" s="38" customFormat="1" ht="12.95" customHeight="1" x14ac:dyDescent="0.2">
      <c r="A46" s="62" t="s">
        <v>273</v>
      </c>
      <c r="B46" s="63" t="s">
        <v>106</v>
      </c>
      <c r="C46" s="62">
        <v>17847.347000000002</v>
      </c>
      <c r="D46" s="62" t="s">
        <v>144</v>
      </c>
      <c r="E46" s="38">
        <f>+(C46-C$7)/C$8</f>
        <v>-10079.947369119902</v>
      </c>
      <c r="F46" s="38">
        <f>ROUND(2*E46,0)/2</f>
        <v>-10080</v>
      </c>
      <c r="G46" s="38">
        <f>+C46-(C$7+F46*C$8)</f>
        <v>0.18161759999929927</v>
      </c>
      <c r="I46" s="38">
        <f>+G46</f>
        <v>0.18161759999929927</v>
      </c>
      <c r="Q46" s="39">
        <f>+C46-15018.5</f>
        <v>2828.8470000000016</v>
      </c>
    </row>
    <row r="47" spans="1:17" s="38" customFormat="1" ht="12.95" customHeight="1" x14ac:dyDescent="0.2">
      <c r="A47" s="62" t="s">
        <v>288</v>
      </c>
      <c r="B47" s="63" t="s">
        <v>106</v>
      </c>
      <c r="C47" s="62">
        <v>18775.607</v>
      </c>
      <c r="D47" s="62" t="s">
        <v>144</v>
      </c>
      <c r="E47" s="38">
        <f>+(C47-C$7)/C$8</f>
        <v>-9810.94733410753</v>
      </c>
      <c r="F47" s="38">
        <f>ROUND(2*E47,0)/2</f>
        <v>-9811</v>
      </c>
      <c r="G47" s="38">
        <f>+C47-(C$7+F47*C$8)</f>
        <v>0.18173842000032892</v>
      </c>
      <c r="I47" s="38">
        <f>+G47</f>
        <v>0.18173842000032892</v>
      </c>
      <c r="Q47" s="39">
        <f>+C47-15018.5</f>
        <v>3757.107</v>
      </c>
    </row>
    <row r="48" spans="1:17" s="38" customFormat="1" ht="12.95" customHeight="1" x14ac:dyDescent="0.2">
      <c r="A48" s="62" t="s">
        <v>288</v>
      </c>
      <c r="B48" s="63" t="s">
        <v>106</v>
      </c>
      <c r="C48" s="62">
        <v>18789.417000000001</v>
      </c>
      <c r="D48" s="62" t="s">
        <v>144</v>
      </c>
      <c r="E48" s="38">
        <f>+(C48-C$7)/C$8</f>
        <v>-9806.9453406105349</v>
      </c>
      <c r="F48" s="38">
        <f>ROUND(2*E48,0)/2</f>
        <v>-9807</v>
      </c>
      <c r="G48" s="38">
        <f>+C48-(C$7+F48*C$8)</f>
        <v>0.1886175399995409</v>
      </c>
      <c r="I48" s="38">
        <f>+G48</f>
        <v>0.1886175399995409</v>
      </c>
      <c r="Q48" s="39">
        <f>+C48-15018.5</f>
        <v>3770.9170000000013</v>
      </c>
    </row>
    <row r="49" spans="1:17" s="38" customFormat="1" ht="12.95" customHeight="1" x14ac:dyDescent="0.2">
      <c r="A49" s="62" t="s">
        <v>288</v>
      </c>
      <c r="B49" s="63" t="s">
        <v>106</v>
      </c>
      <c r="C49" s="62">
        <v>18882.580000000002</v>
      </c>
      <c r="D49" s="62" t="s">
        <v>144</v>
      </c>
      <c r="E49" s="38">
        <f>+(C49-C$7)/C$8</f>
        <v>-9779.9476780355471</v>
      </c>
      <c r="F49" s="38">
        <f>ROUND(2*E49,0)/2</f>
        <v>-9780</v>
      </c>
      <c r="G49" s="38">
        <f>+C49-(C$7+F49*C$8)</f>
        <v>0.18055160000221804</v>
      </c>
      <c r="I49" s="38">
        <f>+G49</f>
        <v>0.18055160000221804</v>
      </c>
      <c r="Q49" s="39">
        <f>+C49-15018.5</f>
        <v>3864.0800000000017</v>
      </c>
    </row>
    <row r="50" spans="1:17" s="38" customFormat="1" ht="12.95" customHeight="1" x14ac:dyDescent="0.2">
      <c r="A50" s="62" t="s">
        <v>288</v>
      </c>
      <c r="B50" s="63" t="s">
        <v>106</v>
      </c>
      <c r="C50" s="62">
        <v>18958.5</v>
      </c>
      <c r="D50" s="62" t="s">
        <v>144</v>
      </c>
      <c r="E50" s="38">
        <f>+(C50-C$7)/C$8</f>
        <v>-9757.9468564358467</v>
      </c>
      <c r="F50" s="38">
        <f>ROUND(2*E50,0)/2</f>
        <v>-9758</v>
      </c>
      <c r="G50" s="38">
        <f>+C50-(C$7+F50*C$8)</f>
        <v>0.18338675999984844</v>
      </c>
      <c r="I50" s="38">
        <f>+G50</f>
        <v>0.18338675999984844</v>
      </c>
      <c r="Q50" s="39">
        <f>+C50-15018.5</f>
        <v>3940</v>
      </c>
    </row>
    <row r="51" spans="1:17" s="38" customFormat="1" ht="12.95" customHeight="1" x14ac:dyDescent="0.2">
      <c r="A51" s="62" t="s">
        <v>288</v>
      </c>
      <c r="B51" s="63" t="s">
        <v>106</v>
      </c>
      <c r="C51" s="62">
        <v>18965.396000000001</v>
      </c>
      <c r="D51" s="62" t="s">
        <v>144</v>
      </c>
      <c r="E51" s="38">
        <f>+(C51-C$7)/C$8</f>
        <v>-9755.948467793176</v>
      </c>
      <c r="F51" s="38">
        <f>ROUND(2*E51,0)/2</f>
        <v>-9756</v>
      </c>
      <c r="G51" s="38">
        <f>+C51-(C$7+F51*C$8)</f>
        <v>0.17782632000307785</v>
      </c>
      <c r="I51" s="38">
        <f>+G51</f>
        <v>0.17782632000307785</v>
      </c>
      <c r="Q51" s="39">
        <f>+C51-15018.5</f>
        <v>3946.8960000000006</v>
      </c>
    </row>
    <row r="52" spans="1:17" s="38" customFormat="1" ht="12.95" customHeight="1" x14ac:dyDescent="0.2">
      <c r="A52" s="62" t="s">
        <v>288</v>
      </c>
      <c r="B52" s="63" t="s">
        <v>106</v>
      </c>
      <c r="C52" s="62">
        <v>19172.447</v>
      </c>
      <c r="D52" s="62" t="s">
        <v>144</v>
      </c>
      <c r="E52" s="38">
        <f>+(C52-C$7)/C$8</f>
        <v>-9695.9472545023455</v>
      </c>
      <c r="F52" s="38">
        <f>ROUND(2*E52,0)/2</f>
        <v>-9696</v>
      </c>
      <c r="G52" s="38">
        <f>+C52-(C$7+F52*C$8)</f>
        <v>0.18201312000019243</v>
      </c>
      <c r="I52" s="38">
        <f>+G52</f>
        <v>0.18201312000019243</v>
      </c>
      <c r="Q52" s="39">
        <f>+C52-15018.5</f>
        <v>4153.9470000000001</v>
      </c>
    </row>
    <row r="53" spans="1:17" s="38" customFormat="1" ht="12.95" customHeight="1" x14ac:dyDescent="0.2">
      <c r="A53" s="62" t="s">
        <v>288</v>
      </c>
      <c r="B53" s="63" t="s">
        <v>106</v>
      </c>
      <c r="C53" s="62">
        <v>19203.507000000001</v>
      </c>
      <c r="D53" s="62" t="s">
        <v>144</v>
      </c>
      <c r="E53" s="38">
        <f>+(C53-C$7)/C$8</f>
        <v>-9686.9463915033102</v>
      </c>
      <c r="F53" s="38">
        <f>ROUND(2*E53,0)/2</f>
        <v>-9687</v>
      </c>
      <c r="G53" s="38">
        <f>+C53-(C$7+F53*C$8)</f>
        <v>0.18499114000223926</v>
      </c>
      <c r="I53" s="38">
        <f>+G53</f>
        <v>0.18499114000223926</v>
      </c>
      <c r="Q53" s="39">
        <f>+C53-15018.5</f>
        <v>4185.0070000000014</v>
      </c>
    </row>
    <row r="54" spans="1:17" s="38" customFormat="1" ht="12.95" customHeight="1" x14ac:dyDescent="0.2">
      <c r="A54" s="62" t="s">
        <v>288</v>
      </c>
      <c r="B54" s="63" t="s">
        <v>106</v>
      </c>
      <c r="C54" s="62">
        <v>19241.466</v>
      </c>
      <c r="D54" s="62" t="s">
        <v>144</v>
      </c>
      <c r="E54" s="38">
        <f>+(C54-C$7)/C$8</f>
        <v>-9675.9462704929956</v>
      </c>
      <c r="F54" s="38">
        <f>ROUND(2*E54,0)/2</f>
        <v>-9676</v>
      </c>
      <c r="G54" s="38">
        <f>+C54-(C$7+F54*C$8)</f>
        <v>0.18540872000448871</v>
      </c>
      <c r="I54" s="38">
        <f>+G54</f>
        <v>0.18540872000448871</v>
      </c>
      <c r="Q54" s="39">
        <f>+C54-15018.5</f>
        <v>4222.9660000000003</v>
      </c>
    </row>
    <row r="55" spans="1:17" s="38" customFormat="1" ht="12.95" customHeight="1" x14ac:dyDescent="0.2">
      <c r="A55" s="62" t="s">
        <v>288</v>
      </c>
      <c r="B55" s="63" t="s">
        <v>106</v>
      </c>
      <c r="C55" s="62">
        <v>19255.257000000001</v>
      </c>
      <c r="D55" s="62" t="s">
        <v>144</v>
      </c>
      <c r="E55" s="38">
        <f>+(C55-C$7)/C$8</f>
        <v>-9671.9497829971915</v>
      </c>
      <c r="F55" s="38">
        <f>ROUND(2*E55,0)/2</f>
        <v>-9672</v>
      </c>
      <c r="G55" s="38">
        <f>+C55-(C$7+F55*C$8)</f>
        <v>0.17328784000346786</v>
      </c>
      <c r="I55" s="38">
        <f>+G55</f>
        <v>0.17328784000346786</v>
      </c>
      <c r="Q55" s="39">
        <f>+C55-15018.5</f>
        <v>4236.7570000000014</v>
      </c>
    </row>
    <row r="56" spans="1:17" s="38" customFormat="1" ht="12.95" customHeight="1" x14ac:dyDescent="0.2">
      <c r="A56" s="62" t="s">
        <v>288</v>
      </c>
      <c r="B56" s="63" t="s">
        <v>106</v>
      </c>
      <c r="C56" s="62">
        <v>19348.442999999999</v>
      </c>
      <c r="D56" s="62" t="s">
        <v>144</v>
      </c>
      <c r="E56" s="38">
        <f>+(C56-C$7)/C$8</f>
        <v>-9644.9454552628686</v>
      </c>
      <c r="F56" s="38">
        <f>ROUND(2*E56,0)/2</f>
        <v>-9645</v>
      </c>
      <c r="G56" s="38">
        <f>+C56-(C$7+F56*C$8)</f>
        <v>0.18822190000355477</v>
      </c>
      <c r="I56" s="38">
        <f>+G56</f>
        <v>0.18822190000355477</v>
      </c>
      <c r="Q56" s="39">
        <f>+C56-15018.5</f>
        <v>4329.9429999999993</v>
      </c>
    </row>
    <row r="57" spans="1:17" s="38" customFormat="1" ht="12.95" customHeight="1" x14ac:dyDescent="0.2">
      <c r="A57" s="62" t="s">
        <v>288</v>
      </c>
      <c r="B57" s="63" t="s">
        <v>106</v>
      </c>
      <c r="C57" s="62">
        <v>19386.393</v>
      </c>
      <c r="D57" s="62" t="s">
        <v>144</v>
      </c>
      <c r="E57" s="38">
        <f>+(C57-C$7)/C$8</f>
        <v>-9633.9479423583816</v>
      </c>
      <c r="F57" s="38">
        <f>ROUND(2*E57,0)/2</f>
        <v>-9634</v>
      </c>
      <c r="G57" s="38">
        <f>+C57-(C$7+F57*C$8)</f>
        <v>0.1796394800003327</v>
      </c>
      <c r="I57" s="38">
        <f>+G57</f>
        <v>0.1796394800003327</v>
      </c>
      <c r="Q57" s="39">
        <f>+C57-15018.5</f>
        <v>4367.893</v>
      </c>
    </row>
    <row r="58" spans="1:17" s="38" customFormat="1" ht="12.95" customHeight="1" x14ac:dyDescent="0.2">
      <c r="A58" s="62" t="s">
        <v>288</v>
      </c>
      <c r="B58" s="63" t="s">
        <v>106</v>
      </c>
      <c r="C58" s="62">
        <v>19517.523000000001</v>
      </c>
      <c r="D58" s="62" t="s">
        <v>144</v>
      </c>
      <c r="E58" s="38">
        <f>+(C58-C$7)/C$8</f>
        <v>-9595.9478404567872</v>
      </c>
      <c r="F58" s="38">
        <f>ROUND(2*E58,0)/2</f>
        <v>-9596</v>
      </c>
      <c r="G58" s="38">
        <f>+C58-(C$7+F58*C$8)</f>
        <v>0.17999111999961315</v>
      </c>
      <c r="I58" s="38">
        <f>+G58</f>
        <v>0.17999111999961315</v>
      </c>
      <c r="Q58" s="39">
        <f>+C58-15018.5</f>
        <v>4499.023000000001</v>
      </c>
    </row>
    <row r="59" spans="1:17" s="38" customFormat="1" ht="12.95" customHeight="1" x14ac:dyDescent="0.2">
      <c r="A59" s="62" t="s">
        <v>288</v>
      </c>
      <c r="B59" s="63" t="s">
        <v>106</v>
      </c>
      <c r="C59" s="62">
        <v>19524.419999999998</v>
      </c>
      <c r="D59" s="62" t="s">
        <v>144</v>
      </c>
      <c r="E59" s="38">
        <f>+(C59-C$7)/C$8</f>
        <v>-9593.9491620245808</v>
      </c>
      <c r="F59" s="38">
        <f>ROUND(2*E59,0)/2</f>
        <v>-9594</v>
      </c>
      <c r="G59" s="38">
        <f>+C59-(C$7+F59*C$8)</f>
        <v>0.17543067999940831</v>
      </c>
      <c r="I59" s="38">
        <f>+G59</f>
        <v>0.17543067999940831</v>
      </c>
      <c r="Q59" s="39">
        <f>+C59-15018.5</f>
        <v>4505.9199999999983</v>
      </c>
    </row>
    <row r="60" spans="1:17" s="38" customFormat="1" ht="12.95" customHeight="1" x14ac:dyDescent="0.2">
      <c r="A60" s="62" t="s">
        <v>288</v>
      </c>
      <c r="B60" s="63" t="s">
        <v>106</v>
      </c>
      <c r="C60" s="62">
        <v>19548.591</v>
      </c>
      <c r="D60" s="62" t="s">
        <v>144</v>
      </c>
      <c r="E60" s="38">
        <f>+(C60-C$7)/C$8</f>
        <v>-9586.9446591414617</v>
      </c>
      <c r="F60" s="38">
        <f>ROUND(2*E60,0)/2</f>
        <v>-9587</v>
      </c>
      <c r="G60" s="38">
        <f>+C60-(C$7+F60*C$8)</f>
        <v>0.19096913999965182</v>
      </c>
      <c r="I60" s="38">
        <f>+G60</f>
        <v>0.19096913999965182</v>
      </c>
      <c r="Q60" s="39">
        <f>+C60-15018.5</f>
        <v>4530.0910000000003</v>
      </c>
    </row>
    <row r="61" spans="1:17" s="38" customFormat="1" ht="12.95" customHeight="1" x14ac:dyDescent="0.2">
      <c r="A61" s="62" t="s">
        <v>288</v>
      </c>
      <c r="B61" s="63" t="s">
        <v>106</v>
      </c>
      <c r="C61" s="62">
        <v>19617.602999999999</v>
      </c>
      <c r="D61" s="62" t="s">
        <v>144</v>
      </c>
      <c r="E61" s="38">
        <f>+(C61-C$7)/C$8</f>
        <v>-9566.9457036588665</v>
      </c>
      <c r="F61" s="38">
        <f>ROUND(2*E61,0)/2</f>
        <v>-9567</v>
      </c>
      <c r="G61" s="38">
        <f>+C61-(C$7+F61*C$8)</f>
        <v>0.18736474000252201</v>
      </c>
      <c r="I61" s="38">
        <f>+G61</f>
        <v>0.18736474000252201</v>
      </c>
      <c r="Q61" s="39">
        <f>+C61-15018.5</f>
        <v>4599.1029999999992</v>
      </c>
    </row>
    <row r="62" spans="1:17" s="38" customFormat="1" ht="12.95" customHeight="1" x14ac:dyDescent="0.2">
      <c r="A62" s="62" t="s">
        <v>288</v>
      </c>
      <c r="B62" s="63" t="s">
        <v>106</v>
      </c>
      <c r="C62" s="62">
        <v>19624.502</v>
      </c>
      <c r="D62" s="62" t="s">
        <v>144</v>
      </c>
      <c r="E62" s="38">
        <f>+(C62-C$7)/C$8</f>
        <v>-9564.9464456475871</v>
      </c>
      <c r="F62" s="38">
        <f>ROUND(2*E62,0)/2</f>
        <v>-9565</v>
      </c>
      <c r="G62" s="38">
        <f>+C62-(C$7+F62*C$8)</f>
        <v>0.18480429999908665</v>
      </c>
      <c r="I62" s="38">
        <f>+G62</f>
        <v>0.18480429999908665</v>
      </c>
      <c r="Q62" s="39">
        <f>+C62-15018.5</f>
        <v>4606.0020000000004</v>
      </c>
    </row>
    <row r="63" spans="1:17" s="38" customFormat="1" ht="12.95" customHeight="1" x14ac:dyDescent="0.2">
      <c r="A63" s="62" t="s">
        <v>288</v>
      </c>
      <c r="B63" s="63" t="s">
        <v>106</v>
      </c>
      <c r="C63" s="62">
        <v>19686.611000000001</v>
      </c>
      <c r="D63" s="62" t="s">
        <v>144</v>
      </c>
      <c r="E63" s="38">
        <f>+(C63-C$7)/C$8</f>
        <v>-9546.9479073344155</v>
      </c>
      <c r="F63" s="38">
        <f>ROUND(2*E63,0)/2</f>
        <v>-9547</v>
      </c>
      <c r="G63" s="38">
        <f>+C63-(C$7+F63*C$8)</f>
        <v>0.17976034000093932</v>
      </c>
      <c r="I63" s="38">
        <f>+G63</f>
        <v>0.17976034000093932</v>
      </c>
      <c r="Q63" s="39">
        <f>+C63-15018.5</f>
        <v>4668.1110000000008</v>
      </c>
    </row>
    <row r="64" spans="1:17" s="38" customFormat="1" ht="12.95" customHeight="1" x14ac:dyDescent="0.2">
      <c r="A64" s="62" t="s">
        <v>288</v>
      </c>
      <c r="B64" s="63" t="s">
        <v>106</v>
      </c>
      <c r="C64" s="62">
        <v>19693.521000000001</v>
      </c>
      <c r="D64" s="62" t="s">
        <v>144</v>
      </c>
      <c r="E64" s="38">
        <f>+(C64-C$7)/C$8</f>
        <v>-9544.9454616382372</v>
      </c>
      <c r="F64" s="38">
        <f>ROUND(2*E64,0)/2</f>
        <v>-9545</v>
      </c>
      <c r="G64" s="38">
        <f>+C64-(C$7+F64*C$8)</f>
        <v>0.18819990000338294</v>
      </c>
      <c r="I64" s="38">
        <f>+G64</f>
        <v>0.18819990000338294</v>
      </c>
      <c r="Q64" s="39">
        <f>+C64-15018.5</f>
        <v>4675.0210000000006</v>
      </c>
    </row>
    <row r="65" spans="1:17" s="38" customFormat="1" ht="12.95" customHeight="1" x14ac:dyDescent="0.2">
      <c r="A65" s="62" t="s">
        <v>288</v>
      </c>
      <c r="B65" s="63" t="s">
        <v>106</v>
      </c>
      <c r="C65" s="62">
        <v>19776.34</v>
      </c>
      <c r="D65" s="62" t="s">
        <v>144</v>
      </c>
      <c r="E65" s="38">
        <f>+(C65-C$7)/C$8</f>
        <v>-9520.9453820272574</v>
      </c>
      <c r="F65" s="38">
        <f>ROUND(2*E65,0)/2</f>
        <v>-9521</v>
      </c>
      <c r="G65" s="38">
        <f>+C65-(C$7+F65*C$8)</f>
        <v>0.18847461999757797</v>
      </c>
      <c r="I65" s="38">
        <f>+G65</f>
        <v>0.18847461999757797</v>
      </c>
      <c r="Q65" s="39">
        <f>+C65-15018.5</f>
        <v>4757.84</v>
      </c>
    </row>
    <row r="66" spans="1:17" s="38" customFormat="1" ht="12.95" customHeight="1" x14ac:dyDescent="0.2">
      <c r="A66" s="62" t="s">
        <v>288</v>
      </c>
      <c r="B66" s="63" t="s">
        <v>106</v>
      </c>
      <c r="C66" s="62">
        <v>19900.567999999999</v>
      </c>
      <c r="D66" s="62" t="s">
        <v>144</v>
      </c>
      <c r="E66" s="38">
        <f>+(C66-C$7)/C$8</f>
        <v>-9484.9454075055528</v>
      </c>
      <c r="F66" s="38">
        <f>ROUND(2*E66,0)/2</f>
        <v>-9485</v>
      </c>
      <c r="G66" s="38">
        <f>+C66-(C$7+F66*C$8)</f>
        <v>0.18838669999968261</v>
      </c>
      <c r="I66" s="38">
        <f>+G66</f>
        <v>0.18838669999968261</v>
      </c>
      <c r="Q66" s="39">
        <f>+C66-15018.5</f>
        <v>4882.0679999999993</v>
      </c>
    </row>
    <row r="67" spans="1:17" s="38" customFormat="1" ht="12.95" customHeight="1" x14ac:dyDescent="0.2">
      <c r="A67" s="62" t="s">
        <v>288</v>
      </c>
      <c r="B67" s="63" t="s">
        <v>106</v>
      </c>
      <c r="C67" s="62">
        <v>20007.545999999998</v>
      </c>
      <c r="D67" s="62" t="s">
        <v>144</v>
      </c>
      <c r="E67" s="38">
        <f>+(C67-C$7)/C$8</f>
        <v>-9453.9443024858883</v>
      </c>
      <c r="F67" s="38">
        <f>ROUND(2*E67,0)/2</f>
        <v>-9454</v>
      </c>
      <c r="G67" s="38">
        <f>+C67-(C$7+F67*C$8)</f>
        <v>0.19219987999895238</v>
      </c>
      <c r="I67" s="38">
        <f>+G67</f>
        <v>0.19219987999895238</v>
      </c>
      <c r="Q67" s="39">
        <f>+C67-15018.5</f>
        <v>4989.0459999999985</v>
      </c>
    </row>
    <row r="68" spans="1:17" s="38" customFormat="1" ht="12.95" customHeight="1" x14ac:dyDescent="0.2">
      <c r="A68" s="62" t="s">
        <v>288</v>
      </c>
      <c r="B68" s="63" t="s">
        <v>106</v>
      </c>
      <c r="C68" s="62">
        <v>20038.589</v>
      </c>
      <c r="D68" s="62" t="s">
        <v>144</v>
      </c>
      <c r="E68" s="38">
        <f>+(C68-C$7)/C$8</f>
        <v>-9444.948365908971</v>
      </c>
      <c r="F68" s="38">
        <f>ROUND(2*E68,0)/2</f>
        <v>-9445</v>
      </c>
      <c r="G68" s="38">
        <f>+C68-(C$7+F68*C$8)</f>
        <v>0.17817790000117384</v>
      </c>
      <c r="I68" s="38">
        <f>+G68</f>
        <v>0.17817790000117384</v>
      </c>
      <c r="Q68" s="39">
        <f>+C68-15018.5</f>
        <v>5020.0889999999999</v>
      </c>
    </row>
    <row r="69" spans="1:17" s="38" customFormat="1" ht="12.95" customHeight="1" x14ac:dyDescent="0.2">
      <c r="A69" s="62" t="s">
        <v>288</v>
      </c>
      <c r="B69" s="63" t="s">
        <v>106</v>
      </c>
      <c r="C69" s="62">
        <v>20097.260999999999</v>
      </c>
      <c r="D69" s="62" t="s">
        <v>144</v>
      </c>
      <c r="E69" s="38">
        <f>+(C69-C$7)/C$8</f>
        <v>-9427.9458342322359</v>
      </c>
      <c r="F69" s="38">
        <f>ROUND(2*E69,0)/2</f>
        <v>-9428</v>
      </c>
      <c r="G69" s="38">
        <f>+C69-(C$7+F69*C$8)</f>
        <v>0.18691416000001482</v>
      </c>
      <c r="I69" s="38">
        <f>+G69</f>
        <v>0.18691416000001482</v>
      </c>
      <c r="Q69" s="39">
        <f>+C69-15018.5</f>
        <v>5078.7609999999986</v>
      </c>
    </row>
    <row r="70" spans="1:17" s="38" customFormat="1" ht="12.95" customHeight="1" x14ac:dyDescent="0.2">
      <c r="A70" s="62" t="s">
        <v>288</v>
      </c>
      <c r="B70" s="63" t="s">
        <v>106</v>
      </c>
      <c r="C70" s="62">
        <v>20121.407999999999</v>
      </c>
      <c r="D70" s="62" t="s">
        <v>144</v>
      </c>
      <c r="E70" s="38">
        <f>+(C70-C$7)/C$8</f>
        <v>-9420.9482862979894</v>
      </c>
      <c r="F70" s="38">
        <f>ROUND(2*E70,0)/2</f>
        <v>-9421</v>
      </c>
      <c r="G70" s="38">
        <f>+C70-(C$7+F70*C$8)</f>
        <v>0.17845261999900686</v>
      </c>
      <c r="I70" s="38">
        <f>+G70</f>
        <v>0.17845261999900686</v>
      </c>
      <c r="Q70" s="39">
        <f>+C70-15018.5</f>
        <v>5102.9079999999994</v>
      </c>
    </row>
    <row r="71" spans="1:17" s="38" customFormat="1" ht="12.95" customHeight="1" x14ac:dyDescent="0.2">
      <c r="A71" s="62" t="s">
        <v>288</v>
      </c>
      <c r="B71" s="63" t="s">
        <v>106</v>
      </c>
      <c r="C71" s="62">
        <v>20245.634999999998</v>
      </c>
      <c r="D71" s="62" t="s">
        <v>144</v>
      </c>
      <c r="E71" s="38">
        <f>+(C71-C$7)/C$8</f>
        <v>-9384.9486015658222</v>
      </c>
      <c r="F71" s="38">
        <f>ROUND(2*E71,0)/2</f>
        <v>-9385</v>
      </c>
      <c r="G71" s="38">
        <f>+C71-(C$7+F71*C$8)</f>
        <v>0.17736470000090776</v>
      </c>
      <c r="I71" s="38">
        <f>+G71</f>
        <v>0.17736470000090776</v>
      </c>
      <c r="Q71" s="39">
        <f>+C71-15018.5</f>
        <v>5227.1349999999984</v>
      </c>
    </row>
    <row r="72" spans="1:17" s="38" customFormat="1" ht="12.95" customHeight="1" x14ac:dyDescent="0.2">
      <c r="A72" s="62" t="s">
        <v>288</v>
      </c>
      <c r="B72" s="63" t="s">
        <v>106</v>
      </c>
      <c r="C72" s="62">
        <v>20252.544999999998</v>
      </c>
      <c r="D72" s="62" t="s">
        <v>144</v>
      </c>
      <c r="E72" s="38">
        <f>+(C72-C$7)/C$8</f>
        <v>-9382.9461558696439</v>
      </c>
      <c r="F72" s="38">
        <f>ROUND(2*E72,0)/2</f>
        <v>-9383</v>
      </c>
      <c r="G72" s="38">
        <f>+C72-(C$7+F72*C$8)</f>
        <v>0.18580425999971339</v>
      </c>
      <c r="I72" s="38">
        <f>+G72</f>
        <v>0.18580425999971339</v>
      </c>
      <c r="Q72" s="39">
        <f>+C72-15018.5</f>
        <v>5234.0449999999983</v>
      </c>
    </row>
    <row r="73" spans="1:17" s="38" customFormat="1" ht="12.95" customHeight="1" x14ac:dyDescent="0.2">
      <c r="A73" s="62" t="s">
        <v>288</v>
      </c>
      <c r="B73" s="63" t="s">
        <v>106</v>
      </c>
      <c r="C73" s="62">
        <v>20283.596000000001</v>
      </c>
      <c r="D73" s="62" t="s">
        <v>144</v>
      </c>
      <c r="E73" s="38">
        <f>+(C73-C$7)/C$8</f>
        <v>-9373.9479009764345</v>
      </c>
      <c r="F73" s="38">
        <f>ROUND(2*E73,0)/2</f>
        <v>-9374</v>
      </c>
      <c r="G73" s="38">
        <f>+C73-(C$7+F73*C$8)</f>
        <v>0.17978228000356467</v>
      </c>
      <c r="I73" s="38">
        <f>+G73</f>
        <v>0.17978228000356467</v>
      </c>
      <c r="Q73" s="39">
        <f>+C73-15018.5</f>
        <v>5265.0960000000014</v>
      </c>
    </row>
    <row r="74" spans="1:17" s="38" customFormat="1" ht="12.95" customHeight="1" x14ac:dyDescent="0.2">
      <c r="A74" s="62" t="s">
        <v>288</v>
      </c>
      <c r="B74" s="63" t="s">
        <v>106</v>
      </c>
      <c r="C74" s="62">
        <v>20335.376</v>
      </c>
      <c r="D74" s="62" t="s">
        <v>144</v>
      </c>
      <c r="E74" s="38">
        <f>+(C74-C$7)/C$8</f>
        <v>-9358.9425987842242</v>
      </c>
      <c r="F74" s="38">
        <f>ROUND(2*E74,0)/2</f>
        <v>-9359</v>
      </c>
      <c r="G74" s="38">
        <f>+C74-(C$7+F74*C$8)</f>
        <v>0.19807897999999113</v>
      </c>
      <c r="I74" s="38">
        <f>+G74</f>
        <v>0.19807897999999113</v>
      </c>
      <c r="Q74" s="39">
        <f>+C74-15018.5</f>
        <v>5316.8760000000002</v>
      </c>
    </row>
    <row r="75" spans="1:17" s="38" customFormat="1" ht="12.95" customHeight="1" x14ac:dyDescent="0.2">
      <c r="A75" s="62" t="s">
        <v>288</v>
      </c>
      <c r="B75" s="63" t="s">
        <v>106</v>
      </c>
      <c r="C75" s="62">
        <v>20642.490000000002</v>
      </c>
      <c r="D75" s="62" t="s">
        <v>144</v>
      </c>
      <c r="E75" s="38">
        <f>+(C75-C$7)/C$8</f>
        <v>-9269.9441751175909</v>
      </c>
      <c r="F75" s="38">
        <f>ROUND(2*E75,0)/2</f>
        <v>-9270</v>
      </c>
      <c r="G75" s="38">
        <f>+C75-(C$7+F75*C$8)</f>
        <v>0.19263940000382718</v>
      </c>
      <c r="I75" s="38">
        <f>+G75</f>
        <v>0.19263940000382718</v>
      </c>
      <c r="Q75" s="39">
        <f>+C75-15018.5</f>
        <v>5623.9900000000016</v>
      </c>
    </row>
    <row r="76" spans="1:17" s="38" customFormat="1" ht="12.95" customHeight="1" x14ac:dyDescent="0.2">
      <c r="A76" s="62" t="s">
        <v>288</v>
      </c>
      <c r="B76" s="63" t="s">
        <v>106</v>
      </c>
      <c r="C76" s="62">
        <v>20711.508000000002</v>
      </c>
      <c r="D76" s="62" t="s">
        <v>144</v>
      </c>
      <c r="E76" s="38">
        <f>+(C76-C$7)/C$8</f>
        <v>-9249.9434808977767</v>
      </c>
      <c r="F76" s="38">
        <f>ROUND(2*E76,0)/2</f>
        <v>-9250</v>
      </c>
      <c r="G76" s="38">
        <f>+C76-(C$7+F76*C$8)</f>
        <v>0.19503500000064378</v>
      </c>
      <c r="I76" s="38">
        <f>+G76</f>
        <v>0.19503500000064378</v>
      </c>
      <c r="Q76" s="39">
        <f>+C76-15018.5</f>
        <v>5693.0080000000016</v>
      </c>
    </row>
    <row r="77" spans="1:17" s="38" customFormat="1" ht="12.95" customHeight="1" x14ac:dyDescent="0.2">
      <c r="A77" s="62" t="s">
        <v>288</v>
      </c>
      <c r="B77" s="63" t="s">
        <v>106</v>
      </c>
      <c r="C77" s="62">
        <v>20735.662</v>
      </c>
      <c r="D77" s="62" t="s">
        <v>144</v>
      </c>
      <c r="E77" s="38">
        <f>+(C77-C$7)/C$8</f>
        <v>-9242.9439044367773</v>
      </c>
      <c r="F77" s="38">
        <f>ROUND(2*E77,0)/2</f>
        <v>-9243</v>
      </c>
      <c r="G77" s="38">
        <f>+C77-(C$7+F77*C$8)</f>
        <v>0.1935734600010619</v>
      </c>
      <c r="I77" s="38">
        <f>+G77</f>
        <v>0.1935734600010619</v>
      </c>
      <c r="Q77" s="39">
        <f>+C77-15018.5</f>
        <v>5717.1620000000003</v>
      </c>
    </row>
    <row r="78" spans="1:17" s="38" customFormat="1" ht="12.95" customHeight="1" x14ac:dyDescent="0.2">
      <c r="A78" s="62" t="s">
        <v>288</v>
      </c>
      <c r="B78" s="63" t="s">
        <v>106</v>
      </c>
      <c r="C78" s="62">
        <v>20749.460999999999</v>
      </c>
      <c r="D78" s="62" t="s">
        <v>144</v>
      </c>
      <c r="E78" s="38">
        <f>+(C78-C$7)/C$8</f>
        <v>-9238.9450986246811</v>
      </c>
      <c r="F78" s="38">
        <f>ROUND(2*E78,0)/2</f>
        <v>-9239</v>
      </c>
      <c r="G78" s="38">
        <f>+C78-(C$7+F78*C$8)</f>
        <v>0.18945258000167087</v>
      </c>
      <c r="I78" s="38">
        <f>+G78</f>
        <v>0.18945258000167087</v>
      </c>
      <c r="Q78" s="39">
        <f>+C78-15018.5</f>
        <v>5730.9609999999993</v>
      </c>
    </row>
    <row r="79" spans="1:17" s="38" customFormat="1" ht="12.95" customHeight="1" x14ac:dyDescent="0.2">
      <c r="A79" s="62" t="s">
        <v>153</v>
      </c>
      <c r="B79" s="63" t="s">
        <v>106</v>
      </c>
      <c r="C79" s="62">
        <v>30573.804</v>
      </c>
      <c r="D79" s="62" t="s">
        <v>144</v>
      </c>
      <c r="E79" s="38">
        <f>+(C79-C$7)/C$8</f>
        <v>-6391.9532957100346</v>
      </c>
      <c r="F79" s="38">
        <f>ROUND(2*E79,0)/2</f>
        <v>-6392</v>
      </c>
      <c r="G79" s="38">
        <f>+C79-(C$7+F79*C$8)</f>
        <v>0.16116623999914736</v>
      </c>
      <c r="I79" s="38">
        <f>+G79</f>
        <v>0.16116623999914736</v>
      </c>
      <c r="Q79" s="39">
        <f>+C79-15018.5</f>
        <v>15555.304</v>
      </c>
    </row>
    <row r="80" spans="1:17" s="38" customFormat="1" ht="12.95" customHeight="1" x14ac:dyDescent="0.2">
      <c r="A80" s="62" t="s">
        <v>153</v>
      </c>
      <c r="B80" s="63" t="s">
        <v>106</v>
      </c>
      <c r="C80" s="62">
        <v>32709.773000000001</v>
      </c>
      <c r="D80" s="62" t="s">
        <v>144</v>
      </c>
      <c r="E80" s="38">
        <f>+(C80-C$7)/C$8</f>
        <v>-5772.9718295417833</v>
      </c>
      <c r="F80" s="38">
        <f>ROUND(2*E80,0)/2</f>
        <v>-5773</v>
      </c>
      <c r="G80" s="38">
        <f>+C80-(C$7+F80*C$8)</f>
        <v>9.7210060001089005E-2</v>
      </c>
      <c r="I80" s="38">
        <f>+G80</f>
        <v>9.7210060001089005E-2</v>
      </c>
      <c r="Q80" s="39">
        <f>+C80-15018.5</f>
        <v>17691.273000000001</v>
      </c>
    </row>
    <row r="81" spans="1:17" s="38" customFormat="1" ht="12.95" customHeight="1" x14ac:dyDescent="0.2">
      <c r="A81" s="62" t="s">
        <v>369</v>
      </c>
      <c r="B81" s="63" t="s">
        <v>106</v>
      </c>
      <c r="C81" s="62">
        <v>32806.404000000002</v>
      </c>
      <c r="D81" s="62" t="s">
        <v>144</v>
      </c>
      <c r="E81" s="38">
        <f>+(C81-C$7)/C$8</f>
        <v>-5744.9691768547336</v>
      </c>
      <c r="F81" s="38">
        <f>ROUND(2*E81,0)/2</f>
        <v>-5745</v>
      </c>
      <c r="G81" s="38">
        <f>+C81-(C$7+F81*C$8)</f>
        <v>0.10636389999854146</v>
      </c>
      <c r="I81" s="38">
        <f>+G81</f>
        <v>0.10636389999854146</v>
      </c>
      <c r="Q81" s="39">
        <f>+C81-15018.5</f>
        <v>17787.904000000002</v>
      </c>
    </row>
    <row r="82" spans="1:17" s="38" customFormat="1" ht="12.95" customHeight="1" x14ac:dyDescent="0.2">
      <c r="A82" s="62" t="s">
        <v>373</v>
      </c>
      <c r="B82" s="63" t="s">
        <v>106</v>
      </c>
      <c r="C82" s="62">
        <v>33006.531999999999</v>
      </c>
      <c r="D82" s="62" t="s">
        <v>144</v>
      </c>
      <c r="E82" s="38">
        <f>+(C82-C$7)/C$8</f>
        <v>-5686.974176524056</v>
      </c>
      <c r="F82" s="38">
        <f>ROUND(2*E82,0)/2</f>
        <v>-5687</v>
      </c>
      <c r="G82" s="38">
        <f>+C82-(C$7+F82*C$8)</f>
        <v>8.9111140005115885E-2</v>
      </c>
      <c r="I82" s="38">
        <f>+G82</f>
        <v>8.9111140005115885E-2</v>
      </c>
      <c r="Q82" s="39">
        <f>+C82-15018.5</f>
        <v>17988.031999999999</v>
      </c>
    </row>
    <row r="83" spans="1:17" s="38" customFormat="1" ht="12.95" customHeight="1" x14ac:dyDescent="0.2">
      <c r="A83" s="62" t="s">
        <v>153</v>
      </c>
      <c r="B83" s="63" t="s">
        <v>106</v>
      </c>
      <c r="C83" s="62">
        <v>33154.911999999997</v>
      </c>
      <c r="D83" s="62" t="s">
        <v>144</v>
      </c>
      <c r="E83" s="38">
        <f>+(C83-C$7)/C$8</f>
        <v>-5643.9752051204241</v>
      </c>
      <c r="F83" s="38">
        <f>ROUND(2*E83,0)/2</f>
        <v>-5644</v>
      </c>
      <c r="G83" s="38">
        <f>+C83-(C$7+F83*C$8)</f>
        <v>8.5561679996317253E-2</v>
      </c>
      <c r="I83" s="38">
        <f>+G83</f>
        <v>8.5561679996317253E-2</v>
      </c>
      <c r="Q83" s="39">
        <f>+C83-15018.5</f>
        <v>18136.411999999997</v>
      </c>
    </row>
    <row r="84" spans="1:17" s="38" customFormat="1" ht="12.95" customHeight="1" x14ac:dyDescent="0.2">
      <c r="A84" s="62" t="s">
        <v>379</v>
      </c>
      <c r="B84" s="63" t="s">
        <v>106</v>
      </c>
      <c r="C84" s="62">
        <v>33234.286</v>
      </c>
      <c r="D84" s="62" t="s">
        <v>144</v>
      </c>
      <c r="E84" s="38">
        <f>+(C84-C$7)/C$8</f>
        <v>-5620.9734504621683</v>
      </c>
      <c r="F84" s="38">
        <f>ROUND(2*E84,0)/2</f>
        <v>-5621</v>
      </c>
      <c r="G84" s="38">
        <f>+C84-(C$7+F84*C$8)</f>
        <v>9.1616619996784721E-2</v>
      </c>
      <c r="I84" s="38">
        <f>+G84</f>
        <v>9.1616619996784721E-2</v>
      </c>
      <c r="Q84" s="39">
        <f>+C84-15018.5</f>
        <v>18215.786</v>
      </c>
    </row>
    <row r="85" spans="1:17" s="38" customFormat="1" ht="12.95" customHeight="1" x14ac:dyDescent="0.2">
      <c r="A85" s="62" t="s">
        <v>379</v>
      </c>
      <c r="B85" s="63" t="s">
        <v>106</v>
      </c>
      <c r="C85" s="62">
        <v>33434.461000000003</v>
      </c>
      <c r="D85" s="62" t="s">
        <v>144</v>
      </c>
      <c r="E85" s="38">
        <f>+(C85-C$7)/C$8</f>
        <v>-5562.9648300232802</v>
      </c>
      <c r="F85" s="38">
        <f>ROUND(2*E85,0)/2</f>
        <v>-5563</v>
      </c>
      <c r="G85" s="38">
        <f>+C85-(C$7+F85*C$8)</f>
        <v>0.12136386000929633</v>
      </c>
      <c r="I85" s="38">
        <f>+G85</f>
        <v>0.12136386000929633</v>
      </c>
      <c r="Q85" s="39">
        <f>+C85-15018.5</f>
        <v>18415.961000000003</v>
      </c>
    </row>
    <row r="86" spans="1:17" s="38" customFormat="1" ht="12.95" customHeight="1" x14ac:dyDescent="0.2">
      <c r="A86" s="62" t="s">
        <v>153</v>
      </c>
      <c r="B86" s="63" t="s">
        <v>106</v>
      </c>
      <c r="C86" s="62">
        <v>33506.881000000001</v>
      </c>
      <c r="D86" s="62" t="s">
        <v>144</v>
      </c>
      <c r="E86" s="38">
        <f>+(C86-C$7)/C$8</f>
        <v>-5541.9782718008037</v>
      </c>
      <c r="F86" s="38">
        <f>ROUND(2*E86,0)/2</f>
        <v>-5542</v>
      </c>
      <c r="G86" s="38">
        <f>+C86-(C$7+F86*C$8)</f>
        <v>7.4979240001994185E-2</v>
      </c>
      <c r="I86" s="38">
        <f>+G86</f>
        <v>7.4979240001994185E-2</v>
      </c>
      <c r="Q86" s="39">
        <f>+C86-15018.5</f>
        <v>18488.381000000001</v>
      </c>
    </row>
    <row r="87" spans="1:17" s="38" customFormat="1" ht="12.95" customHeight="1" x14ac:dyDescent="0.2">
      <c r="A87" s="62" t="s">
        <v>153</v>
      </c>
      <c r="B87" s="63" t="s">
        <v>106</v>
      </c>
      <c r="C87" s="62">
        <v>33627.646999999997</v>
      </c>
      <c r="D87" s="62" t="s">
        <v>144</v>
      </c>
      <c r="E87" s="38">
        <f>+(C87-C$7)/C$8</f>
        <v>-5506.9815486539455</v>
      </c>
      <c r="F87" s="38">
        <f>ROUND(2*E87,0)/2</f>
        <v>-5507</v>
      </c>
      <c r="G87" s="38">
        <f>+C87-(C$7+F87*C$8)</f>
        <v>6.3671540003269911E-2</v>
      </c>
      <c r="I87" s="38">
        <f>+G87</f>
        <v>6.3671540003269911E-2</v>
      </c>
      <c r="Q87" s="39">
        <f>+C87-15018.5</f>
        <v>18609.146999999997</v>
      </c>
    </row>
    <row r="88" spans="1:17" s="38" customFormat="1" ht="12.95" customHeight="1" x14ac:dyDescent="0.2">
      <c r="A88" s="62" t="s">
        <v>153</v>
      </c>
      <c r="B88" s="63" t="s">
        <v>106</v>
      </c>
      <c r="C88" s="62">
        <v>33834.695</v>
      </c>
      <c r="D88" s="62" t="s">
        <v>144</v>
      </c>
      <c r="E88" s="38">
        <f>+(C88-C$7)/C$8</f>
        <v>-5446.9812047317228</v>
      </c>
      <c r="F88" s="38">
        <f>ROUND(2*E88,0)/2</f>
        <v>-5447</v>
      </c>
      <c r="G88" s="38">
        <f>+C88-(C$7+F88*C$8)</f>
        <v>6.4858339996135328E-2</v>
      </c>
      <c r="I88" s="38">
        <f>+G88</f>
        <v>6.4858339996135328E-2</v>
      </c>
      <c r="Q88" s="39">
        <f>+C88-15018.5</f>
        <v>18816.195</v>
      </c>
    </row>
    <row r="89" spans="1:17" s="38" customFormat="1" ht="12.95" customHeight="1" x14ac:dyDescent="0.2">
      <c r="A89" s="62" t="s">
        <v>153</v>
      </c>
      <c r="B89" s="63" t="s">
        <v>106</v>
      </c>
      <c r="C89" s="62">
        <v>33848.508000000002</v>
      </c>
      <c r="D89" s="62" t="s">
        <v>144</v>
      </c>
      <c r="E89" s="38">
        <f>+(C89-C$7)/C$8</f>
        <v>-5442.9783418661182</v>
      </c>
      <c r="F89" s="38">
        <f>ROUND(2*E89,0)/2</f>
        <v>-5443</v>
      </c>
      <c r="G89" s="38">
        <f>+C89-(C$7+F89*C$8)</f>
        <v>7.4737460003234446E-2</v>
      </c>
      <c r="I89" s="38">
        <f>+G89</f>
        <v>7.4737460003234446E-2</v>
      </c>
      <c r="Q89" s="39">
        <f>+C89-15018.5</f>
        <v>18830.008000000002</v>
      </c>
    </row>
    <row r="90" spans="1:17" s="38" customFormat="1" ht="12.95" customHeight="1" x14ac:dyDescent="0.2">
      <c r="A90" s="62" t="s">
        <v>396</v>
      </c>
      <c r="B90" s="63" t="s">
        <v>106</v>
      </c>
      <c r="C90" s="62">
        <v>34176.33</v>
      </c>
      <c r="D90" s="62" t="s">
        <v>144</v>
      </c>
      <c r="E90" s="38">
        <f>+(C90-C$7)/C$8</f>
        <v>-5347.9789564807452</v>
      </c>
      <c r="F90" s="38">
        <f>ROUND(2*E90,0)/2</f>
        <v>-5348</v>
      </c>
      <c r="G90" s="38">
        <f>+C90-(C$7+F90*C$8)</f>
        <v>7.2616560006281361E-2</v>
      </c>
      <c r="I90" s="38">
        <f>+G90</f>
        <v>7.2616560006281361E-2</v>
      </c>
      <c r="Q90" s="39">
        <f>+C90-15018.5</f>
        <v>19157.830000000002</v>
      </c>
    </row>
    <row r="91" spans="1:17" s="38" customFormat="1" ht="12.95" customHeight="1" x14ac:dyDescent="0.2">
      <c r="A91" s="62" t="s">
        <v>400</v>
      </c>
      <c r="B91" s="63" t="s">
        <v>106</v>
      </c>
      <c r="C91" s="62">
        <v>34628.377</v>
      </c>
      <c r="D91" s="62" t="s">
        <v>144</v>
      </c>
      <c r="E91" s="38">
        <f>+(C91-C$7)/C$8</f>
        <v>-5216.9804659422789</v>
      </c>
      <c r="F91" s="38">
        <f>ROUND(2*E91,0)/2</f>
        <v>-5217</v>
      </c>
      <c r="G91" s="38">
        <f>+C91-(C$7+F91*C$8)</f>
        <v>6.7407739996269811E-2</v>
      </c>
      <c r="I91" s="38">
        <f>+G91</f>
        <v>6.7407739996269811E-2</v>
      </c>
      <c r="Q91" s="39">
        <f>+C91-15018.5</f>
        <v>19609.877</v>
      </c>
    </row>
    <row r="92" spans="1:17" s="38" customFormat="1" ht="12.95" customHeight="1" x14ac:dyDescent="0.2">
      <c r="A92" s="62" t="s">
        <v>153</v>
      </c>
      <c r="B92" s="63" t="s">
        <v>106</v>
      </c>
      <c r="C92" s="62">
        <v>34683.593999999997</v>
      </c>
      <c r="D92" s="62" t="s">
        <v>144</v>
      </c>
      <c r="E92" s="38">
        <f>+(C92-C$7)/C$8</f>
        <v>-5200.9791571136348</v>
      </c>
      <c r="F92" s="38">
        <f>ROUND(2*E92,0)/2</f>
        <v>-5201</v>
      </c>
      <c r="G92" s="38">
        <f>+C92-(C$7+F92*C$8)</f>
        <v>7.1924219999345951E-2</v>
      </c>
      <c r="I92" s="38">
        <f>+G92</f>
        <v>7.1924219999345951E-2</v>
      </c>
      <c r="Q92" s="39">
        <f>+C92-15018.5</f>
        <v>19665.093999999997</v>
      </c>
    </row>
    <row r="93" spans="1:17" s="38" customFormat="1" ht="12.95" customHeight="1" x14ac:dyDescent="0.2">
      <c r="A93" s="62" t="s">
        <v>405</v>
      </c>
      <c r="B93" s="63" t="s">
        <v>106</v>
      </c>
      <c r="C93" s="62">
        <v>35197.733999999997</v>
      </c>
      <c r="D93" s="62" t="s">
        <v>144</v>
      </c>
      <c r="E93" s="38">
        <f>+(C93-C$7)/C$8</f>
        <v>-5051.9867648945783</v>
      </c>
      <c r="F93" s="38">
        <f>ROUND(2*E93,0)/2</f>
        <v>-5052</v>
      </c>
      <c r="G93" s="38">
        <f>+C93-(C$7+F93*C$8)</f>
        <v>4.5671439998841379E-2</v>
      </c>
      <c r="I93" s="38">
        <f>+G93</f>
        <v>4.5671439998841379E-2</v>
      </c>
      <c r="Q93" s="39">
        <f>+C93-15018.5</f>
        <v>20179.233999999997</v>
      </c>
    </row>
    <row r="94" spans="1:17" s="38" customFormat="1" ht="12.95" customHeight="1" x14ac:dyDescent="0.2">
      <c r="A94" s="62" t="s">
        <v>410</v>
      </c>
      <c r="B94" s="63" t="s">
        <v>106</v>
      </c>
      <c r="C94" s="62">
        <v>35363.373</v>
      </c>
      <c r="D94" s="62" t="s">
        <v>144</v>
      </c>
      <c r="E94" s="38">
        <f>+(C94-C$7)/C$8</f>
        <v>-5003.9863158830785</v>
      </c>
      <c r="F94" s="38">
        <f>ROUND(2*E94,0)/2</f>
        <v>-5004</v>
      </c>
      <c r="G94" s="38">
        <f>+C94-(C$7+F94*C$8)</f>
        <v>4.7220879998349119E-2</v>
      </c>
      <c r="I94" s="38">
        <f>+G94</f>
        <v>4.7220879998349119E-2</v>
      </c>
      <c r="Q94" s="39">
        <f>+C94-15018.5</f>
        <v>20344.873</v>
      </c>
    </row>
    <row r="95" spans="1:17" s="38" customFormat="1" ht="12.95" customHeight="1" x14ac:dyDescent="0.2">
      <c r="A95" s="62" t="s">
        <v>153</v>
      </c>
      <c r="B95" s="63" t="s">
        <v>106</v>
      </c>
      <c r="C95" s="62">
        <v>35456.546000000002</v>
      </c>
      <c r="D95" s="62" t="s">
        <v>144</v>
      </c>
      <c r="E95" s="38">
        <f>+(C95-C$7)/C$8</f>
        <v>-4976.9857554127275</v>
      </c>
      <c r="F95" s="38">
        <f>ROUND(2*E95,0)/2</f>
        <v>-4977</v>
      </c>
      <c r="G95" s="38">
        <f>+C95-(C$7+F95*C$8)</f>
        <v>4.915494000306353E-2</v>
      </c>
      <c r="I95" s="38">
        <f>+G95</f>
        <v>4.915494000306353E-2</v>
      </c>
      <c r="Q95" s="39">
        <f>+C95-15018.5</f>
        <v>20438.046000000002</v>
      </c>
    </row>
    <row r="96" spans="1:17" s="38" customFormat="1" ht="12.95" customHeight="1" x14ac:dyDescent="0.2">
      <c r="A96" s="62" t="s">
        <v>416</v>
      </c>
      <c r="B96" s="63" t="s">
        <v>106</v>
      </c>
      <c r="C96" s="62">
        <v>35632.512000000002</v>
      </c>
      <c r="D96" s="62" t="s">
        <v>144</v>
      </c>
      <c r="E96" s="38">
        <f>+(C96-C$7)/C$8</f>
        <v>-4925.9926498593404</v>
      </c>
      <c r="F96" s="38">
        <f>ROUND(2*E96,0)/2</f>
        <v>-4926</v>
      </c>
      <c r="G96" s="38">
        <f>+C96-(C$7+F96*C$8)</f>
        <v>2.5363720007590018E-2</v>
      </c>
      <c r="I96" s="38">
        <f>+G96</f>
        <v>2.5363720007590018E-2</v>
      </c>
      <c r="Q96" s="39">
        <f>+C96-15018.5</f>
        <v>20614.012000000002</v>
      </c>
    </row>
    <row r="97" spans="1:32" s="38" customFormat="1" ht="12.95" customHeight="1" x14ac:dyDescent="0.2">
      <c r="A97" s="62" t="s">
        <v>153</v>
      </c>
      <c r="B97" s="63" t="s">
        <v>106</v>
      </c>
      <c r="C97" s="62">
        <v>35770.563999999998</v>
      </c>
      <c r="D97" s="62" t="s">
        <v>144</v>
      </c>
      <c r="E97" s="38">
        <f>+(C97-C$7)/C$8</f>
        <v>-4885.9866247871332</v>
      </c>
      <c r="F97" s="38">
        <f>ROUND(2*E97,0)/2</f>
        <v>-4886</v>
      </c>
      <c r="G97" s="38">
        <f>+C97-(C$7+F97*C$8)</f>
        <v>4.6154919997206889E-2</v>
      </c>
      <c r="I97" s="38">
        <f>+G97</f>
        <v>4.6154919997206889E-2</v>
      </c>
      <c r="Q97" s="39">
        <f>+C97-15018.5</f>
        <v>20752.063999999998</v>
      </c>
    </row>
    <row r="98" spans="1:32" s="38" customFormat="1" ht="12.95" customHeight="1" x14ac:dyDescent="0.2">
      <c r="A98" s="62" t="s">
        <v>153</v>
      </c>
      <c r="B98" s="63" t="s">
        <v>106</v>
      </c>
      <c r="C98" s="62">
        <v>35963.798000000003</v>
      </c>
      <c r="D98" s="62" t="s">
        <v>144</v>
      </c>
      <c r="E98" s="38">
        <f>+(C98-C$7)/C$8</f>
        <v>-4829.9894335200506</v>
      </c>
      <c r="F98" s="38">
        <f>ROUND(2*E98,0)/2</f>
        <v>-4830</v>
      </c>
      <c r="G98" s="38">
        <f>+C98-(C$7+F98*C$8)</f>
        <v>3.6462600000959355E-2</v>
      </c>
      <c r="I98" s="38">
        <f>+G98</f>
        <v>3.6462600000959355E-2</v>
      </c>
      <c r="Q98" s="39">
        <f>+C98-15018.5</f>
        <v>20945.298000000003</v>
      </c>
    </row>
    <row r="99" spans="1:32" s="38" customFormat="1" ht="12.95" customHeight="1" x14ac:dyDescent="0.2">
      <c r="A99" s="62" t="s">
        <v>426</v>
      </c>
      <c r="B99" s="63" t="s">
        <v>106</v>
      </c>
      <c r="C99" s="62">
        <v>35991.425999999999</v>
      </c>
      <c r="D99" s="62" t="s">
        <v>144</v>
      </c>
      <c r="E99" s="38">
        <f>+(C99-C$7)/C$8</f>
        <v>-4821.9831282097703</v>
      </c>
      <c r="F99" s="38">
        <f>ROUND(2*E99,0)/2</f>
        <v>-4822</v>
      </c>
      <c r="G99" s="38">
        <f>+C99-(C$7+F99*C$8)</f>
        <v>5.822084000101313E-2</v>
      </c>
      <c r="I99" s="38">
        <f>+G99</f>
        <v>5.822084000101313E-2</v>
      </c>
      <c r="Q99" s="39">
        <f>+C99-15018.5</f>
        <v>20972.925999999999</v>
      </c>
    </row>
    <row r="100" spans="1:32" s="38" customFormat="1" ht="12.95" customHeight="1" x14ac:dyDescent="0.2">
      <c r="A100" s="62" t="s">
        <v>153</v>
      </c>
      <c r="B100" s="63" t="s">
        <v>106</v>
      </c>
      <c r="C100" s="62">
        <v>36008.67</v>
      </c>
      <c r="D100" s="62" t="s">
        <v>144</v>
      </c>
      <c r="E100" s="38">
        <f>+(C100-C$7)/C$8</f>
        <v>-4816.9859974449491</v>
      </c>
      <c r="F100" s="38">
        <f>ROUND(2*E100,0)/2</f>
        <v>-4817</v>
      </c>
      <c r="G100" s="38">
        <f>+C100-(C$7+F100*C$8)</f>
        <v>4.8319740002625622E-2</v>
      </c>
      <c r="I100" s="38">
        <f>+G100</f>
        <v>4.8319740002625622E-2</v>
      </c>
      <c r="Q100" s="39">
        <f>+C100-15018.5</f>
        <v>20990.17</v>
      </c>
    </row>
    <row r="101" spans="1:32" s="38" customFormat="1" ht="12.95" customHeight="1" x14ac:dyDescent="0.2">
      <c r="A101" s="62" t="s">
        <v>432</v>
      </c>
      <c r="B101" s="63" t="s">
        <v>106</v>
      </c>
      <c r="C101" s="62">
        <v>37913.425000000003</v>
      </c>
      <c r="D101" s="62" t="s">
        <v>144</v>
      </c>
      <c r="E101" s="38">
        <f>+(C101-C$7)/C$8</f>
        <v>-4265.0079291343554</v>
      </c>
      <c r="F101" s="38">
        <f>ROUND(2*E101,0)/2</f>
        <v>-4265</v>
      </c>
      <c r="G101" s="38">
        <f>+C101-(C$7+F101*C$8)</f>
        <v>-2.7361699998436961E-2</v>
      </c>
      <c r="I101" s="38">
        <f>+G101</f>
        <v>-2.7361699998436961E-2</v>
      </c>
      <c r="Q101" s="39">
        <f>+C101-15018.5</f>
        <v>22894.925000000003</v>
      </c>
    </row>
    <row r="102" spans="1:32" s="38" customFormat="1" ht="12.95" customHeight="1" x14ac:dyDescent="0.2">
      <c r="A102" s="16" t="s">
        <v>109</v>
      </c>
      <c r="B102" s="12"/>
      <c r="C102" s="34">
        <v>38296.502999999997</v>
      </c>
      <c r="D102" s="34"/>
      <c r="E102" s="38">
        <f>+(C102-C$7)/C$8</f>
        <v>-4153.9959331284226</v>
      </c>
      <c r="F102" s="38">
        <f>ROUND(2*E102,0)/2</f>
        <v>-4154</v>
      </c>
      <c r="G102" s="38">
        <f>+C102-(C$7+F102*C$8)</f>
        <v>1.4033879997441545E-2</v>
      </c>
      <c r="I102" s="38">
        <f>+G102</f>
        <v>1.4033879997441545E-2</v>
      </c>
      <c r="Q102" s="39">
        <f>+C102-15018.5</f>
        <v>23278.002999999997</v>
      </c>
      <c r="R102" s="38" t="s">
        <v>144</v>
      </c>
    </row>
    <row r="103" spans="1:32" s="38" customFormat="1" ht="12.95" customHeight="1" x14ac:dyDescent="0.2">
      <c r="A103" s="17" t="s">
        <v>114</v>
      </c>
      <c r="B103" s="46"/>
      <c r="C103" s="40">
        <v>41098.512999999999</v>
      </c>
      <c r="D103" s="40"/>
      <c r="E103" s="38">
        <f>+(C103-C$7)/C$8</f>
        <v>-3342.0027543799933</v>
      </c>
      <c r="F103" s="38">
        <f>ROUND(2*E103,0)/2</f>
        <v>-3342</v>
      </c>
      <c r="G103" s="38">
        <f>+C103-(C$7+F103*C$8)</f>
        <v>-9.5047599970712326E-3</v>
      </c>
      <c r="I103" s="38">
        <f>+G103</f>
        <v>-9.5047599970712326E-3</v>
      </c>
      <c r="Q103" s="39">
        <f>+C103-15018.5</f>
        <v>26080.012999999999</v>
      </c>
      <c r="R103" s="38" t="s">
        <v>144</v>
      </c>
      <c r="AA103" s="38" t="s">
        <v>29</v>
      </c>
      <c r="AF103" s="38" t="s">
        <v>30</v>
      </c>
    </row>
    <row r="104" spans="1:32" s="38" customFormat="1" ht="12.95" customHeight="1" x14ac:dyDescent="0.2">
      <c r="A104" s="14" t="s">
        <v>110</v>
      </c>
      <c r="B104" s="12"/>
      <c r="C104" s="34">
        <v>41098.512999999999</v>
      </c>
      <c r="D104" s="34"/>
      <c r="E104" s="38">
        <f>+(C104-C$7)/C$8</f>
        <v>-3342.0027543799933</v>
      </c>
      <c r="F104" s="38">
        <f>ROUND(2*E104,0)/2</f>
        <v>-3342</v>
      </c>
      <c r="G104" s="38">
        <f>+C104-(C$7+F104*C$8)</f>
        <v>-9.5047599970712326E-3</v>
      </c>
      <c r="I104" s="38">
        <f>+G104</f>
        <v>-9.5047599970712326E-3</v>
      </c>
      <c r="Q104" s="39">
        <f>+C104-15018.5</f>
        <v>26080.012999999999</v>
      </c>
      <c r="R104" s="38" t="s">
        <v>144</v>
      </c>
    </row>
    <row r="105" spans="1:32" s="38" customFormat="1" ht="12.95" customHeight="1" x14ac:dyDescent="0.2">
      <c r="A105" s="17" t="s">
        <v>33</v>
      </c>
      <c r="B105" s="46"/>
      <c r="C105" s="40">
        <v>41136.47</v>
      </c>
      <c r="D105" s="40"/>
      <c r="E105" s="38">
        <f>+(C105-C$7)/C$8</f>
        <v>-3331.0032129487508</v>
      </c>
      <c r="F105" s="38">
        <f>ROUND(2*E105,0)/2</f>
        <v>-3331</v>
      </c>
      <c r="G105" s="38">
        <f>+C105-(C$7+F105*C$8)</f>
        <v>-1.1087179998867214E-2</v>
      </c>
      <c r="I105" s="38">
        <f>+G105</f>
        <v>-1.1087179998867214E-2</v>
      </c>
      <c r="Q105" s="39">
        <f>+C105-15018.5</f>
        <v>26117.97</v>
      </c>
      <c r="AB105" s="38">
        <v>18</v>
      </c>
      <c r="AD105" s="38" t="s">
        <v>32</v>
      </c>
      <c r="AF105" s="38" t="s">
        <v>34</v>
      </c>
    </row>
    <row r="106" spans="1:32" s="38" customFormat="1" ht="12.95" customHeight="1" x14ac:dyDescent="0.2">
      <c r="A106" s="38" t="s">
        <v>31</v>
      </c>
      <c r="B106" s="46"/>
      <c r="C106" s="40">
        <v>41136.47</v>
      </c>
      <c r="D106" s="40"/>
      <c r="E106" s="38">
        <f>+(C106-C$7)/C$8</f>
        <v>-3331.0032129487508</v>
      </c>
      <c r="F106" s="38">
        <f>ROUND(2*E106,0)/2</f>
        <v>-3331</v>
      </c>
      <c r="G106" s="38">
        <f>+C106-(C$7+F106*C$8)</f>
        <v>-1.1087179998867214E-2</v>
      </c>
      <c r="I106" s="38">
        <f>+G106</f>
        <v>-1.1087179998867214E-2</v>
      </c>
      <c r="Q106" s="39">
        <f>+C106-15018.5</f>
        <v>26117.97</v>
      </c>
      <c r="R106" s="38" t="s">
        <v>144</v>
      </c>
      <c r="AA106" s="38" t="s">
        <v>29</v>
      </c>
      <c r="AF106" s="38" t="s">
        <v>30</v>
      </c>
    </row>
    <row r="107" spans="1:32" s="38" customFormat="1" ht="12.95" customHeight="1" x14ac:dyDescent="0.2">
      <c r="A107" s="38" t="s">
        <v>36</v>
      </c>
      <c r="B107" s="46"/>
      <c r="C107" s="40">
        <v>41243.440000000002</v>
      </c>
      <c r="D107" s="40"/>
      <c r="E107" s="38">
        <f>+(C107-C$7)/C$8</f>
        <v>-3300.0044262453771</v>
      </c>
      <c r="F107" s="38">
        <f>ROUND(2*E107,0)/2</f>
        <v>-3300</v>
      </c>
      <c r="G107" s="38">
        <f>+C107-(C$7+F107*C$8)</f>
        <v>-1.5273999997589272E-2</v>
      </c>
      <c r="I107" s="38">
        <f>+G107</f>
        <v>-1.5273999997589272E-2</v>
      </c>
      <c r="Q107" s="39">
        <f>+C107-15018.5</f>
        <v>26224.940000000002</v>
      </c>
      <c r="AB107" s="38">
        <v>18</v>
      </c>
      <c r="AD107" s="38" t="s">
        <v>32</v>
      </c>
      <c r="AF107" s="38" t="s">
        <v>34</v>
      </c>
    </row>
    <row r="108" spans="1:32" s="38" customFormat="1" ht="12.95" customHeight="1" x14ac:dyDescent="0.2">
      <c r="A108" s="38" t="s">
        <v>35</v>
      </c>
      <c r="B108" s="46"/>
      <c r="C108" s="40">
        <v>41243.440000000002</v>
      </c>
      <c r="D108" s="40"/>
      <c r="E108" s="38">
        <f>+(C108-C$7)/C$8</f>
        <v>-3300.0044262453771</v>
      </c>
      <c r="F108" s="38">
        <f>ROUND(2*E108,0)/2</f>
        <v>-3300</v>
      </c>
      <c r="G108" s="38">
        <f>+C108-(C$7+F108*C$8)</f>
        <v>-1.5273999997589272E-2</v>
      </c>
      <c r="I108" s="38">
        <f>+G108</f>
        <v>-1.5273999997589272E-2</v>
      </c>
      <c r="Q108" s="39">
        <f>+C108-15018.5</f>
        <v>26224.940000000002</v>
      </c>
      <c r="R108" s="38" t="s">
        <v>144</v>
      </c>
      <c r="AA108" s="38" t="s">
        <v>29</v>
      </c>
      <c r="AF108" s="38" t="s">
        <v>30</v>
      </c>
    </row>
    <row r="109" spans="1:32" s="38" customFormat="1" ht="12.95" customHeight="1" x14ac:dyDescent="0.2">
      <c r="A109" s="38" t="s">
        <v>36</v>
      </c>
      <c r="B109" s="46"/>
      <c r="C109" s="40">
        <v>41250.343000000001</v>
      </c>
      <c r="D109" s="40"/>
      <c r="E109" s="38">
        <f>+(C109-C$7)/C$8</f>
        <v>-3298.0040090759526</v>
      </c>
      <c r="F109" s="38">
        <f>ROUND(2*E109,0)/2</f>
        <v>-3298</v>
      </c>
      <c r="G109" s="38">
        <f>+C109-(C$7+F109*C$8)</f>
        <v>-1.3834439996571746E-2</v>
      </c>
      <c r="I109" s="38">
        <f>+G109</f>
        <v>-1.3834439996571746E-2</v>
      </c>
      <c r="Q109" s="39">
        <f>+C109-15018.5</f>
        <v>26231.843000000001</v>
      </c>
      <c r="AB109" s="38">
        <v>14</v>
      </c>
      <c r="AD109" s="38" t="s">
        <v>32</v>
      </c>
      <c r="AF109" s="38" t="s">
        <v>34</v>
      </c>
    </row>
    <row r="110" spans="1:32" s="38" customFormat="1" ht="12.95" customHeight="1" x14ac:dyDescent="0.2">
      <c r="A110" s="38" t="s">
        <v>35</v>
      </c>
      <c r="B110" s="46"/>
      <c r="C110" s="40">
        <v>41250.343000000001</v>
      </c>
      <c r="D110" s="40"/>
      <c r="E110" s="38">
        <f>+(C110-C$7)/C$8</f>
        <v>-3298.0040090759526</v>
      </c>
      <c r="F110" s="38">
        <f>ROUND(2*E110,0)/2</f>
        <v>-3298</v>
      </c>
      <c r="G110" s="38">
        <f>+C110-(C$7+F110*C$8)</f>
        <v>-1.3834439996571746E-2</v>
      </c>
      <c r="I110" s="38">
        <f>+G110</f>
        <v>-1.3834439996571746E-2</v>
      </c>
      <c r="Q110" s="39">
        <f>+C110-15018.5</f>
        <v>26231.843000000001</v>
      </c>
      <c r="R110" s="38" t="s">
        <v>144</v>
      </c>
      <c r="AA110" s="38" t="s">
        <v>29</v>
      </c>
      <c r="AF110" s="38" t="s">
        <v>30</v>
      </c>
    </row>
    <row r="111" spans="1:32" s="38" customFormat="1" ht="12.95" customHeight="1" x14ac:dyDescent="0.2">
      <c r="A111" s="38" t="s">
        <v>38</v>
      </c>
      <c r="B111" s="46"/>
      <c r="C111" s="40">
        <v>41481.531999999999</v>
      </c>
      <c r="D111" s="40"/>
      <c r="E111" s="38">
        <f>+(C111-C$7)/C$8</f>
        <v>-3231.0078559567028</v>
      </c>
      <c r="F111" s="38">
        <f>ROUND(2*E111,0)/2</f>
        <v>-3231</v>
      </c>
      <c r="G111" s="38">
        <f>+C111-(C$7+F111*C$8)</f>
        <v>-2.7109180002298672E-2</v>
      </c>
      <c r="I111" s="38">
        <f>+G111</f>
        <v>-2.7109180002298672E-2</v>
      </c>
      <c r="Q111" s="39">
        <f>+C111-15018.5</f>
        <v>26463.031999999999</v>
      </c>
      <c r="AA111" s="38" t="s">
        <v>29</v>
      </c>
      <c r="AB111" s="38">
        <v>6</v>
      </c>
      <c r="AD111" s="38" t="s">
        <v>37</v>
      </c>
      <c r="AF111" s="38" t="s">
        <v>34</v>
      </c>
    </row>
    <row r="112" spans="1:32" s="38" customFormat="1" ht="12.95" customHeight="1" x14ac:dyDescent="0.2">
      <c r="A112" s="38" t="s">
        <v>39</v>
      </c>
      <c r="B112" s="46"/>
      <c r="C112" s="40">
        <v>41595.419000000002</v>
      </c>
      <c r="D112" s="40"/>
      <c r="E112" s="38">
        <f>+(C112-C$7)/C$8</f>
        <v>-3198.0045950303952</v>
      </c>
      <c r="F112" s="38">
        <f>ROUND(2*E112,0)/2</f>
        <v>-3198</v>
      </c>
      <c r="G112" s="38">
        <f>+C112-(C$7+F112*C$8)</f>
        <v>-1.5856439997151028E-2</v>
      </c>
      <c r="I112" s="38">
        <f>+G112</f>
        <v>-1.5856439997151028E-2</v>
      </c>
      <c r="Q112" s="39">
        <f>+C112-15018.5</f>
        <v>26576.919000000002</v>
      </c>
      <c r="AA112" s="38" t="s">
        <v>29</v>
      </c>
      <c r="AB112" s="38">
        <v>12</v>
      </c>
      <c r="AD112" s="38" t="s">
        <v>32</v>
      </c>
      <c r="AF112" s="38" t="s">
        <v>34</v>
      </c>
    </row>
    <row r="113" spans="1:32" s="38" customFormat="1" ht="12.95" customHeight="1" x14ac:dyDescent="0.2">
      <c r="A113" s="38" t="s">
        <v>40</v>
      </c>
      <c r="B113" s="46"/>
      <c r="C113" s="40">
        <v>41864.561999999998</v>
      </c>
      <c r="D113" s="40"/>
      <c r="E113" s="38">
        <f>+(C113-C$7)/C$8</f>
        <v>-3120.0097698485129</v>
      </c>
      <c r="F113" s="38">
        <f>ROUND(2*E113,0)/2</f>
        <v>-3120</v>
      </c>
      <c r="G113" s="38">
        <f>+C113-(C$7+F113*C$8)</f>
        <v>-3.3713600001647137E-2</v>
      </c>
      <c r="I113" s="38">
        <f>+G113</f>
        <v>-3.3713600001647137E-2</v>
      </c>
      <c r="Q113" s="39">
        <f>+C113-15018.5</f>
        <v>26846.061999999998</v>
      </c>
      <c r="AA113" s="38" t="s">
        <v>29</v>
      </c>
      <c r="AB113" s="38">
        <v>8</v>
      </c>
      <c r="AD113" s="38" t="s">
        <v>37</v>
      </c>
      <c r="AF113" s="38" t="s">
        <v>34</v>
      </c>
    </row>
    <row r="114" spans="1:32" s="38" customFormat="1" ht="12.95" customHeight="1" x14ac:dyDescent="0.2">
      <c r="A114" s="38" t="s">
        <v>41</v>
      </c>
      <c r="B114" s="46"/>
      <c r="C114" s="40">
        <v>41902.533000000003</v>
      </c>
      <c r="D114" s="40"/>
      <c r="E114" s="38">
        <f>+(C114-C$7)/C$8</f>
        <v>-3109.0061713637606</v>
      </c>
      <c r="F114" s="38">
        <f>ROUND(2*E114,0)/2</f>
        <v>-3109</v>
      </c>
      <c r="G114" s="38">
        <f>+C114-(C$7+F114*C$8)</f>
        <v>-2.1296019993314985E-2</v>
      </c>
      <c r="I114" s="38">
        <f>+G114</f>
        <v>-2.1296019993314985E-2</v>
      </c>
      <c r="Q114" s="39">
        <f>+C114-15018.5</f>
        <v>26884.033000000003</v>
      </c>
      <c r="AA114" s="38" t="s">
        <v>29</v>
      </c>
      <c r="AB114" s="38">
        <v>13</v>
      </c>
      <c r="AD114" s="38" t="s">
        <v>32</v>
      </c>
      <c r="AF114" s="38" t="s">
        <v>34</v>
      </c>
    </row>
    <row r="115" spans="1:32" s="38" customFormat="1" ht="12.95" customHeight="1" x14ac:dyDescent="0.2">
      <c r="A115" s="38" t="s">
        <v>41</v>
      </c>
      <c r="B115" s="46"/>
      <c r="C115" s="40">
        <v>41933.589999999997</v>
      </c>
      <c r="D115" s="40"/>
      <c r="E115" s="38">
        <f>+(C115-C$7)/C$8</f>
        <v>-3100.0061777333367</v>
      </c>
      <c r="F115" s="38">
        <f>ROUND(2*E115,0)/2</f>
        <v>-3100</v>
      </c>
      <c r="G115" s="38">
        <f>+C115-(C$7+F115*C$8)</f>
        <v>-2.131799999915529E-2</v>
      </c>
      <c r="I115" s="38">
        <f>+G115</f>
        <v>-2.131799999915529E-2</v>
      </c>
      <c r="Q115" s="39">
        <f>+C115-15018.5</f>
        <v>26915.089999999997</v>
      </c>
      <c r="AA115" s="38" t="s">
        <v>29</v>
      </c>
      <c r="AB115" s="38">
        <v>10</v>
      </c>
      <c r="AD115" s="38" t="s">
        <v>37</v>
      </c>
      <c r="AF115" s="38" t="s">
        <v>34</v>
      </c>
    </row>
    <row r="116" spans="1:32" s="38" customFormat="1" ht="12.95" customHeight="1" x14ac:dyDescent="0.2">
      <c r="A116" s="38" t="s">
        <v>42</v>
      </c>
      <c r="B116" s="46"/>
      <c r="C116" s="40">
        <v>42185.495999999999</v>
      </c>
      <c r="D116" s="40"/>
      <c r="E116" s="38">
        <f>+(C116-C$7)/C$8</f>
        <v>-3027.0064547895199</v>
      </c>
      <c r="F116" s="38">
        <f>ROUND(2*E116,0)/2</f>
        <v>-3027</v>
      </c>
      <c r="G116" s="38">
        <f>+C116-(C$7+F116*C$8)</f>
        <v>-2.2274060000199825E-2</v>
      </c>
      <c r="I116" s="38">
        <f>+G116</f>
        <v>-2.2274060000199825E-2</v>
      </c>
      <c r="Q116" s="39">
        <f>+C116-15018.5</f>
        <v>27166.995999999999</v>
      </c>
      <c r="AA116" s="38" t="s">
        <v>29</v>
      </c>
      <c r="AB116" s="38">
        <v>12</v>
      </c>
      <c r="AD116" s="38" t="s">
        <v>37</v>
      </c>
      <c r="AF116" s="38" t="s">
        <v>34</v>
      </c>
    </row>
    <row r="117" spans="1:32" s="38" customFormat="1" ht="12.95" customHeight="1" x14ac:dyDescent="0.2">
      <c r="A117" s="38" t="s">
        <v>42</v>
      </c>
      <c r="B117" s="46"/>
      <c r="C117" s="40">
        <v>42185.497000000003</v>
      </c>
      <c r="D117" s="40"/>
      <c r="E117" s="38">
        <f>+(C117-C$7)/C$8</f>
        <v>-3027.0061649999825</v>
      </c>
      <c r="F117" s="38">
        <f>ROUND(2*E117,0)/2</f>
        <v>-3027</v>
      </c>
      <c r="G117" s="38">
        <f>+C117-(C$7+F117*C$8)</f>
        <v>-2.1274059996358119E-2</v>
      </c>
      <c r="I117" s="38">
        <f>+G117</f>
        <v>-2.1274059996358119E-2</v>
      </c>
      <c r="Q117" s="39">
        <f>+C117-15018.5</f>
        <v>27166.997000000003</v>
      </c>
      <c r="AA117" s="38" t="s">
        <v>29</v>
      </c>
      <c r="AB117" s="38">
        <v>16</v>
      </c>
      <c r="AD117" s="38" t="s">
        <v>32</v>
      </c>
      <c r="AF117" s="38" t="s">
        <v>34</v>
      </c>
    </row>
    <row r="118" spans="1:32" s="38" customFormat="1" ht="12.95" customHeight="1" x14ac:dyDescent="0.2">
      <c r="A118" s="38" t="s">
        <v>44</v>
      </c>
      <c r="B118" s="46"/>
      <c r="C118" s="40">
        <v>42223.430999999997</v>
      </c>
      <c r="D118" s="40"/>
      <c r="E118" s="38">
        <f>+(C118-C$7)/C$8</f>
        <v>-3016.0132887280784</v>
      </c>
      <c r="F118" s="38">
        <f>ROUND(2*E118,0)/2</f>
        <v>-3016</v>
      </c>
      <c r="G118" s="38">
        <f>+C118-(C$7+F118*C$8)</f>
        <v>-4.5856480006477796E-2</v>
      </c>
      <c r="I118" s="38">
        <f>+G118</f>
        <v>-4.5856480006477796E-2</v>
      </c>
      <c r="Q118" s="39">
        <f>+C118-15018.5</f>
        <v>27204.930999999997</v>
      </c>
      <c r="AA118" s="38" t="s">
        <v>29</v>
      </c>
      <c r="AB118" s="38">
        <v>8</v>
      </c>
      <c r="AD118" s="38" t="s">
        <v>43</v>
      </c>
      <c r="AF118" s="38" t="s">
        <v>34</v>
      </c>
    </row>
    <row r="119" spans="1:32" s="38" customFormat="1" ht="12.95" customHeight="1" x14ac:dyDescent="0.2">
      <c r="A119" s="38" t="s">
        <v>44</v>
      </c>
      <c r="B119" s="46"/>
      <c r="C119" s="40">
        <v>42223.461000000003</v>
      </c>
      <c r="D119" s="40"/>
      <c r="E119" s="38">
        <f>+(C119-C$7)/C$8</f>
        <v>-3016.0045950419862</v>
      </c>
      <c r="F119" s="38">
        <f>ROUND(2*E119,0)/2</f>
        <v>-3016</v>
      </c>
      <c r="G119" s="38">
        <f>+C119-(C$7+F119*C$8)</f>
        <v>-1.5856480000365991E-2</v>
      </c>
      <c r="I119" s="38">
        <f>+G119</f>
        <v>-1.5856480000365991E-2</v>
      </c>
      <c r="Q119" s="39">
        <f>+C119-15018.5</f>
        <v>27204.961000000003</v>
      </c>
      <c r="AA119" s="38" t="s">
        <v>29</v>
      </c>
      <c r="AB119" s="38">
        <v>8</v>
      </c>
      <c r="AD119" s="38" t="s">
        <v>37</v>
      </c>
      <c r="AF119" s="38" t="s">
        <v>34</v>
      </c>
    </row>
    <row r="120" spans="1:32" s="38" customFormat="1" ht="12.95" customHeight="1" x14ac:dyDescent="0.2">
      <c r="A120" s="38" t="s">
        <v>45</v>
      </c>
      <c r="B120" s="46"/>
      <c r="C120" s="40">
        <v>42299.377999999997</v>
      </c>
      <c r="D120" s="40"/>
      <c r="E120" s="38">
        <f>+(C120-C$7)/C$8</f>
        <v>-2994.0046428108949</v>
      </c>
      <c r="F120" s="38">
        <f>ROUND(2*E120,0)/2</f>
        <v>-2994</v>
      </c>
      <c r="G120" s="38">
        <f>+C120-(C$7+F120*C$8)</f>
        <v>-1.6021319999708794E-2</v>
      </c>
      <c r="I120" s="38">
        <f>+G120</f>
        <v>-1.6021319999708794E-2</v>
      </c>
      <c r="Q120" s="39">
        <f>+C120-15018.5</f>
        <v>27280.877999999997</v>
      </c>
      <c r="AA120" s="38" t="s">
        <v>29</v>
      </c>
      <c r="AB120" s="38">
        <v>13</v>
      </c>
      <c r="AD120" s="38" t="s">
        <v>32</v>
      </c>
      <c r="AF120" s="38" t="s">
        <v>34</v>
      </c>
    </row>
    <row r="121" spans="1:32" s="38" customFormat="1" ht="12.95" customHeight="1" x14ac:dyDescent="0.2">
      <c r="A121" s="38" t="s">
        <v>46</v>
      </c>
      <c r="B121" s="46"/>
      <c r="C121" s="40">
        <v>42337.332999999999</v>
      </c>
      <c r="D121" s="40"/>
      <c r="E121" s="38">
        <f>+(C121-C$7)/C$8</f>
        <v>-2983.0056809587254</v>
      </c>
      <c r="F121" s="38">
        <f>ROUND(2*E121,0)/2</f>
        <v>-2983</v>
      </c>
      <c r="G121" s="38">
        <f>+C121-(C$7+F121*C$8)</f>
        <v>-1.9603740001912229E-2</v>
      </c>
      <c r="I121" s="38">
        <f>+G121</f>
        <v>-1.9603740001912229E-2</v>
      </c>
      <c r="Q121" s="39">
        <f>+C121-15018.5</f>
        <v>27318.832999999999</v>
      </c>
      <c r="AA121" s="38" t="s">
        <v>29</v>
      </c>
      <c r="AB121" s="38">
        <v>7</v>
      </c>
      <c r="AD121" s="38" t="s">
        <v>37</v>
      </c>
      <c r="AF121" s="38" t="s">
        <v>34</v>
      </c>
    </row>
    <row r="122" spans="1:32" s="38" customFormat="1" ht="12.95" customHeight="1" x14ac:dyDescent="0.2">
      <c r="A122" s="38" t="s">
        <v>46</v>
      </c>
      <c r="B122" s="46"/>
      <c r="C122" s="40">
        <v>42337.338000000003</v>
      </c>
      <c r="D122" s="40"/>
      <c r="E122" s="38">
        <f>+(C122-C$7)/C$8</f>
        <v>-2983.0042320110424</v>
      </c>
      <c r="F122" s="38">
        <f>ROUND(2*E122,0)/2</f>
        <v>-2983</v>
      </c>
      <c r="G122" s="38">
        <f>+C122-(C$7+F122*C$8)</f>
        <v>-1.4603739997255616E-2</v>
      </c>
      <c r="I122" s="38">
        <f>+G122</f>
        <v>-1.4603739997255616E-2</v>
      </c>
      <c r="Q122" s="39">
        <f>+C122-15018.5</f>
        <v>27318.838000000003</v>
      </c>
      <c r="AA122" s="38" t="s">
        <v>29</v>
      </c>
      <c r="AB122" s="38">
        <v>12</v>
      </c>
      <c r="AD122" s="38" t="s">
        <v>32</v>
      </c>
      <c r="AF122" s="38" t="s">
        <v>34</v>
      </c>
    </row>
    <row r="123" spans="1:32" s="38" customFormat="1" ht="12.95" customHeight="1" x14ac:dyDescent="0.2">
      <c r="A123" s="38" t="s">
        <v>47</v>
      </c>
      <c r="B123" s="46"/>
      <c r="C123" s="40">
        <v>42575.434000000001</v>
      </c>
      <c r="D123" s="40"/>
      <c r="E123" s="38">
        <f>+(C123-C$7)/C$8</f>
        <v>-2914.0065025642225</v>
      </c>
      <c r="F123" s="38">
        <f>ROUND(2*E123,0)/2</f>
        <v>-2914</v>
      </c>
      <c r="G123" s="38">
        <f>+C123-(C$7+F123*C$8)</f>
        <v>-2.2438919993874151E-2</v>
      </c>
      <c r="I123" s="38">
        <f>+G123</f>
        <v>-2.2438919993874151E-2</v>
      </c>
      <c r="Q123" s="39">
        <f>+C123-15018.5</f>
        <v>27556.934000000001</v>
      </c>
      <c r="AA123" s="38" t="s">
        <v>29</v>
      </c>
      <c r="AB123" s="38">
        <v>11</v>
      </c>
      <c r="AD123" s="38" t="s">
        <v>32</v>
      </c>
      <c r="AF123" s="38" t="s">
        <v>34</v>
      </c>
    </row>
    <row r="124" spans="1:32" s="38" customFormat="1" ht="12.95" customHeight="1" x14ac:dyDescent="0.2">
      <c r="A124" s="38" t="s">
        <v>47</v>
      </c>
      <c r="B124" s="46"/>
      <c r="C124" s="40">
        <v>42606.49</v>
      </c>
      <c r="D124" s="40"/>
      <c r="E124" s="38">
        <f>+(C124-C$7)/C$8</f>
        <v>-2905.0067987233338</v>
      </c>
      <c r="F124" s="38">
        <f>ROUND(2*E124,0)/2</f>
        <v>-2905</v>
      </c>
      <c r="G124" s="38">
        <f>+C124-(C$7+F124*C$8)</f>
        <v>-2.3460900003556162E-2</v>
      </c>
      <c r="I124" s="38">
        <f>+G124</f>
        <v>-2.3460900003556162E-2</v>
      </c>
      <c r="Q124" s="39">
        <f>+C124-15018.5</f>
        <v>27587.989999999998</v>
      </c>
      <c r="AA124" s="38" t="s">
        <v>29</v>
      </c>
      <c r="AB124" s="38">
        <v>9</v>
      </c>
      <c r="AD124" s="38" t="s">
        <v>43</v>
      </c>
      <c r="AF124" s="38" t="s">
        <v>34</v>
      </c>
    </row>
    <row r="125" spans="1:32" s="38" customFormat="1" ht="12.95" customHeight="1" x14ac:dyDescent="0.2">
      <c r="A125" s="38" t="s">
        <v>47</v>
      </c>
      <c r="B125" s="46"/>
      <c r="C125" s="40">
        <v>42606.491000000002</v>
      </c>
      <c r="D125" s="40"/>
      <c r="E125" s="38">
        <f>+(C125-C$7)/C$8</f>
        <v>-2905.0065089337963</v>
      </c>
      <c r="F125" s="38">
        <f>ROUND(2*E125,0)/2</f>
        <v>-2905</v>
      </c>
      <c r="G125" s="38">
        <f>+C125-(C$7+F125*C$8)</f>
        <v>-2.2460899999714456E-2</v>
      </c>
      <c r="I125" s="38">
        <f>+G125</f>
        <v>-2.2460899999714456E-2</v>
      </c>
      <c r="Q125" s="39">
        <f>+C125-15018.5</f>
        <v>27587.991000000002</v>
      </c>
      <c r="AA125" s="38" t="s">
        <v>29</v>
      </c>
      <c r="AB125" s="38">
        <v>10</v>
      </c>
      <c r="AD125" s="38" t="s">
        <v>32</v>
      </c>
      <c r="AF125" s="38" t="s">
        <v>34</v>
      </c>
    </row>
    <row r="126" spans="1:32" s="38" customFormat="1" ht="12.95" customHeight="1" x14ac:dyDescent="0.2">
      <c r="A126" s="38" t="s">
        <v>48</v>
      </c>
      <c r="B126" s="46"/>
      <c r="C126" s="40">
        <v>42727.273000000001</v>
      </c>
      <c r="D126" s="40"/>
      <c r="E126" s="38">
        <f>+(C126-C$7)/C$8</f>
        <v>-2870.005149154355</v>
      </c>
      <c r="F126" s="38">
        <f>ROUND(2*E126,0)/2</f>
        <v>-2870</v>
      </c>
      <c r="G126" s="38">
        <f>+C126-(C$7+F126*C$8)</f>
        <v>-1.7768599995179102E-2</v>
      </c>
      <c r="I126" s="38">
        <f>+G126</f>
        <v>-1.7768599995179102E-2</v>
      </c>
      <c r="Q126" s="39">
        <f>+C126-15018.5</f>
        <v>27708.773000000001</v>
      </c>
      <c r="AA126" s="38" t="s">
        <v>29</v>
      </c>
      <c r="AB126" s="38">
        <v>10</v>
      </c>
      <c r="AD126" s="38" t="s">
        <v>37</v>
      </c>
      <c r="AF126" s="38" t="s">
        <v>34</v>
      </c>
    </row>
    <row r="127" spans="1:32" s="38" customFormat="1" ht="12.95" customHeight="1" x14ac:dyDescent="0.2">
      <c r="A127" s="38" t="s">
        <v>49</v>
      </c>
      <c r="B127" s="46"/>
      <c r="C127" s="40">
        <v>42889.463000000003</v>
      </c>
      <c r="D127" s="40"/>
      <c r="E127" s="38">
        <f>+(C127-C$7)/C$8</f>
        <v>-2823.0041842537266</v>
      </c>
      <c r="F127" s="38">
        <f>ROUND(2*E127,0)/2</f>
        <v>-2823</v>
      </c>
      <c r="G127" s="38">
        <f>+C127-(C$7+F127*C$8)</f>
        <v>-1.4438939993851818E-2</v>
      </c>
      <c r="I127" s="38">
        <f>+G127</f>
        <v>-1.4438939993851818E-2</v>
      </c>
      <c r="Q127" s="39">
        <f>+C127-15018.5</f>
        <v>27870.963000000003</v>
      </c>
      <c r="AA127" s="38" t="s">
        <v>29</v>
      </c>
      <c r="AB127" s="38">
        <v>11</v>
      </c>
      <c r="AD127" s="38" t="s">
        <v>37</v>
      </c>
      <c r="AF127" s="38" t="s">
        <v>34</v>
      </c>
    </row>
    <row r="128" spans="1:32" s="38" customFormat="1" ht="12.95" customHeight="1" x14ac:dyDescent="0.2">
      <c r="A128" s="38" t="s">
        <v>50</v>
      </c>
      <c r="B128" s="46"/>
      <c r="C128" s="40">
        <v>42927.421000000002</v>
      </c>
      <c r="D128" s="40"/>
      <c r="E128" s="38">
        <f>+(C128-C$7)/C$8</f>
        <v>-2812.004353032949</v>
      </c>
      <c r="F128" s="38">
        <f>ROUND(2*E128,0)/2</f>
        <v>-2812</v>
      </c>
      <c r="G128" s="38">
        <f>+C128-(C$7+F128*C$8)</f>
        <v>-1.5021359999082051E-2</v>
      </c>
      <c r="I128" s="38">
        <f>+G128</f>
        <v>-1.5021359999082051E-2</v>
      </c>
      <c r="Q128" s="39">
        <f>+C128-15018.5</f>
        <v>27908.921000000002</v>
      </c>
      <c r="AA128" s="38" t="s">
        <v>29</v>
      </c>
      <c r="AB128" s="38">
        <v>7</v>
      </c>
      <c r="AD128" s="38" t="s">
        <v>37</v>
      </c>
      <c r="AF128" s="38" t="s">
        <v>34</v>
      </c>
    </row>
    <row r="129" spans="1:32" s="38" customFormat="1" ht="12.95" customHeight="1" x14ac:dyDescent="0.2">
      <c r="A129" s="38" t="s">
        <v>50</v>
      </c>
      <c r="B129" s="46"/>
      <c r="C129" s="40">
        <v>42951.565000000002</v>
      </c>
      <c r="D129" s="40"/>
      <c r="E129" s="38">
        <f>+(C129-C$7)/C$8</f>
        <v>-2805.0076744673111</v>
      </c>
      <c r="F129" s="38">
        <f>ROUND(2*E129,0)/2</f>
        <v>-2805</v>
      </c>
      <c r="G129" s="38">
        <f>+C129-(C$7+F129*C$8)</f>
        <v>-2.6482899993425235E-2</v>
      </c>
      <c r="I129" s="38">
        <f>+G129</f>
        <v>-2.6482899993425235E-2</v>
      </c>
      <c r="Q129" s="39">
        <f>+C129-15018.5</f>
        <v>27933.065000000002</v>
      </c>
      <c r="AA129" s="38" t="s">
        <v>29</v>
      </c>
      <c r="AB129" s="38">
        <v>7</v>
      </c>
      <c r="AD129" s="38" t="s">
        <v>37</v>
      </c>
      <c r="AF129" s="38" t="s">
        <v>34</v>
      </c>
    </row>
    <row r="130" spans="1:32" s="38" customFormat="1" ht="12.95" customHeight="1" x14ac:dyDescent="0.2">
      <c r="A130" s="38" t="s">
        <v>50</v>
      </c>
      <c r="B130" s="46"/>
      <c r="C130" s="40">
        <v>42958.46</v>
      </c>
      <c r="D130" s="40"/>
      <c r="E130" s="38">
        <f>+(C130-C$7)/C$8</f>
        <v>-2803.0095756141782</v>
      </c>
      <c r="F130" s="38">
        <f>ROUND(2*E130,0)/2</f>
        <v>-2803</v>
      </c>
      <c r="G130" s="38">
        <f>+C130-(C$7+F130*C$8)</f>
        <v>-3.3043340001313481E-2</v>
      </c>
      <c r="I130" s="38">
        <f>+G130</f>
        <v>-3.3043340001313481E-2</v>
      </c>
      <c r="Q130" s="39">
        <f>+C130-15018.5</f>
        <v>27939.96</v>
      </c>
      <c r="AA130" s="38" t="s">
        <v>29</v>
      </c>
      <c r="AB130" s="38">
        <v>6</v>
      </c>
      <c r="AD130" s="38" t="s">
        <v>37</v>
      </c>
      <c r="AF130" s="38" t="s">
        <v>34</v>
      </c>
    </row>
    <row r="131" spans="1:32" s="38" customFormat="1" ht="12.95" customHeight="1" x14ac:dyDescent="0.2">
      <c r="A131" s="38" t="s">
        <v>50</v>
      </c>
      <c r="B131" s="46"/>
      <c r="C131" s="40">
        <v>42958.466999999997</v>
      </c>
      <c r="D131" s="40"/>
      <c r="E131" s="38">
        <f>+(C131-C$7)/C$8</f>
        <v>-2803.0075470874244</v>
      </c>
      <c r="F131" s="38">
        <f>ROUND(2*E131,0)/2</f>
        <v>-2803</v>
      </c>
      <c r="G131" s="38">
        <f>+C131-(C$7+F131*C$8)</f>
        <v>-2.6043340003525373E-2</v>
      </c>
      <c r="I131" s="38">
        <f>+G131</f>
        <v>-2.6043340003525373E-2</v>
      </c>
      <c r="Q131" s="39">
        <f>+C131-15018.5</f>
        <v>27939.966999999997</v>
      </c>
      <c r="AA131" s="38" t="s">
        <v>29</v>
      </c>
      <c r="AB131" s="38">
        <v>11</v>
      </c>
      <c r="AD131" s="38" t="s">
        <v>32</v>
      </c>
      <c r="AF131" s="38" t="s">
        <v>34</v>
      </c>
    </row>
    <row r="132" spans="1:32" s="38" customFormat="1" ht="12.95" customHeight="1" x14ac:dyDescent="0.2">
      <c r="A132" s="38" t="s">
        <v>51</v>
      </c>
      <c r="B132" s="46"/>
      <c r="C132" s="40">
        <v>42996.432000000001</v>
      </c>
      <c r="D132" s="40"/>
      <c r="E132" s="38">
        <f>+(C132-C$7)/C$8</f>
        <v>-2792.0056873398903</v>
      </c>
      <c r="F132" s="38">
        <f>ROUND(2*E132,0)/2</f>
        <v>-2792</v>
      </c>
      <c r="G132" s="38">
        <f>+C132-(C$7+F132*C$8)</f>
        <v>-1.9625759996415582E-2</v>
      </c>
      <c r="I132" s="38">
        <f>+G132</f>
        <v>-1.9625759996415582E-2</v>
      </c>
      <c r="Q132" s="39">
        <f>+C132-15018.5</f>
        <v>27977.932000000001</v>
      </c>
      <c r="AA132" s="38" t="s">
        <v>29</v>
      </c>
      <c r="AB132" s="38">
        <v>11</v>
      </c>
      <c r="AD132" s="38" t="s">
        <v>32</v>
      </c>
      <c r="AF132" s="38" t="s">
        <v>34</v>
      </c>
    </row>
    <row r="133" spans="1:32" s="38" customFormat="1" ht="12.95" customHeight="1" x14ac:dyDescent="0.2">
      <c r="A133" s="38" t="s">
        <v>52</v>
      </c>
      <c r="B133" s="46"/>
      <c r="C133" s="40">
        <v>43034.38</v>
      </c>
      <c r="D133" s="40"/>
      <c r="E133" s="38">
        <f>+(C133-C$7)/C$8</f>
        <v>-2781.0087540144768</v>
      </c>
      <c r="F133" s="38">
        <f>ROUND(2*E133,0)/2</f>
        <v>-2781</v>
      </c>
      <c r="G133" s="38">
        <f>+C133-(C$7+F133*C$8)</f>
        <v>-3.0208180003683083E-2</v>
      </c>
      <c r="I133" s="38">
        <f>+G133</f>
        <v>-3.0208180003683083E-2</v>
      </c>
      <c r="Q133" s="39">
        <f>+C133-15018.5</f>
        <v>28015.879999999997</v>
      </c>
      <c r="AA133" s="38" t="s">
        <v>29</v>
      </c>
      <c r="AB133" s="38">
        <v>8</v>
      </c>
      <c r="AD133" s="38" t="s">
        <v>37</v>
      </c>
      <c r="AF133" s="38" t="s">
        <v>34</v>
      </c>
    </row>
    <row r="134" spans="1:32" s="38" customFormat="1" ht="12.95" customHeight="1" x14ac:dyDescent="0.2">
      <c r="A134" s="38" t="s">
        <v>53</v>
      </c>
      <c r="B134" s="46"/>
      <c r="C134" s="40">
        <v>43189.675999999999</v>
      </c>
      <c r="D134" s="40"/>
      <c r="E134" s="38">
        <f>+(C134-C$7)/C$8</f>
        <v>-2736.0055981774462</v>
      </c>
      <c r="F134" s="38">
        <f>ROUND(2*E134,0)/2</f>
        <v>-2736</v>
      </c>
      <c r="G134" s="38">
        <f>+C134-(C$7+F134*C$8)</f>
        <v>-1.9318079997901805E-2</v>
      </c>
      <c r="I134" s="38">
        <f>+G134</f>
        <v>-1.9318079997901805E-2</v>
      </c>
      <c r="Q134" s="39">
        <f>+C134-15018.5</f>
        <v>28171.175999999999</v>
      </c>
      <c r="AA134" s="38" t="s">
        <v>29</v>
      </c>
      <c r="AB134" s="38">
        <v>7</v>
      </c>
      <c r="AD134" s="38" t="s">
        <v>37</v>
      </c>
      <c r="AF134" s="38" t="s">
        <v>34</v>
      </c>
    </row>
    <row r="135" spans="1:32" s="38" customFormat="1" ht="12.95" customHeight="1" x14ac:dyDescent="0.2">
      <c r="A135" s="38" t="s">
        <v>54</v>
      </c>
      <c r="B135" s="46"/>
      <c r="C135" s="40">
        <v>43579.614000000001</v>
      </c>
      <c r="D135" s="40"/>
      <c r="E135" s="38">
        <f>+(C135-C$7)/C$8</f>
        <v>-2623.0056459521488</v>
      </c>
      <c r="F135" s="38">
        <f>ROUND(2*E135,0)/2</f>
        <v>-2623</v>
      </c>
      <c r="G135" s="38">
        <f>+C135-(C$7+F135*C$8)</f>
        <v>-1.9482939998852089E-2</v>
      </c>
      <c r="I135" s="38">
        <f>+G135</f>
        <v>-1.9482939998852089E-2</v>
      </c>
      <c r="Q135" s="39">
        <f>+C135-15018.5</f>
        <v>28561.114000000001</v>
      </c>
      <c r="AA135" s="38" t="s">
        <v>29</v>
      </c>
      <c r="AF135" s="38" t="s">
        <v>30</v>
      </c>
    </row>
    <row r="136" spans="1:32" s="38" customFormat="1" ht="12.95" customHeight="1" x14ac:dyDescent="0.2">
      <c r="A136" s="38" t="s">
        <v>55</v>
      </c>
      <c r="B136" s="46"/>
      <c r="C136" s="40">
        <v>43762.498</v>
      </c>
      <c r="D136" s="40"/>
      <c r="E136" s="38">
        <f>+(C136-C$7)/C$8</f>
        <v>-2570.0077763862919</v>
      </c>
      <c r="F136" s="38">
        <f>ROUND(2*E136,0)/2</f>
        <v>-2570</v>
      </c>
      <c r="G136" s="38">
        <f>+C136-(C$7+F136*C$8)</f>
        <v>-2.6834600001166109E-2</v>
      </c>
      <c r="I136" s="38">
        <f>+G136</f>
        <v>-2.6834600001166109E-2</v>
      </c>
      <c r="Q136" s="39">
        <f>+C136-15018.5</f>
        <v>28743.998</v>
      </c>
      <c r="AA136" s="38" t="s">
        <v>29</v>
      </c>
      <c r="AB136" s="38">
        <v>6</v>
      </c>
      <c r="AD136" s="38" t="s">
        <v>37</v>
      </c>
      <c r="AF136" s="38" t="s">
        <v>34</v>
      </c>
    </row>
    <row r="137" spans="1:32" s="38" customFormat="1" ht="12.95" customHeight="1" x14ac:dyDescent="0.2">
      <c r="A137" s="38" t="s">
        <v>56</v>
      </c>
      <c r="B137" s="46"/>
      <c r="C137" s="40">
        <v>43845.326000000001</v>
      </c>
      <c r="D137" s="40"/>
      <c r="E137" s="38">
        <f>+(C137-C$7)/C$8</f>
        <v>-2546.005088669483</v>
      </c>
      <c r="F137" s="38">
        <f>ROUND(2*E137,0)/2</f>
        <v>-2546</v>
      </c>
      <c r="G137" s="38">
        <f>+C137-(C$7+F137*C$8)</f>
        <v>-1.7559879997861572E-2</v>
      </c>
      <c r="I137" s="38">
        <f>+G137</f>
        <v>-1.7559879997861572E-2</v>
      </c>
      <c r="Q137" s="39">
        <f>+C137-15018.5</f>
        <v>28826.826000000001</v>
      </c>
      <c r="AA137" s="38" t="s">
        <v>29</v>
      </c>
      <c r="AB137" s="38">
        <v>10</v>
      </c>
      <c r="AD137" s="38" t="s">
        <v>37</v>
      </c>
      <c r="AF137" s="38" t="s">
        <v>34</v>
      </c>
    </row>
    <row r="138" spans="1:32" s="38" customFormat="1" ht="12.95" customHeight="1" x14ac:dyDescent="0.2">
      <c r="A138" s="38" t="s">
        <v>57</v>
      </c>
      <c r="B138" s="46"/>
      <c r="C138" s="40">
        <v>44045.468000000001</v>
      </c>
      <c r="D138" s="40"/>
      <c r="E138" s="38">
        <f>+(C138-C$7)/C$8</f>
        <v>-2488.0060312852952</v>
      </c>
      <c r="F138" s="38">
        <f>ROUND(2*E138,0)/2</f>
        <v>-2488</v>
      </c>
      <c r="G138" s="38">
        <f>+C138-(C$7+F138*C$8)</f>
        <v>-2.0812639995710924E-2</v>
      </c>
      <c r="I138" s="38">
        <f>+G138</f>
        <v>-2.0812639995710924E-2</v>
      </c>
      <c r="Q138" s="39">
        <f>+C138-15018.5</f>
        <v>29026.968000000001</v>
      </c>
      <c r="AA138" s="38" t="s">
        <v>29</v>
      </c>
      <c r="AB138" s="38">
        <v>7</v>
      </c>
      <c r="AD138" s="38" t="s">
        <v>37</v>
      </c>
      <c r="AF138" s="38" t="s">
        <v>34</v>
      </c>
    </row>
    <row r="139" spans="1:32" s="38" customFormat="1" ht="12.95" customHeight="1" x14ac:dyDescent="0.2">
      <c r="A139" s="38" t="s">
        <v>57</v>
      </c>
      <c r="B139" s="46"/>
      <c r="C139" s="40">
        <v>44083.423999999999</v>
      </c>
      <c r="D139" s="40"/>
      <c r="E139" s="38">
        <f>+(C139-C$7)/C$8</f>
        <v>-2477.0067796435901</v>
      </c>
      <c r="F139" s="38">
        <f>ROUND(2*E139,0)/2</f>
        <v>-2477</v>
      </c>
      <c r="G139" s="38">
        <f>+C139-(C$7+F139*C$8)</f>
        <v>-2.3395060001348611E-2</v>
      </c>
      <c r="I139" s="38">
        <f>+G139</f>
        <v>-2.3395060001348611E-2</v>
      </c>
      <c r="Q139" s="39">
        <f>+C139-15018.5</f>
        <v>29064.923999999999</v>
      </c>
      <c r="AA139" s="38" t="s">
        <v>29</v>
      </c>
      <c r="AB139" s="38">
        <v>11</v>
      </c>
      <c r="AD139" s="38" t="s">
        <v>32</v>
      </c>
      <c r="AF139" s="38" t="s">
        <v>34</v>
      </c>
    </row>
    <row r="140" spans="1:32" s="38" customFormat="1" ht="12.95" customHeight="1" x14ac:dyDescent="0.2">
      <c r="A140" s="38" t="s">
        <v>57</v>
      </c>
      <c r="B140" s="46"/>
      <c r="C140" s="40">
        <v>44114.485999999997</v>
      </c>
      <c r="D140" s="40"/>
      <c r="E140" s="38">
        <f>+(C140-C$7)/C$8</f>
        <v>-2468.0053370654832</v>
      </c>
      <c r="F140" s="38">
        <f>ROUND(2*E140,0)/2</f>
        <v>-2468</v>
      </c>
      <c r="G140" s="38">
        <f>+C140-(C$7+F140*C$8)</f>
        <v>-1.8417040002532303E-2</v>
      </c>
      <c r="I140" s="38">
        <f>+G140</f>
        <v>-1.8417040002532303E-2</v>
      </c>
      <c r="Q140" s="39">
        <f>+C140-15018.5</f>
        <v>29095.985999999997</v>
      </c>
      <c r="AA140" s="38" t="s">
        <v>29</v>
      </c>
      <c r="AB140" s="38">
        <v>9</v>
      </c>
      <c r="AD140" s="38" t="s">
        <v>32</v>
      </c>
      <c r="AF140" s="38" t="s">
        <v>34</v>
      </c>
    </row>
    <row r="141" spans="1:32" s="38" customFormat="1" ht="12.95" customHeight="1" x14ac:dyDescent="0.2">
      <c r="A141" s="38" t="s">
        <v>58</v>
      </c>
      <c r="B141" s="46"/>
      <c r="C141" s="40">
        <v>44466.466999999997</v>
      </c>
      <c r="D141" s="40"/>
      <c r="E141" s="38">
        <f>+(C141-C$7)/C$8</f>
        <v>-2366.0049262714278</v>
      </c>
      <c r="F141" s="38">
        <f>ROUND(2*E141,0)/2</f>
        <v>-2366</v>
      </c>
      <c r="G141" s="38">
        <f>+C141-(C$7+F141*C$8)</f>
        <v>-1.6999480001686607E-2</v>
      </c>
      <c r="I141" s="38">
        <f>+G141</f>
        <v>-1.6999480001686607E-2</v>
      </c>
      <c r="Q141" s="39">
        <f>+C141-15018.5</f>
        <v>29447.966999999997</v>
      </c>
      <c r="AA141" s="38" t="s">
        <v>29</v>
      </c>
      <c r="AB141" s="38">
        <v>11</v>
      </c>
      <c r="AD141" s="38" t="s">
        <v>32</v>
      </c>
      <c r="AF141" s="38" t="s">
        <v>34</v>
      </c>
    </row>
    <row r="142" spans="1:32" s="38" customFormat="1" ht="12.95" customHeight="1" x14ac:dyDescent="0.2">
      <c r="A142" s="38" t="s">
        <v>59</v>
      </c>
      <c r="B142" s="46"/>
      <c r="C142" s="40">
        <v>44704.565999999999</v>
      </c>
      <c r="D142" s="40"/>
      <c r="E142" s="38">
        <f>+(C142-C$7)/C$8</f>
        <v>-2297.006327455998</v>
      </c>
      <c r="F142" s="38">
        <f>ROUND(2*E142,0)/2</f>
        <v>-2297</v>
      </c>
      <c r="G142" s="38">
        <f>+C142-(C$7+F142*C$8)</f>
        <v>-2.183466000133194E-2</v>
      </c>
      <c r="I142" s="38">
        <f>+G142</f>
        <v>-2.183466000133194E-2</v>
      </c>
      <c r="Q142" s="39">
        <f>+C142-15018.5</f>
        <v>29686.065999999999</v>
      </c>
      <c r="AA142" s="38" t="s">
        <v>29</v>
      </c>
      <c r="AB142" s="38">
        <v>9</v>
      </c>
      <c r="AD142" s="38" t="s">
        <v>37</v>
      </c>
      <c r="AF142" s="38" t="s">
        <v>34</v>
      </c>
    </row>
    <row r="143" spans="1:32" s="38" customFormat="1" ht="12.95" customHeight="1" x14ac:dyDescent="0.2">
      <c r="A143" s="38" t="s">
        <v>60</v>
      </c>
      <c r="B143" s="46"/>
      <c r="C143" s="40">
        <v>44842.601999999999</v>
      </c>
      <c r="D143" s="40"/>
      <c r="E143" s="38">
        <f>+(C143-C$7)/C$8</f>
        <v>-2257.0049390163713</v>
      </c>
      <c r="F143" s="38">
        <f>ROUND(2*E143,0)/2</f>
        <v>-2257</v>
      </c>
      <c r="G143" s="38">
        <f>+C143-(C$7+F143*C$8)</f>
        <v>-1.7043460000422783E-2</v>
      </c>
      <c r="I143" s="38">
        <f>+G143</f>
        <v>-1.7043460000422783E-2</v>
      </c>
      <c r="Q143" s="39">
        <f>+C143-15018.5</f>
        <v>29824.101999999999</v>
      </c>
      <c r="AA143" s="38" t="s">
        <v>29</v>
      </c>
      <c r="AB143" s="38">
        <v>7</v>
      </c>
      <c r="AD143" s="38" t="s">
        <v>37</v>
      </c>
      <c r="AF143" s="38" t="s">
        <v>34</v>
      </c>
    </row>
    <row r="144" spans="1:32" s="38" customFormat="1" ht="12.95" customHeight="1" x14ac:dyDescent="0.2">
      <c r="A144" s="38" t="s">
        <v>61</v>
      </c>
      <c r="B144" s="46"/>
      <c r="C144" s="40">
        <v>44932.322999999997</v>
      </c>
      <c r="D144" s="40"/>
      <c r="E144" s="38">
        <f>+(C144-C$7)/C$8</f>
        <v>-2231.0047320255017</v>
      </c>
      <c r="F144" s="38">
        <f>ROUND(2*E144,0)/2</f>
        <v>-2231</v>
      </c>
      <c r="G144" s="38">
        <f>+C144-(C$7+F144*C$8)</f>
        <v>-1.6329180005413946E-2</v>
      </c>
      <c r="I144" s="38">
        <f>+G144</f>
        <v>-1.6329180005413946E-2</v>
      </c>
      <c r="Q144" s="39">
        <f>+C144-15018.5</f>
        <v>29913.822999999997</v>
      </c>
      <c r="AA144" s="38" t="s">
        <v>29</v>
      </c>
      <c r="AB144" s="38">
        <v>8</v>
      </c>
      <c r="AD144" s="38" t="s">
        <v>37</v>
      </c>
      <c r="AF144" s="38" t="s">
        <v>34</v>
      </c>
    </row>
    <row r="145" spans="1:32" s="38" customFormat="1" ht="12.95" customHeight="1" x14ac:dyDescent="0.2">
      <c r="A145" s="38" t="s">
        <v>61</v>
      </c>
      <c r="B145" s="46"/>
      <c r="C145" s="40">
        <v>44932.328000000001</v>
      </c>
      <c r="D145" s="40"/>
      <c r="E145" s="38">
        <f>+(C145-C$7)/C$8</f>
        <v>-2231.0032830778187</v>
      </c>
      <c r="F145" s="38">
        <f>ROUND(2*E145,0)/2</f>
        <v>-2231</v>
      </c>
      <c r="G145" s="38">
        <f>+C145-(C$7+F145*C$8)</f>
        <v>-1.1329180000757333E-2</v>
      </c>
      <c r="I145" s="38">
        <f>+G145</f>
        <v>-1.1329180000757333E-2</v>
      </c>
      <c r="Q145" s="39">
        <f>+C145-15018.5</f>
        <v>29913.828000000001</v>
      </c>
      <c r="AA145" s="38" t="s">
        <v>29</v>
      </c>
      <c r="AB145" s="38">
        <v>11</v>
      </c>
      <c r="AD145" s="38" t="s">
        <v>32</v>
      </c>
      <c r="AF145" s="38" t="s">
        <v>34</v>
      </c>
    </row>
    <row r="146" spans="1:32" s="38" customFormat="1" ht="12.95" customHeight="1" x14ac:dyDescent="0.2">
      <c r="A146" s="38" t="s">
        <v>62</v>
      </c>
      <c r="B146" s="46"/>
      <c r="C146" s="40">
        <v>45201.434000000001</v>
      </c>
      <c r="D146" s="41" t="s">
        <v>104</v>
      </c>
      <c r="E146" s="38">
        <f>+(C146-C$7)/C$8</f>
        <v>-2153.0191801087808</v>
      </c>
      <c r="F146" s="38">
        <f>ROUND(2*E146,0)/2</f>
        <v>-2153</v>
      </c>
      <c r="I146" s="42">
        <v>-4.3358999995689373E-2</v>
      </c>
      <c r="Q146" s="39">
        <f>+C146-15018.5</f>
        <v>30182.934000000001</v>
      </c>
      <c r="AB146" s="38">
        <v>10</v>
      </c>
      <c r="AD146" s="38" t="s">
        <v>32</v>
      </c>
      <c r="AF146" s="38" t="s">
        <v>34</v>
      </c>
    </row>
    <row r="147" spans="1:32" s="38" customFormat="1" ht="12.95" customHeight="1" x14ac:dyDescent="0.2">
      <c r="A147" s="38" t="s">
        <v>63</v>
      </c>
      <c r="B147" s="46"/>
      <c r="C147" s="40">
        <v>45201.493999999999</v>
      </c>
      <c r="D147" s="40"/>
      <c r="E147" s="38">
        <f>+(C147-C$7)/C$8</f>
        <v>-2153.0017927366002</v>
      </c>
      <c r="F147" s="38">
        <f>ROUND(2*E147,0)/2</f>
        <v>-2153</v>
      </c>
      <c r="G147" s="38">
        <f>+C147-(C$7+F147*C$8)</f>
        <v>-6.1863399969297461E-3</v>
      </c>
      <c r="I147" s="38">
        <f>+G147</f>
        <v>-6.1863399969297461E-3</v>
      </c>
      <c r="Q147" s="39">
        <f>+C147-15018.5</f>
        <v>30182.993999999999</v>
      </c>
      <c r="AA147" s="38" t="s">
        <v>29</v>
      </c>
      <c r="AF147" s="38" t="s">
        <v>30</v>
      </c>
    </row>
    <row r="148" spans="1:32" s="38" customFormat="1" ht="12.95" customHeight="1" x14ac:dyDescent="0.2">
      <c r="A148" s="38" t="s">
        <v>62</v>
      </c>
      <c r="B148" s="46"/>
      <c r="C148" s="40">
        <v>45232.55</v>
      </c>
      <c r="D148" s="40"/>
      <c r="E148" s="38">
        <f>+(C148-C$7)/C$8</f>
        <v>-2144.0020888957097</v>
      </c>
      <c r="F148" s="38">
        <f>ROUND(2*E148,0)/2</f>
        <v>-2144</v>
      </c>
      <c r="G148" s="38">
        <f>+C148-(C$7+F148*C$8)</f>
        <v>-7.2083199920598418E-3</v>
      </c>
      <c r="I148" s="38">
        <f>+G148</f>
        <v>-7.2083199920598418E-3</v>
      </c>
      <c r="Q148" s="39">
        <f>+C148-15018.5</f>
        <v>30214.050000000003</v>
      </c>
      <c r="AA148" s="38" t="s">
        <v>29</v>
      </c>
      <c r="AB148" s="38">
        <v>6</v>
      </c>
      <c r="AD148" s="38" t="s">
        <v>37</v>
      </c>
      <c r="AF148" s="38" t="s">
        <v>34</v>
      </c>
    </row>
    <row r="149" spans="1:32" s="38" customFormat="1" ht="12.95" customHeight="1" x14ac:dyDescent="0.2">
      <c r="A149" s="38" t="s">
        <v>64</v>
      </c>
      <c r="B149" s="46"/>
      <c r="C149" s="40">
        <v>45277.41</v>
      </c>
      <c r="D149" s="40"/>
      <c r="E149" s="38">
        <f>+(C149-C$7)/C$8</f>
        <v>-2131.0021302950427</v>
      </c>
      <c r="F149" s="38">
        <f>ROUND(2*E149,0)/2</f>
        <v>-2131</v>
      </c>
      <c r="G149" s="38">
        <f>+C149-(C$7+F149*C$8)</f>
        <v>-7.351179992838297E-3</v>
      </c>
      <c r="I149" s="38">
        <f>+G149</f>
        <v>-7.351179992838297E-3</v>
      </c>
      <c r="Q149" s="39">
        <f>+C149-15018.5</f>
        <v>30258.910000000003</v>
      </c>
      <c r="AA149" s="38" t="s">
        <v>29</v>
      </c>
      <c r="AB149" s="38">
        <v>6</v>
      </c>
      <c r="AD149" s="38" t="s">
        <v>37</v>
      </c>
      <c r="AF149" s="38" t="s">
        <v>34</v>
      </c>
    </row>
    <row r="150" spans="1:32" s="38" customFormat="1" ht="12.95" customHeight="1" x14ac:dyDescent="0.2">
      <c r="A150" s="38" t="s">
        <v>65</v>
      </c>
      <c r="B150" s="46"/>
      <c r="C150" s="40">
        <v>45598.33</v>
      </c>
      <c r="D150" s="40"/>
      <c r="E150" s="38">
        <f>+(C150-C$7)/C$8</f>
        <v>-2038.0028722895593</v>
      </c>
      <c r="F150" s="38">
        <f>ROUND(2*E150,0)/2</f>
        <v>-2038</v>
      </c>
      <c r="G150" s="38">
        <f>+C150-(C$7+F150*C$8)</f>
        <v>-9.9116399942431599E-3</v>
      </c>
      <c r="I150" s="38">
        <f>+G150</f>
        <v>-9.9116399942431599E-3</v>
      </c>
      <c r="Q150" s="39">
        <f>+C150-15018.5</f>
        <v>30579.83</v>
      </c>
      <c r="AA150" s="38" t="s">
        <v>29</v>
      </c>
      <c r="AB150" s="38">
        <v>7</v>
      </c>
      <c r="AD150" s="38" t="s">
        <v>37</v>
      </c>
      <c r="AF150" s="38" t="s">
        <v>34</v>
      </c>
    </row>
    <row r="151" spans="1:32" s="38" customFormat="1" ht="12.95" customHeight="1" x14ac:dyDescent="0.2">
      <c r="A151" s="38" t="s">
        <v>66</v>
      </c>
      <c r="B151" s="46"/>
      <c r="C151" s="40">
        <v>45636.296999999999</v>
      </c>
      <c r="D151" s="40"/>
      <c r="E151" s="38">
        <f>+(C151-C$7)/C$8</f>
        <v>-2027.0004329629548</v>
      </c>
      <c r="F151" s="38">
        <f>ROUND(2*E151,0)/2</f>
        <v>-2027</v>
      </c>
      <c r="G151" s="38">
        <f>+C151-(C$7+F151*C$8)</f>
        <v>-1.4940600012778305E-3</v>
      </c>
      <c r="I151" s="38">
        <f>+G151</f>
        <v>-1.4940600012778305E-3</v>
      </c>
      <c r="Q151" s="39">
        <f>+C151-15018.5</f>
        <v>30617.796999999999</v>
      </c>
      <c r="AA151" s="38" t="s">
        <v>29</v>
      </c>
      <c r="AB151" s="38">
        <v>7</v>
      </c>
      <c r="AD151" s="38" t="s">
        <v>37</v>
      </c>
      <c r="AF151" s="38" t="s">
        <v>34</v>
      </c>
    </row>
    <row r="152" spans="1:32" s="38" customFormat="1" ht="12.95" customHeight="1" x14ac:dyDescent="0.2">
      <c r="A152" s="38" t="s">
        <v>67</v>
      </c>
      <c r="B152" s="46"/>
      <c r="C152" s="40">
        <v>45936.514000000003</v>
      </c>
      <c r="D152" s="40"/>
      <c r="E152" s="38">
        <f>+(C152-C$7)/C$8</f>
        <v>-1940.0006877285266</v>
      </c>
      <c r="F152" s="38">
        <f>ROUND(2*E152,0)/2</f>
        <v>-1940</v>
      </c>
      <c r="G152" s="38">
        <f>+C152-(C$7+F152*C$8)</f>
        <v>-2.3731999972369522E-3</v>
      </c>
      <c r="J152" s="38">
        <f>+G152</f>
        <v>-2.3731999972369522E-3</v>
      </c>
      <c r="Q152" s="39">
        <f>+C152-15018.5</f>
        <v>30918.014000000003</v>
      </c>
      <c r="AA152" s="38" t="s">
        <v>29</v>
      </c>
      <c r="AF152" s="38" t="s">
        <v>30</v>
      </c>
    </row>
    <row r="153" spans="1:32" s="38" customFormat="1" ht="12.95" customHeight="1" x14ac:dyDescent="0.2">
      <c r="A153" s="38" t="s">
        <v>13</v>
      </c>
      <c r="B153" s="46"/>
      <c r="C153" s="40">
        <f>C136</f>
        <v>43762.498</v>
      </c>
      <c r="D153" s="40" t="s">
        <v>15</v>
      </c>
      <c r="E153" s="38">
        <f>+(C153-C$7)/C$8</f>
        <v>-2570.0077763862919</v>
      </c>
      <c r="F153" s="38">
        <f>ROUND(2*E153,0)/2</f>
        <v>-2570</v>
      </c>
      <c r="G153" s="38">
        <f>+C153-(C$7+F153*C$8)</f>
        <v>-2.6834600001166109E-2</v>
      </c>
      <c r="H153" s="38">
        <f>+G153</f>
        <v>-2.6834600001166109E-2</v>
      </c>
      <c r="Q153" s="39">
        <f>+C153-15018.5</f>
        <v>28743.998</v>
      </c>
    </row>
    <row r="154" spans="1:32" s="38" customFormat="1" ht="12.95" customHeight="1" x14ac:dyDescent="0.2">
      <c r="A154" s="38" t="s">
        <v>68</v>
      </c>
      <c r="B154" s="46"/>
      <c r="C154" s="40">
        <v>46181.523999999998</v>
      </c>
      <c r="D154" s="40"/>
      <c r="E154" s="38">
        <f>+(C154-C$7)/C$8</f>
        <v>-1868.9993534273826</v>
      </c>
      <c r="F154" s="38">
        <f>ROUND(2*E154,0)/2</f>
        <v>-1869</v>
      </c>
      <c r="G154" s="38">
        <f>+C154-(C$7+F154*C$8)</f>
        <v>2.2311799984890968E-3</v>
      </c>
      <c r="I154" s="38">
        <f>+G154</f>
        <v>2.2311799984890968E-3</v>
      </c>
      <c r="Q154" s="39">
        <f>+C154-15018.5</f>
        <v>31163.023999999998</v>
      </c>
      <c r="AA154" s="38" t="s">
        <v>29</v>
      </c>
      <c r="AB154" s="38">
        <v>6</v>
      </c>
      <c r="AD154" s="38" t="s">
        <v>37</v>
      </c>
      <c r="AF154" s="38" t="s">
        <v>34</v>
      </c>
    </row>
    <row r="155" spans="1:32" s="38" customFormat="1" ht="12.95" customHeight="1" x14ac:dyDescent="0.2">
      <c r="A155" s="38" t="s">
        <v>70</v>
      </c>
      <c r="B155" s="46"/>
      <c r="C155" s="40">
        <v>46212.582999999999</v>
      </c>
      <c r="D155" s="40"/>
      <c r="E155" s="38">
        <f>+(C155-C$7)/C$8</f>
        <v>-1859.9987802178837</v>
      </c>
      <c r="F155" s="38">
        <f>ROUND(2*E155,0)/2</f>
        <v>-1860</v>
      </c>
      <c r="G155" s="38">
        <f>+C155-(C$7+F155*C$8)</f>
        <v>4.2092000003322028E-3</v>
      </c>
      <c r="I155" s="38">
        <f>+G155</f>
        <v>4.2092000003322028E-3</v>
      </c>
      <c r="Q155" s="39">
        <f>+C155-15018.5</f>
        <v>31194.082999999999</v>
      </c>
      <c r="AA155" s="38" t="s">
        <v>29</v>
      </c>
      <c r="AB155" s="38">
        <v>8</v>
      </c>
      <c r="AD155" s="38" t="s">
        <v>69</v>
      </c>
      <c r="AF155" s="38" t="s">
        <v>34</v>
      </c>
    </row>
    <row r="156" spans="1:32" s="38" customFormat="1" ht="12.95" customHeight="1" x14ac:dyDescent="0.2">
      <c r="A156" s="38" t="s">
        <v>71</v>
      </c>
      <c r="B156" s="46"/>
      <c r="C156" s="40">
        <v>46319.557999999997</v>
      </c>
      <c r="D156" s="40"/>
      <c r="E156" s="38">
        <f>+(C156-C$7)/C$8</f>
        <v>-1828.998544566829</v>
      </c>
      <c r="F156" s="38">
        <f>ROUND(2*E156,0)/2</f>
        <v>-1829</v>
      </c>
      <c r="G156" s="38">
        <f>+C156-(C$7+F156*C$8)</f>
        <v>5.0223799989908002E-3</v>
      </c>
      <c r="I156" s="38">
        <f>+G156</f>
        <v>5.0223799989908002E-3</v>
      </c>
      <c r="Q156" s="39">
        <f>+C156-15018.5</f>
        <v>31301.057999999997</v>
      </c>
      <c r="AA156" s="38" t="s">
        <v>29</v>
      </c>
      <c r="AB156" s="38">
        <v>9</v>
      </c>
      <c r="AD156" s="38" t="s">
        <v>37</v>
      </c>
      <c r="AF156" s="38" t="s">
        <v>34</v>
      </c>
    </row>
    <row r="157" spans="1:32" s="38" customFormat="1" ht="12.95" customHeight="1" x14ac:dyDescent="0.2">
      <c r="A157" s="38" t="s">
        <v>71</v>
      </c>
      <c r="B157" s="46"/>
      <c r="C157" s="40">
        <v>46326.457000000002</v>
      </c>
      <c r="D157" s="40"/>
      <c r="E157" s="38">
        <f>+(C157-C$7)/C$8</f>
        <v>-1826.999286555548</v>
      </c>
      <c r="F157" s="38">
        <f>ROUND(2*E157,0)/2</f>
        <v>-1827</v>
      </c>
      <c r="G157" s="38">
        <f>+C157-(C$7+F157*C$8)</f>
        <v>2.4619399991934188E-3</v>
      </c>
      <c r="I157" s="38">
        <f>+G157</f>
        <v>2.4619399991934188E-3</v>
      </c>
      <c r="Q157" s="39">
        <f>+C157-15018.5</f>
        <v>31307.957000000002</v>
      </c>
      <c r="AA157" s="38" t="s">
        <v>29</v>
      </c>
      <c r="AB157" s="38">
        <v>12</v>
      </c>
      <c r="AD157" s="38" t="s">
        <v>32</v>
      </c>
      <c r="AF157" s="38" t="s">
        <v>34</v>
      </c>
    </row>
    <row r="158" spans="1:32" s="38" customFormat="1" ht="12.95" customHeight="1" x14ac:dyDescent="0.2">
      <c r="A158" s="38" t="s">
        <v>72</v>
      </c>
      <c r="B158" s="46"/>
      <c r="C158" s="40">
        <v>46640.483</v>
      </c>
      <c r="D158" s="40"/>
      <c r="E158" s="38">
        <f>+(C158-C$7)/C$8</f>
        <v>-1735.9978376136626</v>
      </c>
      <c r="F158" s="38">
        <f>ROUND(2*E158,0)/2</f>
        <v>-1736</v>
      </c>
      <c r="G158" s="38">
        <f>+C158-(C$7+F158*C$8)</f>
        <v>7.4619200022425503E-3</v>
      </c>
      <c r="J158" s="38">
        <f>+G158</f>
        <v>7.4619200022425503E-3</v>
      </c>
      <c r="Q158" s="39">
        <f>+C158-15018.5</f>
        <v>31621.983</v>
      </c>
      <c r="AA158" s="38" t="s">
        <v>29</v>
      </c>
      <c r="AF158" s="38" t="s">
        <v>30</v>
      </c>
    </row>
    <row r="159" spans="1:32" s="38" customFormat="1" ht="12.95" customHeight="1" x14ac:dyDescent="0.2">
      <c r="A159" s="38" t="s">
        <v>72</v>
      </c>
      <c r="B159" s="46"/>
      <c r="C159" s="40">
        <v>46640.483</v>
      </c>
      <c r="D159" s="40"/>
      <c r="E159" s="38">
        <f>+(C159-C$7)/C$8</f>
        <v>-1735.9978376136626</v>
      </c>
      <c r="F159" s="38">
        <f>ROUND(2*E159,0)/2</f>
        <v>-1736</v>
      </c>
      <c r="G159" s="38">
        <f>+C159-(C$7+F159*C$8)</f>
        <v>7.4619200022425503E-3</v>
      </c>
      <c r="J159" s="38">
        <f>+G159</f>
        <v>7.4619200022425503E-3</v>
      </c>
      <c r="Q159" s="39">
        <f>+C159-15018.5</f>
        <v>31621.983</v>
      </c>
      <c r="AA159" s="38" t="s">
        <v>29</v>
      </c>
      <c r="AF159" s="38" t="s">
        <v>30</v>
      </c>
    </row>
    <row r="160" spans="1:32" s="38" customFormat="1" ht="12.95" customHeight="1" x14ac:dyDescent="0.2">
      <c r="A160" s="38" t="s">
        <v>73</v>
      </c>
      <c r="B160" s="46"/>
      <c r="C160" s="40">
        <v>46685.336000000003</v>
      </c>
      <c r="D160" s="40"/>
      <c r="E160" s="38">
        <f>+(C160-C$7)/C$8</f>
        <v>-1722.9999075397493</v>
      </c>
      <c r="F160" s="38">
        <f>ROUND(2*E160,0)/2</f>
        <v>-1723</v>
      </c>
      <c r="G160" s="38">
        <f>+C160-(C$7+F160*C$8)</f>
        <v>3.1906000367598608E-4</v>
      </c>
      <c r="I160" s="38">
        <f>+G160</f>
        <v>3.1906000367598608E-4</v>
      </c>
      <c r="Q160" s="39">
        <f>+C160-15018.5</f>
        <v>31666.836000000003</v>
      </c>
      <c r="AA160" s="38" t="s">
        <v>29</v>
      </c>
      <c r="AB160" s="38">
        <v>7</v>
      </c>
      <c r="AD160" s="38" t="s">
        <v>37</v>
      </c>
      <c r="AF160" s="38" t="s">
        <v>34</v>
      </c>
    </row>
    <row r="161" spans="1:32" s="38" customFormat="1" ht="12.95" customHeight="1" x14ac:dyDescent="0.2">
      <c r="A161" s="38" t="s">
        <v>74</v>
      </c>
      <c r="B161" s="46"/>
      <c r="C161" s="40">
        <v>46923.445</v>
      </c>
      <c r="D161" s="40"/>
      <c r="E161" s="38">
        <f>+(C161-C$7)/C$8</f>
        <v>-1653.9984108289573</v>
      </c>
      <c r="F161" s="38">
        <f>ROUND(2*E161,0)/2</f>
        <v>-1654</v>
      </c>
      <c r="G161" s="38">
        <f>+C161-(C$7+F161*C$8)</f>
        <v>5.4838799987919629E-3</v>
      </c>
      <c r="I161" s="38">
        <f>+G161</f>
        <v>5.4838799987919629E-3</v>
      </c>
      <c r="Q161" s="39">
        <f>+C161-15018.5</f>
        <v>31904.945</v>
      </c>
      <c r="AA161" s="38" t="s">
        <v>29</v>
      </c>
      <c r="AB161" s="38">
        <v>7</v>
      </c>
      <c r="AD161" s="38" t="s">
        <v>37</v>
      </c>
      <c r="AF161" s="38" t="s">
        <v>34</v>
      </c>
    </row>
    <row r="162" spans="1:32" s="38" customFormat="1" ht="12.95" customHeight="1" x14ac:dyDescent="0.2">
      <c r="A162" s="38" t="s">
        <v>75</v>
      </c>
      <c r="B162" s="46"/>
      <c r="C162" s="40">
        <v>47030.423999999999</v>
      </c>
      <c r="D162" s="40"/>
      <c r="E162" s="38">
        <f>+(C162-C$7)/C$8</f>
        <v>-1622.9970160197568</v>
      </c>
      <c r="F162" s="38">
        <f>ROUND(2*E162,0)/2</f>
        <v>-1623</v>
      </c>
      <c r="G162" s="38">
        <f>+C162-(C$7+F162*C$8)</f>
        <v>1.0297059998265468E-2</v>
      </c>
      <c r="I162" s="38">
        <f>+G162</f>
        <v>1.0297059998265468E-2</v>
      </c>
      <c r="Q162" s="39">
        <f>+C162-15018.5</f>
        <v>32011.923999999999</v>
      </c>
      <c r="AA162" s="38" t="s">
        <v>29</v>
      </c>
      <c r="AB162" s="38">
        <v>8</v>
      </c>
      <c r="AD162" s="38" t="s">
        <v>37</v>
      </c>
      <c r="AF162" s="38" t="s">
        <v>34</v>
      </c>
    </row>
    <row r="163" spans="1:32" s="38" customFormat="1" ht="12.95" customHeight="1" x14ac:dyDescent="0.2">
      <c r="A163" s="38" t="s">
        <v>75</v>
      </c>
      <c r="B163" s="46"/>
      <c r="C163" s="40">
        <v>47030.428999999996</v>
      </c>
      <c r="D163" s="40"/>
      <c r="E163" s="38">
        <f>+(C163-C$7)/C$8</f>
        <v>-1622.9955670720758</v>
      </c>
      <c r="F163" s="38">
        <f>ROUND(2*E163,0)/2</f>
        <v>-1623</v>
      </c>
      <c r="G163" s="38">
        <f>+C163-(C$7+F163*C$8)</f>
        <v>1.5297059995646123E-2</v>
      </c>
      <c r="I163" s="38">
        <f>+G163</f>
        <v>1.5297059995646123E-2</v>
      </c>
      <c r="Q163" s="39">
        <f>+C163-15018.5</f>
        <v>32011.928999999996</v>
      </c>
      <c r="AA163" s="38" t="s">
        <v>29</v>
      </c>
      <c r="AB163" s="38">
        <v>13</v>
      </c>
      <c r="AD163" s="38" t="s">
        <v>32</v>
      </c>
      <c r="AF163" s="38" t="s">
        <v>34</v>
      </c>
    </row>
    <row r="164" spans="1:32" s="38" customFormat="1" ht="12.95" customHeight="1" x14ac:dyDescent="0.2">
      <c r="A164" s="38" t="s">
        <v>76</v>
      </c>
      <c r="B164" s="46"/>
      <c r="C164" s="40">
        <v>47030.43</v>
      </c>
      <c r="D164" s="40"/>
      <c r="E164" s="38">
        <f>+(C164-C$7)/C$8</f>
        <v>-1622.9952772825384</v>
      </c>
      <c r="F164" s="38">
        <f>ROUND(2*E164,0)/2</f>
        <v>-1623</v>
      </c>
      <c r="G164" s="38">
        <f>+C164-(C$7+F164*C$8)</f>
        <v>1.6297059999487828E-2</v>
      </c>
      <c r="J164" s="38">
        <f>+G164</f>
        <v>1.6297059999487828E-2</v>
      </c>
      <c r="Q164" s="39">
        <f>+C164-15018.5</f>
        <v>32011.93</v>
      </c>
      <c r="AA164" s="38" t="s">
        <v>29</v>
      </c>
      <c r="AF164" s="38" t="s">
        <v>30</v>
      </c>
    </row>
    <row r="165" spans="1:32" s="38" customFormat="1" ht="12.95" customHeight="1" x14ac:dyDescent="0.2">
      <c r="A165" s="38" t="s">
        <v>76</v>
      </c>
      <c r="B165" s="46"/>
      <c r="C165" s="40">
        <v>47030.432999999997</v>
      </c>
      <c r="D165" s="40"/>
      <c r="E165" s="38">
        <f>+(C165-C$7)/C$8</f>
        <v>-1622.9944079139302</v>
      </c>
      <c r="F165" s="38">
        <f>ROUND(2*E165,0)/2</f>
        <v>-1623</v>
      </c>
      <c r="G165" s="38">
        <f>+C165-(C$7+F165*C$8)</f>
        <v>1.929705999646103E-2</v>
      </c>
      <c r="J165" s="38">
        <f>+G165</f>
        <v>1.929705999646103E-2</v>
      </c>
      <c r="Q165" s="39">
        <f>+C165-15018.5</f>
        <v>32011.932999999997</v>
      </c>
      <c r="AA165" s="38" t="s">
        <v>29</v>
      </c>
      <c r="AF165" s="38" t="s">
        <v>30</v>
      </c>
    </row>
    <row r="166" spans="1:32" s="38" customFormat="1" ht="12.95" customHeight="1" x14ac:dyDescent="0.2">
      <c r="A166" s="38" t="s">
        <v>76</v>
      </c>
      <c r="B166" s="46"/>
      <c r="C166" s="40">
        <v>47030.436000000002</v>
      </c>
      <c r="D166" s="40"/>
      <c r="E166" s="38">
        <f>+(C166-C$7)/C$8</f>
        <v>-1622.9935385453198</v>
      </c>
      <c r="F166" s="38">
        <f>ROUND(2*E166,0)/2</f>
        <v>-1623</v>
      </c>
      <c r="G166" s="38">
        <f>+C166-(C$7+F166*C$8)</f>
        <v>2.2297060000710189E-2</v>
      </c>
      <c r="J166" s="38">
        <f>+G166</f>
        <v>2.2297060000710189E-2</v>
      </c>
      <c r="Q166" s="39">
        <f>+C166-15018.5</f>
        <v>32011.936000000002</v>
      </c>
      <c r="AA166" s="38" t="s">
        <v>29</v>
      </c>
      <c r="AF166" s="38" t="s">
        <v>30</v>
      </c>
    </row>
    <row r="167" spans="1:32" s="38" customFormat="1" ht="12.95" customHeight="1" x14ac:dyDescent="0.2">
      <c r="A167" s="38" t="s">
        <v>77</v>
      </c>
      <c r="B167" s="46"/>
      <c r="C167" s="40">
        <v>47068.385999999999</v>
      </c>
      <c r="D167" s="40"/>
      <c r="E167" s="38">
        <f>+(C167-C$7)/C$8</f>
        <v>-1611.9960256408333</v>
      </c>
      <c r="F167" s="38">
        <f>ROUND(2*E167,0)/2</f>
        <v>-1612</v>
      </c>
      <c r="G167" s="38">
        <f>+C167-(C$7+F167*C$8)</f>
        <v>1.3714640001126099E-2</v>
      </c>
      <c r="I167" s="38">
        <f>+G167</f>
        <v>1.3714640001126099E-2</v>
      </c>
      <c r="Q167" s="39">
        <f>+C167-15018.5</f>
        <v>32049.885999999999</v>
      </c>
      <c r="AA167" s="38" t="s">
        <v>29</v>
      </c>
      <c r="AB167" s="38">
        <v>8</v>
      </c>
      <c r="AD167" s="38" t="s">
        <v>32</v>
      </c>
      <c r="AF167" s="38" t="s">
        <v>34</v>
      </c>
    </row>
    <row r="168" spans="1:32" s="38" customFormat="1" ht="12.95" customHeight="1" x14ac:dyDescent="0.2">
      <c r="A168" s="38" t="s">
        <v>78</v>
      </c>
      <c r="B168" s="46"/>
      <c r="C168" s="40">
        <v>47306.491000000002</v>
      </c>
      <c r="D168" s="40"/>
      <c r="E168" s="38">
        <f>+(C168-C$7)/C$8</f>
        <v>-1542.9956880881846</v>
      </c>
      <c r="F168" s="38">
        <f>ROUND(2*E168,0)/2</f>
        <v>-1543</v>
      </c>
      <c r="G168" s="38">
        <f>+C168-(C$7+F168*C$8)</f>
        <v>1.4879460002703127E-2</v>
      </c>
      <c r="I168" s="38">
        <f>+G168</f>
        <v>1.4879460002703127E-2</v>
      </c>
      <c r="Q168" s="39">
        <f>+C168-15018.5</f>
        <v>32287.991000000002</v>
      </c>
      <c r="AA168" s="38" t="s">
        <v>29</v>
      </c>
      <c r="AB168" s="38">
        <v>6</v>
      </c>
      <c r="AD168" s="38" t="s">
        <v>37</v>
      </c>
      <c r="AF168" s="38" t="s">
        <v>34</v>
      </c>
    </row>
    <row r="169" spans="1:32" s="38" customFormat="1" ht="12.95" customHeight="1" x14ac:dyDescent="0.2">
      <c r="A169" s="38" t="s">
        <v>80</v>
      </c>
      <c r="B169" s="46"/>
      <c r="C169" s="40">
        <v>47375.5</v>
      </c>
      <c r="D169" s="40"/>
      <c r="E169" s="38">
        <f>+(C169-C$7)/C$8</f>
        <v>-1522.9976019741989</v>
      </c>
      <c r="F169" s="38">
        <f>ROUND(2*E169,0)/2</f>
        <v>-1523</v>
      </c>
      <c r="G169" s="38">
        <f>+C169-(C$7+F169*C$8)</f>
        <v>8.2750599976861849E-3</v>
      </c>
      <c r="I169" s="38">
        <f>+G169</f>
        <v>8.2750599976861849E-3</v>
      </c>
      <c r="Q169" s="39">
        <f>+C169-15018.5</f>
        <v>32357</v>
      </c>
      <c r="AA169" s="38" t="s">
        <v>29</v>
      </c>
      <c r="AB169" s="38">
        <v>10</v>
      </c>
      <c r="AD169" s="38" t="s">
        <v>79</v>
      </c>
      <c r="AF169" s="38" t="s">
        <v>34</v>
      </c>
    </row>
    <row r="170" spans="1:32" s="38" customFormat="1" ht="12.95" customHeight="1" x14ac:dyDescent="0.2">
      <c r="A170" s="38" t="s">
        <v>81</v>
      </c>
      <c r="B170" s="46"/>
      <c r="C170" s="40">
        <v>47458.326000000001</v>
      </c>
      <c r="D170" s="40"/>
      <c r="E170" s="38">
        <f>+(C170-C$7)/C$8</f>
        <v>-1498.9954938364629</v>
      </c>
      <c r="F170" s="38">
        <f>ROUND(2*E170,0)/2</f>
        <v>-1499</v>
      </c>
      <c r="G170" s="38">
        <f>+C170-(C$7+F170*C$8)</f>
        <v>1.5549780000583269E-2</v>
      </c>
      <c r="I170" s="38">
        <f>+G170</f>
        <v>1.5549780000583269E-2</v>
      </c>
      <c r="Q170" s="39">
        <f>+C170-15018.5</f>
        <v>32439.826000000001</v>
      </c>
      <c r="AA170" s="38" t="s">
        <v>29</v>
      </c>
      <c r="AB170" s="38">
        <v>9</v>
      </c>
      <c r="AD170" s="38" t="s">
        <v>37</v>
      </c>
      <c r="AF170" s="38" t="s">
        <v>34</v>
      </c>
    </row>
    <row r="171" spans="1:32" s="38" customFormat="1" ht="12.95" customHeight="1" x14ac:dyDescent="0.2">
      <c r="A171" s="38" t="s">
        <v>82</v>
      </c>
      <c r="B171" s="46"/>
      <c r="C171" s="40">
        <v>47758.538999999997</v>
      </c>
      <c r="D171" s="40"/>
      <c r="E171" s="38">
        <f>+(C171-C$7)/C$8</f>
        <v>-1411.9969077601825</v>
      </c>
      <c r="F171" s="38">
        <f>ROUND(2*E171,0)/2</f>
        <v>-1412</v>
      </c>
      <c r="G171" s="38">
        <f>+C171-(C$7+F171*C$8)</f>
        <v>1.0670639996533282E-2</v>
      </c>
      <c r="I171" s="38">
        <f>+G171</f>
        <v>1.0670639996533282E-2</v>
      </c>
      <c r="Q171" s="39">
        <f>+C171-15018.5</f>
        <v>32740.038999999997</v>
      </c>
      <c r="AA171" s="38" t="s">
        <v>29</v>
      </c>
      <c r="AB171" s="38">
        <v>6</v>
      </c>
      <c r="AD171" s="38" t="s">
        <v>37</v>
      </c>
      <c r="AF171" s="38" t="s">
        <v>34</v>
      </c>
    </row>
    <row r="172" spans="1:32" s="38" customFormat="1" ht="12.95" customHeight="1" x14ac:dyDescent="0.2">
      <c r="A172" s="38" t="s">
        <v>107</v>
      </c>
      <c r="B172" s="46"/>
      <c r="C172" s="40">
        <v>47803.402999999998</v>
      </c>
      <c r="D172" s="40"/>
      <c r="E172" s="38">
        <f>+(C172-C$7)/C$8</f>
        <v>-1398.9957900013696</v>
      </c>
      <c r="F172" s="38">
        <f>ROUND(2*E172,0)/2</f>
        <v>-1399</v>
      </c>
      <c r="G172" s="38">
        <f>+C172-(C$7+F172*C$8)</f>
        <v>1.4527779996569734E-2</v>
      </c>
      <c r="I172" s="38">
        <f>+G172</f>
        <v>1.4527779996569734E-2</v>
      </c>
      <c r="Q172" s="39">
        <f>+C172-15018.5</f>
        <v>32784.902999999998</v>
      </c>
      <c r="AA172" s="38" t="s">
        <v>29</v>
      </c>
      <c r="AF172" s="38" t="s">
        <v>30</v>
      </c>
    </row>
    <row r="173" spans="1:32" s="38" customFormat="1" ht="12.95" customHeight="1" x14ac:dyDescent="0.2">
      <c r="A173" s="38" t="s">
        <v>83</v>
      </c>
      <c r="B173" s="46"/>
      <c r="C173" s="40">
        <v>47803.402999999998</v>
      </c>
      <c r="D173" s="40"/>
      <c r="E173" s="38">
        <f>+(C173-C$7)/C$8</f>
        <v>-1398.9957900013696</v>
      </c>
      <c r="F173" s="38">
        <f>ROUND(2*E173,0)/2</f>
        <v>-1399</v>
      </c>
      <c r="G173" s="38">
        <f>+C173-(C$7+F173*C$8)</f>
        <v>1.4527779996569734E-2</v>
      </c>
      <c r="I173" s="38">
        <f>+G173</f>
        <v>1.4527779996569734E-2</v>
      </c>
      <c r="Q173" s="39">
        <f>+C173-15018.5</f>
        <v>32784.902999999998</v>
      </c>
      <c r="AB173" s="38">
        <v>12</v>
      </c>
      <c r="AD173" s="38" t="s">
        <v>32</v>
      </c>
      <c r="AF173" s="38" t="s">
        <v>34</v>
      </c>
    </row>
    <row r="174" spans="1:32" s="38" customFormat="1" ht="12.95" customHeight="1" x14ac:dyDescent="0.2">
      <c r="A174" s="38" t="s">
        <v>84</v>
      </c>
      <c r="B174" s="46"/>
      <c r="C174" s="40">
        <v>47958.682999999997</v>
      </c>
      <c r="D174" s="40"/>
      <c r="E174" s="38">
        <f>+(C174-C$7)/C$8</f>
        <v>-1353.9972707969218</v>
      </c>
      <c r="F174" s="38">
        <f>ROUND(2*E174,0)/2</f>
        <v>-1354</v>
      </c>
      <c r="G174" s="38">
        <f>+C174-(C$7+F174*C$8)</f>
        <v>9.4178799990913831E-3</v>
      </c>
      <c r="I174" s="38">
        <f>+G174</f>
        <v>9.4178799990913831E-3</v>
      </c>
      <c r="Q174" s="39">
        <f>+C174-15018.5</f>
        <v>32940.182999999997</v>
      </c>
      <c r="AA174" s="38" t="s">
        <v>29</v>
      </c>
      <c r="AF174" s="38" t="s">
        <v>30</v>
      </c>
    </row>
    <row r="175" spans="1:32" s="38" customFormat="1" ht="12.95" customHeight="1" x14ac:dyDescent="0.2">
      <c r="A175" s="38" t="s">
        <v>85</v>
      </c>
      <c r="B175" s="46"/>
      <c r="C175" s="40">
        <v>47958.684999999998</v>
      </c>
      <c r="D175" s="40"/>
      <c r="E175" s="38">
        <f>+(C175-C$7)/C$8</f>
        <v>-1353.996691217849</v>
      </c>
      <c r="F175" s="38">
        <f>ROUND(2*E175,0)/2</f>
        <v>-1354</v>
      </c>
      <c r="G175" s="38">
        <f>+C175-(C$7+F175*C$8)</f>
        <v>1.1417879999498837E-2</v>
      </c>
      <c r="I175" s="38">
        <f>+G175</f>
        <v>1.1417879999498837E-2</v>
      </c>
      <c r="Q175" s="39">
        <f>+C175-15018.5</f>
        <v>32940.184999999998</v>
      </c>
      <c r="AB175" s="38">
        <v>7</v>
      </c>
      <c r="AD175" s="38" t="s">
        <v>37</v>
      </c>
      <c r="AF175" s="38" t="s">
        <v>34</v>
      </c>
    </row>
    <row r="176" spans="1:32" s="38" customFormat="1" ht="12.95" customHeight="1" x14ac:dyDescent="0.2">
      <c r="A176" s="38" t="s">
        <v>86</v>
      </c>
      <c r="B176" s="46"/>
      <c r="C176" s="40">
        <v>48041.51</v>
      </c>
      <c r="D176" s="40"/>
      <c r="E176" s="38">
        <f>+(C176-C$7)/C$8</f>
        <v>-1329.9948728696484</v>
      </c>
      <c r="F176" s="38">
        <f>ROUND(2*E176,0)/2</f>
        <v>-1330</v>
      </c>
      <c r="G176" s="38">
        <f>+C176-(C$7+F176*C$8)</f>
        <v>1.7692600005830172E-2</v>
      </c>
      <c r="I176" s="38">
        <f>+G176</f>
        <v>1.7692600005830172E-2</v>
      </c>
      <c r="Q176" s="39">
        <f>+C176-15018.5</f>
        <v>33023.01</v>
      </c>
      <c r="AA176" s="38" t="s">
        <v>29</v>
      </c>
      <c r="AB176" s="38">
        <v>9</v>
      </c>
      <c r="AD176" s="38" t="s">
        <v>32</v>
      </c>
      <c r="AF176" s="38" t="s">
        <v>34</v>
      </c>
    </row>
    <row r="177" spans="1:32" s="38" customFormat="1" ht="12.95" customHeight="1" x14ac:dyDescent="0.2">
      <c r="A177" s="38" t="s">
        <v>87</v>
      </c>
      <c r="B177" s="46"/>
      <c r="C177" s="40">
        <v>48348.618999999999</v>
      </c>
      <c r="D177" s="40">
        <v>3.0000000000000001E-3</v>
      </c>
      <c r="E177" s="38">
        <f>+(C177-C$7)/C$8</f>
        <v>-1240.997898150697</v>
      </c>
      <c r="F177" s="38">
        <f>ROUND(2*E177,0)/2</f>
        <v>-1241</v>
      </c>
      <c r="G177" s="38">
        <f>+C177-(C$7+F177*C$8)</f>
        <v>7.2530199977336451E-3</v>
      </c>
      <c r="I177" s="38">
        <f>+G177</f>
        <v>7.2530199977336451E-3</v>
      </c>
      <c r="Q177" s="39">
        <f>+C177-15018.5</f>
        <v>33330.118999999999</v>
      </c>
      <c r="AA177" s="38" t="s">
        <v>29</v>
      </c>
      <c r="AB177" s="38">
        <v>11</v>
      </c>
      <c r="AD177" s="38" t="s">
        <v>37</v>
      </c>
      <c r="AF177" s="38" t="s">
        <v>34</v>
      </c>
    </row>
    <row r="178" spans="1:32" s="38" customFormat="1" ht="12.95" customHeight="1" x14ac:dyDescent="0.2">
      <c r="A178" s="38" t="s">
        <v>88</v>
      </c>
      <c r="B178" s="46"/>
      <c r="C178" s="40">
        <v>48500.457999999999</v>
      </c>
      <c r="D178" s="40">
        <v>4.0000000000000001E-3</v>
      </c>
      <c r="E178" s="38">
        <f>+(C178-C$7)/C$8</f>
        <v>-1196.9965447408297</v>
      </c>
      <c r="F178" s="38">
        <f>ROUND(2*E178,0)/2</f>
        <v>-1197</v>
      </c>
      <c r="G178" s="38">
        <f>+C178-(C$7+F178*C$8)</f>
        <v>1.1923340003704652E-2</v>
      </c>
      <c r="I178" s="38">
        <f>+G178</f>
        <v>1.1923340003704652E-2</v>
      </c>
      <c r="Q178" s="39">
        <f>+C178-15018.5</f>
        <v>33481.957999999999</v>
      </c>
      <c r="AA178" s="38" t="s">
        <v>29</v>
      </c>
      <c r="AB178" s="38">
        <v>7</v>
      </c>
      <c r="AD178" s="38" t="s">
        <v>37</v>
      </c>
      <c r="AF178" s="38" t="s">
        <v>34</v>
      </c>
    </row>
    <row r="179" spans="1:32" s="38" customFormat="1" ht="12.95" customHeight="1" x14ac:dyDescent="0.2">
      <c r="A179" s="38" t="s">
        <v>88</v>
      </c>
      <c r="B179" s="46"/>
      <c r="C179" s="40">
        <v>48500.462</v>
      </c>
      <c r="D179" s="40">
        <v>4.0000000000000001E-3</v>
      </c>
      <c r="E179" s="38">
        <f>+(C179-C$7)/C$8</f>
        <v>-1196.9953855826841</v>
      </c>
      <c r="F179" s="38">
        <f>ROUND(2*E179,0)/2</f>
        <v>-1197</v>
      </c>
      <c r="G179" s="38">
        <f>+C179-(C$7+F179*C$8)</f>
        <v>1.5923340004519559E-2</v>
      </c>
      <c r="I179" s="38">
        <f>+G179</f>
        <v>1.5923340004519559E-2</v>
      </c>
      <c r="Q179" s="39">
        <f>+C179-15018.5</f>
        <v>33481.962</v>
      </c>
      <c r="AA179" s="38" t="s">
        <v>29</v>
      </c>
      <c r="AB179" s="38">
        <v>8</v>
      </c>
      <c r="AD179" s="38" t="s">
        <v>32</v>
      </c>
      <c r="AF179" s="38" t="s">
        <v>34</v>
      </c>
    </row>
    <row r="180" spans="1:32" s="38" customFormat="1" ht="12.95" customHeight="1" x14ac:dyDescent="0.2">
      <c r="A180" s="38" t="s">
        <v>89</v>
      </c>
      <c r="B180" s="46"/>
      <c r="C180" s="40">
        <v>48507.362000000001</v>
      </c>
      <c r="D180" s="40">
        <v>6.0000000000000001E-3</v>
      </c>
      <c r="E180" s="38">
        <f>+(C180-C$7)/C$8</f>
        <v>-1194.9958377818677</v>
      </c>
      <c r="F180" s="38">
        <f>ROUND(2*E180,0)/2</f>
        <v>-1195</v>
      </c>
      <c r="G180" s="38">
        <f>+C180-(C$7+F180*C$8)</f>
        <v>1.4362900001287926E-2</v>
      </c>
      <c r="I180" s="38">
        <f>+G180</f>
        <v>1.4362900001287926E-2</v>
      </c>
      <c r="Q180" s="39">
        <f>+C180-15018.5</f>
        <v>33488.862000000001</v>
      </c>
      <c r="AA180" s="38" t="s">
        <v>29</v>
      </c>
      <c r="AB180" s="38">
        <v>8</v>
      </c>
      <c r="AD180" s="38" t="s">
        <v>32</v>
      </c>
      <c r="AF180" s="38" t="s">
        <v>34</v>
      </c>
    </row>
    <row r="181" spans="1:32" s="38" customFormat="1" ht="12.95" customHeight="1" x14ac:dyDescent="0.2">
      <c r="A181" s="38" t="s">
        <v>89</v>
      </c>
      <c r="B181" s="46"/>
      <c r="C181" s="40">
        <v>48538.417000000001</v>
      </c>
      <c r="D181" s="40">
        <v>5.0000000000000001E-3</v>
      </c>
      <c r="E181" s="38">
        <f>+(C181-C$7)/C$8</f>
        <v>-1185.9964237305144</v>
      </c>
      <c r="F181" s="38">
        <f>ROUND(2*E181,0)/2</f>
        <v>-1186</v>
      </c>
      <c r="G181" s="38">
        <f>+C181-(C$7+F181*C$8)</f>
        <v>1.2340920002316125E-2</v>
      </c>
      <c r="I181" s="38">
        <f>+G181</f>
        <v>1.2340920002316125E-2</v>
      </c>
      <c r="Q181" s="39">
        <f>+C181-15018.5</f>
        <v>33519.917000000001</v>
      </c>
      <c r="AA181" s="38" t="s">
        <v>29</v>
      </c>
      <c r="AB181" s="38">
        <v>8</v>
      </c>
      <c r="AD181" s="38" t="s">
        <v>32</v>
      </c>
      <c r="AF181" s="38" t="s">
        <v>34</v>
      </c>
    </row>
    <row r="182" spans="1:32" s="38" customFormat="1" ht="12.95" customHeight="1" x14ac:dyDescent="0.2">
      <c r="A182" s="38" t="s">
        <v>90</v>
      </c>
      <c r="B182" s="46"/>
      <c r="C182" s="40">
        <v>48852.432999999997</v>
      </c>
      <c r="D182" s="40">
        <v>6.0000000000000001E-3</v>
      </c>
      <c r="E182" s="38">
        <f>+(C182-C$7)/C$8</f>
        <v>-1094.9978726839931</v>
      </c>
      <c r="F182" s="38">
        <f>ROUND(2*E182,0)/2</f>
        <v>-1095</v>
      </c>
      <c r="G182" s="38">
        <f>+C182-(C$7+F182*C$8)</f>
        <v>7.3408999960520305E-3</v>
      </c>
      <c r="I182" s="38">
        <f>+G182</f>
        <v>7.3408999960520305E-3</v>
      </c>
      <c r="Q182" s="39">
        <f>+C182-15018.5</f>
        <v>33833.932999999997</v>
      </c>
      <c r="AA182" s="38" t="s">
        <v>29</v>
      </c>
      <c r="AB182" s="38">
        <v>7</v>
      </c>
      <c r="AD182" s="38" t="s">
        <v>37</v>
      </c>
      <c r="AF182" s="38" t="s">
        <v>34</v>
      </c>
    </row>
    <row r="183" spans="1:32" s="38" customFormat="1" ht="12.95" customHeight="1" x14ac:dyDescent="0.2">
      <c r="A183" s="38" t="s">
        <v>90</v>
      </c>
      <c r="B183" s="46"/>
      <c r="C183" s="40">
        <v>48852.442000000003</v>
      </c>
      <c r="D183" s="40">
        <v>6.0000000000000001E-3</v>
      </c>
      <c r="E183" s="38">
        <f>+(C183-C$7)/C$8</f>
        <v>-1094.9952645781643</v>
      </c>
      <c r="F183" s="38">
        <f>ROUND(2*E183,0)/2</f>
        <v>-1095</v>
      </c>
      <c r="G183" s="38">
        <f>+C183-(C$7+F183*C$8)</f>
        <v>1.6340900001523551E-2</v>
      </c>
      <c r="I183" s="38">
        <f>+G183</f>
        <v>1.6340900001523551E-2</v>
      </c>
      <c r="Q183" s="39">
        <f>+C183-15018.5</f>
        <v>33833.942000000003</v>
      </c>
      <c r="AA183" s="38" t="s">
        <v>29</v>
      </c>
      <c r="AB183" s="38">
        <v>10</v>
      </c>
      <c r="AD183" s="38" t="s">
        <v>32</v>
      </c>
      <c r="AF183" s="38" t="s">
        <v>34</v>
      </c>
    </row>
    <row r="184" spans="1:32" s="38" customFormat="1" ht="12.95" customHeight="1" x14ac:dyDescent="0.2">
      <c r="A184" s="38" t="s">
        <v>90</v>
      </c>
      <c r="B184" s="46"/>
      <c r="C184" s="40">
        <v>48859.343999999997</v>
      </c>
      <c r="D184" s="40">
        <v>4.0000000000000001E-3</v>
      </c>
      <c r="E184" s="38">
        <f>+(C184-C$7)/C$8</f>
        <v>-1092.9951371982772</v>
      </c>
      <c r="F184" s="38">
        <f>ROUND(2*E184,0)/2</f>
        <v>-1093</v>
      </c>
      <c r="G184" s="38">
        <f>+C184-(C$7+F184*C$8)</f>
        <v>1.6780459998699371E-2</v>
      </c>
      <c r="I184" s="38">
        <f>+G184</f>
        <v>1.6780459998699371E-2</v>
      </c>
      <c r="Q184" s="39">
        <f>+C184-15018.5</f>
        <v>33840.843999999997</v>
      </c>
      <c r="AA184" s="38" t="s">
        <v>29</v>
      </c>
      <c r="AB184" s="38">
        <v>9</v>
      </c>
      <c r="AD184" s="38" t="s">
        <v>32</v>
      </c>
      <c r="AF184" s="38" t="s">
        <v>34</v>
      </c>
    </row>
    <row r="185" spans="1:32" s="38" customFormat="1" ht="12.95" customHeight="1" x14ac:dyDescent="0.2">
      <c r="A185" s="38" t="s">
        <v>90</v>
      </c>
      <c r="B185" s="46"/>
      <c r="C185" s="40">
        <v>48890.396000000001</v>
      </c>
      <c r="D185" s="40">
        <v>5.0000000000000001E-3</v>
      </c>
      <c r="E185" s="38">
        <f>+(C185-C$7)/C$8</f>
        <v>-1083.996592515532</v>
      </c>
      <c r="F185" s="38">
        <f>ROUND(2*E185,0)/2</f>
        <v>-1084</v>
      </c>
      <c r="G185" s="38">
        <f>+C185-(C$7+F185*C$8)</f>
        <v>1.1758480002754368E-2</v>
      </c>
      <c r="I185" s="38">
        <f>+G185</f>
        <v>1.1758480002754368E-2</v>
      </c>
      <c r="O185" s="38">
        <f ca="1">+C$11+C$12*F185</f>
        <v>-4.8023991018848267E-3</v>
      </c>
      <c r="Q185" s="39">
        <f>+C185-15018.5</f>
        <v>33871.896000000001</v>
      </c>
      <c r="AA185" s="38" t="s">
        <v>29</v>
      </c>
      <c r="AB185" s="38">
        <v>10</v>
      </c>
      <c r="AD185" s="38" t="s">
        <v>32</v>
      </c>
      <c r="AF185" s="38" t="s">
        <v>34</v>
      </c>
    </row>
    <row r="186" spans="1:32" s="38" customFormat="1" ht="12.95" customHeight="1" x14ac:dyDescent="0.2">
      <c r="A186" s="38" t="s">
        <v>91</v>
      </c>
      <c r="B186" s="46"/>
      <c r="C186" s="40">
        <v>49090.538</v>
      </c>
      <c r="D186" s="40">
        <v>3.0000000000000001E-3</v>
      </c>
      <c r="E186" s="38">
        <f>+(C186-C$7)/C$8</f>
        <v>-1025.9975351313444</v>
      </c>
      <c r="F186" s="38">
        <f>ROUND(2*E186,0)/2</f>
        <v>-1026</v>
      </c>
      <c r="G186" s="38">
        <f>+C186-(C$7+F186*C$8)</f>
        <v>8.5057200049050152E-3</v>
      </c>
      <c r="I186" s="38">
        <f>+G186</f>
        <v>8.5057200049050152E-3</v>
      </c>
      <c r="O186" s="38">
        <f ca="1">+C$11+C$12*F186</f>
        <v>-4.4626081452804698E-3</v>
      </c>
      <c r="Q186" s="39">
        <f>+C186-15018.5</f>
        <v>34072.038</v>
      </c>
      <c r="AA186" s="38" t="s">
        <v>29</v>
      </c>
      <c r="AB186" s="38">
        <v>6</v>
      </c>
      <c r="AD186" s="38" t="s">
        <v>37</v>
      </c>
      <c r="AF186" s="38" t="s">
        <v>34</v>
      </c>
    </row>
    <row r="187" spans="1:32" s="38" customFormat="1" ht="12.95" customHeight="1" x14ac:dyDescent="0.2">
      <c r="A187" s="38" t="s">
        <v>92</v>
      </c>
      <c r="B187" s="46"/>
      <c r="C187" s="40">
        <v>49166</v>
      </c>
      <c r="D187" s="40">
        <v>4.0000000000000001E-3</v>
      </c>
      <c r="E187" s="38">
        <f>+(C187-C$7)/C$8</f>
        <v>-1004.129437139291</v>
      </c>
      <c r="F187" s="38">
        <f>ROUND(2*E187,0)/2</f>
        <v>-1004</v>
      </c>
      <c r="O187" s="38">
        <f ca="1">+C$11+C$12*F187</f>
        <v>-4.3337219203615756E-3</v>
      </c>
      <c r="Q187" s="39">
        <f>+C187-15018.5</f>
        <v>34147.5</v>
      </c>
      <c r="U187" s="42">
        <v>-0.42415349999646423</v>
      </c>
      <c r="AB187" s="38">
        <v>14</v>
      </c>
      <c r="AD187" s="38" t="s">
        <v>32</v>
      </c>
      <c r="AF187" s="38" t="s">
        <v>34</v>
      </c>
    </row>
    <row r="188" spans="1:32" s="38" customFormat="1" ht="12.95" customHeight="1" x14ac:dyDescent="0.2">
      <c r="A188" s="38" t="s">
        <v>93</v>
      </c>
      <c r="B188" s="46"/>
      <c r="C188" s="40">
        <v>49166.457000000002</v>
      </c>
      <c r="D188" s="40"/>
      <c r="E188" s="38">
        <f>+(C188-C$7)/C$8</f>
        <v>-1003.9970033211785</v>
      </c>
      <c r="F188" s="38">
        <f>ROUND(2*E188,0)/2</f>
        <v>-1004</v>
      </c>
      <c r="G188" s="38">
        <f>+C188-(C$7+F188*C$8)</f>
        <v>1.0340880005969666E-2</v>
      </c>
      <c r="I188" s="38">
        <f>+G188</f>
        <v>1.0340880005969666E-2</v>
      </c>
      <c r="O188" s="38">
        <f ca="1">+C$11+C$12*F188</f>
        <v>-4.3337219203615756E-3</v>
      </c>
      <c r="Q188" s="39">
        <f>+C188-15018.5</f>
        <v>34147.957000000002</v>
      </c>
      <c r="AA188" s="38" t="s">
        <v>29</v>
      </c>
      <c r="AF188" s="38" t="s">
        <v>30</v>
      </c>
    </row>
    <row r="189" spans="1:32" s="38" customFormat="1" ht="12.95" customHeight="1" x14ac:dyDescent="0.2">
      <c r="A189" s="38" t="s">
        <v>94</v>
      </c>
      <c r="B189" s="46"/>
      <c r="C189" s="40">
        <v>49480.472000000002</v>
      </c>
      <c r="D189" s="40"/>
      <c r="E189" s="38">
        <f>+(C189-C$7)/C$8</f>
        <v>-912.99874206419247</v>
      </c>
      <c r="F189" s="38">
        <f>ROUND(2*E189,0)/2</f>
        <v>-913</v>
      </c>
      <c r="G189" s="38">
        <f>+C189-(C$7+F189*C$8)</f>
        <v>4.3408600031398237E-3</v>
      </c>
      <c r="I189" s="38">
        <f>+G189</f>
        <v>4.3408600031398237E-3</v>
      </c>
      <c r="O189" s="38">
        <f ca="1">+C$11+C$12*F189</f>
        <v>-3.8006016263788783E-3</v>
      </c>
      <c r="Q189" s="39">
        <f>+C189-15018.5</f>
        <v>34461.972000000002</v>
      </c>
      <c r="AA189" s="38" t="s">
        <v>29</v>
      </c>
      <c r="AB189" s="38">
        <v>6</v>
      </c>
      <c r="AD189" s="38" t="s">
        <v>37</v>
      </c>
      <c r="AF189" s="38" t="s">
        <v>34</v>
      </c>
    </row>
    <row r="190" spans="1:32" s="38" customFormat="1" ht="12.95" customHeight="1" x14ac:dyDescent="0.2">
      <c r="A190" s="38" t="s">
        <v>95</v>
      </c>
      <c r="B190" s="46"/>
      <c r="C190" s="40">
        <v>49549.491000000002</v>
      </c>
      <c r="D190" s="40">
        <v>3.0000000000000001E-3</v>
      </c>
      <c r="E190" s="38">
        <f>+(C190-C$7)/C$8</f>
        <v>-892.99775805484273</v>
      </c>
      <c r="F190" s="38">
        <f>ROUND(2*E190,0)/2</f>
        <v>-893</v>
      </c>
      <c r="G190" s="38">
        <f>+C190-(C$7+F190*C$8)</f>
        <v>7.7364600001601502E-3</v>
      </c>
      <c r="I190" s="38">
        <f>+G190</f>
        <v>7.7364600001601502E-3</v>
      </c>
      <c r="O190" s="38">
        <f ca="1">+C$11+C$12*F190</f>
        <v>-3.6834323309980653E-3</v>
      </c>
      <c r="Q190" s="39">
        <f>+C190-15018.5</f>
        <v>34530.991000000002</v>
      </c>
      <c r="AA190" s="38" t="s">
        <v>29</v>
      </c>
      <c r="AB190" s="38">
        <v>6</v>
      </c>
      <c r="AD190" s="38" t="s">
        <v>37</v>
      </c>
      <c r="AF190" s="38" t="s">
        <v>34</v>
      </c>
    </row>
    <row r="191" spans="1:32" s="38" customFormat="1" ht="12.95" customHeight="1" x14ac:dyDescent="0.2">
      <c r="A191" s="38" t="s">
        <v>95</v>
      </c>
      <c r="B191" s="46"/>
      <c r="C191" s="40">
        <v>49587.449000000001</v>
      </c>
      <c r="D191" s="40">
        <v>7.0000000000000001E-3</v>
      </c>
      <c r="E191" s="38">
        <f>+(C191-C$7)/C$8</f>
        <v>-881.99792683406486</v>
      </c>
      <c r="F191" s="38">
        <f>ROUND(2*E191,0)/2</f>
        <v>-882</v>
      </c>
      <c r="G191" s="38">
        <f>+C191-(C$7+F191*C$8)</f>
        <v>7.1540400022058748E-3</v>
      </c>
      <c r="I191" s="38">
        <f>+G191</f>
        <v>7.1540400022058748E-3</v>
      </c>
      <c r="O191" s="38">
        <f ca="1">+C$11+C$12*F191</f>
        <v>-3.6189892185386182E-3</v>
      </c>
      <c r="Q191" s="39">
        <f>+C191-15018.5</f>
        <v>34568.949000000001</v>
      </c>
      <c r="AA191" s="38" t="s">
        <v>29</v>
      </c>
      <c r="AB191" s="38">
        <v>9</v>
      </c>
      <c r="AD191" s="38" t="s">
        <v>32</v>
      </c>
      <c r="AF191" s="38" t="s">
        <v>34</v>
      </c>
    </row>
    <row r="192" spans="1:32" s="38" customFormat="1" ht="12.95" customHeight="1" x14ac:dyDescent="0.2">
      <c r="A192" s="38" t="s">
        <v>96</v>
      </c>
      <c r="B192" s="46"/>
      <c r="C192" s="40">
        <v>50008.442000000003</v>
      </c>
      <c r="D192" s="40">
        <v>5.0000000000000001E-3</v>
      </c>
      <c r="E192" s="38">
        <f>+(C192-C$7)/C$8</f>
        <v>-759.99856055741395</v>
      </c>
      <c r="F192" s="38">
        <f>ROUND(2*E192,0)/2</f>
        <v>-760</v>
      </c>
      <c r="G192" s="38">
        <f>+C192-(C$7+F192*C$8)</f>
        <v>4.9672000022837892E-3</v>
      </c>
      <c r="I192" s="38">
        <f>+G192</f>
        <v>4.9672000022837892E-3</v>
      </c>
      <c r="O192" s="38">
        <f ca="1">+C$11+C$12*F192</f>
        <v>-2.9042565167156607E-3</v>
      </c>
      <c r="Q192" s="39">
        <f>+C192-15018.5</f>
        <v>34989.942000000003</v>
      </c>
      <c r="AA192" s="38" t="s">
        <v>29</v>
      </c>
      <c r="AB192" s="38">
        <v>6</v>
      </c>
      <c r="AD192" s="38" t="s">
        <v>37</v>
      </c>
      <c r="AF192" s="38" t="s">
        <v>34</v>
      </c>
    </row>
    <row r="193" spans="1:32" s="38" customFormat="1" ht="12.95" customHeight="1" x14ac:dyDescent="0.2">
      <c r="A193" s="38" t="s">
        <v>97</v>
      </c>
      <c r="B193" s="46"/>
      <c r="C193" s="40">
        <v>50246.55</v>
      </c>
      <c r="D193" s="40">
        <v>3.0000000000000001E-3</v>
      </c>
      <c r="E193" s="38">
        <f>+(C193-C$7)/C$8</f>
        <v>-690.99735363615707</v>
      </c>
      <c r="F193" s="38">
        <f>ROUND(2*E193,0)/2</f>
        <v>-691</v>
      </c>
      <c r="G193" s="38">
        <f>+C193-(C$7+F193*C$8)</f>
        <v>9.132020000834018E-3</v>
      </c>
      <c r="I193" s="38">
        <f>+G193</f>
        <v>9.132020000834018E-3</v>
      </c>
      <c r="O193" s="38">
        <f ca="1">+C$11+C$12*F193</f>
        <v>-2.5000224476518567E-3</v>
      </c>
      <c r="Q193" s="39">
        <f>+C193-15018.5</f>
        <v>35228.050000000003</v>
      </c>
      <c r="AA193" s="38" t="s">
        <v>29</v>
      </c>
      <c r="AB193" s="38">
        <v>9</v>
      </c>
      <c r="AD193" s="38" t="s">
        <v>37</v>
      </c>
      <c r="AF193" s="38" t="s">
        <v>34</v>
      </c>
    </row>
    <row r="194" spans="1:32" s="38" customFormat="1" ht="12.95" customHeight="1" x14ac:dyDescent="0.2">
      <c r="A194" s="38" t="s">
        <v>98</v>
      </c>
      <c r="B194" s="46"/>
      <c r="C194" s="40">
        <v>50598.529000000002</v>
      </c>
      <c r="D194" s="40">
        <v>6.0000000000000001E-3</v>
      </c>
      <c r="E194" s="38">
        <f>+(C194-C$7)/C$8</f>
        <v>-588.99752242117484</v>
      </c>
      <c r="F194" s="38">
        <f>ROUND(2*E194,0)/2</f>
        <v>-589</v>
      </c>
      <c r="G194" s="38">
        <f>+C194-(C$7+F194*C$8)</f>
        <v>8.5495800012722611E-3</v>
      </c>
      <c r="I194" s="38">
        <f>+G194</f>
        <v>8.5495800012722611E-3</v>
      </c>
      <c r="O194" s="38">
        <f ca="1">+C$11+C$12*F194</f>
        <v>-1.9024590412097114E-3</v>
      </c>
      <c r="Q194" s="39">
        <f>+C194-15018.5</f>
        <v>35580.029000000002</v>
      </c>
      <c r="AA194" s="38" t="s">
        <v>29</v>
      </c>
      <c r="AB194" s="38">
        <v>8</v>
      </c>
      <c r="AD194" s="38" t="s">
        <v>37</v>
      </c>
      <c r="AF194" s="38" t="s">
        <v>34</v>
      </c>
    </row>
    <row r="195" spans="1:32" s="38" customFormat="1" ht="12.95" customHeight="1" x14ac:dyDescent="0.2">
      <c r="A195" s="38" t="s">
        <v>99</v>
      </c>
      <c r="B195" s="46"/>
      <c r="C195" s="40">
        <v>50719.303999999996</v>
      </c>
      <c r="D195" s="40">
        <v>5.0000000000000001E-3</v>
      </c>
      <c r="E195" s="38">
        <f>+(C195-C$7)/C$8</f>
        <v>-553.9981911684896</v>
      </c>
      <c r="F195" s="38">
        <f>ROUND(2*E195,0)/2</f>
        <v>-554</v>
      </c>
      <c r="G195" s="38">
        <f>+C195-(C$7+F195*C$8)</f>
        <v>6.2418800007435493E-3</v>
      </c>
      <c r="I195" s="38">
        <f>+G195</f>
        <v>6.2418800007435493E-3</v>
      </c>
      <c r="O195" s="38">
        <f ca="1">+C$11+C$12*F195</f>
        <v>-1.6974127742932893E-3</v>
      </c>
      <c r="Q195" s="39">
        <f>+C195-15018.5</f>
        <v>35700.803999999996</v>
      </c>
      <c r="AA195" s="38" t="s">
        <v>29</v>
      </c>
      <c r="AB195" s="38">
        <v>14</v>
      </c>
      <c r="AD195" s="38" t="s">
        <v>32</v>
      </c>
      <c r="AF195" s="38" t="s">
        <v>34</v>
      </c>
    </row>
    <row r="196" spans="1:32" s="38" customFormat="1" ht="12.95" customHeight="1" x14ac:dyDescent="0.2">
      <c r="A196" s="38" t="s">
        <v>99</v>
      </c>
      <c r="B196" s="46"/>
      <c r="C196" s="40">
        <v>50750.360999999997</v>
      </c>
      <c r="D196" s="40">
        <v>6.0000000000000001E-3</v>
      </c>
      <c r="E196" s="38">
        <f>+(C196-C$7)/C$8</f>
        <v>-544.99819753806332</v>
      </c>
      <c r="F196" s="38">
        <f>ROUND(2*E196,0)/2</f>
        <v>-545</v>
      </c>
      <c r="G196" s="38">
        <f>+C196-(C$7+F196*C$8)</f>
        <v>6.2198999949032441E-3</v>
      </c>
      <c r="I196" s="38">
        <f>+G196</f>
        <v>6.2198999949032441E-3</v>
      </c>
      <c r="O196" s="38">
        <f ca="1">+C$11+C$12*F196</f>
        <v>-1.6446865913719235E-3</v>
      </c>
      <c r="Q196" s="39">
        <f>+C196-15018.5</f>
        <v>35731.860999999997</v>
      </c>
      <c r="AA196" s="38" t="s">
        <v>29</v>
      </c>
      <c r="AB196" s="38">
        <v>14</v>
      </c>
      <c r="AD196" s="38" t="s">
        <v>32</v>
      </c>
      <c r="AF196" s="38" t="s">
        <v>34</v>
      </c>
    </row>
    <row r="197" spans="1:32" s="38" customFormat="1" ht="12.95" customHeight="1" x14ac:dyDescent="0.2">
      <c r="A197" s="38" t="s">
        <v>101</v>
      </c>
      <c r="B197" s="46"/>
      <c r="C197" s="40">
        <v>50950.506999999998</v>
      </c>
      <c r="D197" s="40">
        <v>4.0000000000000001E-3</v>
      </c>
      <c r="E197" s="38">
        <f>+(C197-C$7)/C$8</f>
        <v>-486.99798099573002</v>
      </c>
      <c r="F197" s="38">
        <f>ROUND(2*E197,0)/2</f>
        <v>-487</v>
      </c>
      <c r="G197" s="38">
        <f>+C197-(C$7+F197*C$8)</f>
        <v>6.9671399978687987E-3</v>
      </c>
      <c r="I197" s="38">
        <f>+G197</f>
        <v>6.9671399978687987E-3</v>
      </c>
      <c r="O197" s="38">
        <f ca="1">+C$11+C$12*F197</f>
        <v>-1.3048956347675666E-3</v>
      </c>
      <c r="Q197" s="39">
        <f>+C197-15018.5</f>
        <v>35932.006999999998</v>
      </c>
      <c r="AA197" s="38" t="s">
        <v>29</v>
      </c>
      <c r="AB197" s="38">
        <v>6</v>
      </c>
      <c r="AD197" s="38" t="s">
        <v>100</v>
      </c>
      <c r="AF197" s="38" t="s">
        <v>34</v>
      </c>
    </row>
    <row r="198" spans="1:32" s="38" customFormat="1" ht="12.95" customHeight="1" x14ac:dyDescent="0.2">
      <c r="A198" s="38" t="s">
        <v>103</v>
      </c>
      <c r="B198" s="46"/>
      <c r="C198" s="40">
        <v>51140.296000000002</v>
      </c>
      <c r="D198" s="40">
        <v>6.0000000000000001E-3</v>
      </c>
      <c r="E198" s="38">
        <f>+(C198-C$7)/C$8</f>
        <v>-431.99911468137395</v>
      </c>
      <c r="F198" s="38">
        <f>ROUND(2*E198,0)/2</f>
        <v>-432</v>
      </c>
      <c r="G198" s="38">
        <f>+C198-(C$7+F198*C$8)</f>
        <v>3.0550400042557158E-3</v>
      </c>
      <c r="I198" s="38">
        <f>+G198</f>
        <v>3.0550400042557158E-3</v>
      </c>
      <c r="O198" s="38">
        <f ca="1">+C$11+C$12*F198</f>
        <v>-9.8268007247033148E-4</v>
      </c>
      <c r="Q198" s="39">
        <f>+C198-15018.5</f>
        <v>36121.796000000002</v>
      </c>
      <c r="AA198" s="38" t="s">
        <v>29</v>
      </c>
      <c r="AB198" s="38">
        <v>7</v>
      </c>
      <c r="AD198" s="38" t="s">
        <v>102</v>
      </c>
      <c r="AF198" s="38" t="s">
        <v>30</v>
      </c>
    </row>
    <row r="199" spans="1:32" s="38" customFormat="1" ht="12.95" customHeight="1" x14ac:dyDescent="0.2">
      <c r="A199" s="62" t="s">
        <v>657</v>
      </c>
      <c r="B199" s="63" t="s">
        <v>106</v>
      </c>
      <c r="C199" s="62">
        <v>51723.478000000003</v>
      </c>
      <c r="D199" s="62" t="s">
        <v>144</v>
      </c>
      <c r="E199" s="38">
        <f>+(C199-C$7)/C$8</f>
        <v>-262.99907329363214</v>
      </c>
      <c r="F199" s="38">
        <f>ROUND(2*E199,0)/2</f>
        <v>-263</v>
      </c>
      <c r="G199" s="38">
        <f>+C199-(C$7+F199*C$8)</f>
        <v>3.1978600018192083E-3</v>
      </c>
      <c r="I199" s="38">
        <f>+G199</f>
        <v>3.1978600018192083E-3</v>
      </c>
      <c r="O199" s="38">
        <f ca="1">+C$11+C$12*F199</f>
        <v>7.4004734975359563E-6</v>
      </c>
      <c r="Q199" s="39">
        <f>+C199-15018.5</f>
        <v>36704.978000000003</v>
      </c>
    </row>
    <row r="200" spans="1:32" s="38" customFormat="1" ht="12.95" customHeight="1" x14ac:dyDescent="0.2">
      <c r="A200" s="62" t="s">
        <v>660</v>
      </c>
      <c r="B200" s="63" t="s">
        <v>106</v>
      </c>
      <c r="C200" s="62">
        <v>52075.464</v>
      </c>
      <c r="D200" s="62" t="s">
        <v>144</v>
      </c>
      <c r="E200" s="38">
        <f>+(C200-C$7)/C$8</f>
        <v>-160.99721355189607</v>
      </c>
      <c r="F200" s="38">
        <f>ROUND(2*E200,0)/2</f>
        <v>-161</v>
      </c>
      <c r="G200" s="38">
        <f>+C200-(C$7+F200*C$8)</f>
        <v>9.6154200000455603E-3</v>
      </c>
      <c r="I200" s="38">
        <f>+G200</f>
        <v>9.6154200000455603E-3</v>
      </c>
      <c r="O200" s="38">
        <f ca="1">+C$11+C$12*F200</f>
        <v>6.0496387993968094E-4</v>
      </c>
      <c r="Q200" s="39">
        <f>+C200-15018.5</f>
        <v>37056.964</v>
      </c>
    </row>
    <row r="201" spans="1:32" s="38" customFormat="1" ht="12.95" customHeight="1" x14ac:dyDescent="0.2">
      <c r="A201" s="62" t="s">
        <v>664</v>
      </c>
      <c r="B201" s="63" t="s">
        <v>106</v>
      </c>
      <c r="C201" s="62">
        <v>52113.415999999997</v>
      </c>
      <c r="D201" s="62" t="s">
        <v>144</v>
      </c>
      <c r="E201" s="38">
        <f>+(C201-C$7)/C$8</f>
        <v>-149.99912106833665</v>
      </c>
      <c r="F201" s="38">
        <f>ROUND(2*E201,0)/2</f>
        <v>-150</v>
      </c>
      <c r="G201" s="38">
        <f>+C201-(C$7+F201*C$8)</f>
        <v>3.033000000868924E-3</v>
      </c>
      <c r="I201" s="38">
        <f>+G201</f>
        <v>3.033000000868924E-3</v>
      </c>
      <c r="O201" s="38">
        <f ca="1">+C$11+C$12*F201</f>
        <v>6.6940699239912793E-4</v>
      </c>
      <c r="Q201" s="39">
        <f>+C201-15018.5</f>
        <v>37094.915999999997</v>
      </c>
    </row>
    <row r="202" spans="1:32" s="38" customFormat="1" ht="12.95" customHeight="1" x14ac:dyDescent="0.2">
      <c r="A202" s="62" t="s">
        <v>664</v>
      </c>
      <c r="B202" s="63" t="s">
        <v>106</v>
      </c>
      <c r="C202" s="62">
        <v>52113.417000000001</v>
      </c>
      <c r="D202" s="62" t="s">
        <v>144</v>
      </c>
      <c r="E202" s="38">
        <f>+(C202-C$7)/C$8</f>
        <v>-149.9988312787992</v>
      </c>
      <c r="F202" s="38">
        <f>ROUND(2*E202,0)/2</f>
        <v>-150</v>
      </c>
      <c r="G202" s="38">
        <f>+C202-(C$7+F202*C$8)</f>
        <v>4.0330000047106296E-3</v>
      </c>
      <c r="I202" s="38">
        <f>+G202</f>
        <v>4.0330000047106296E-3</v>
      </c>
      <c r="O202" s="38">
        <f ca="1">+C$11+C$12*F202</f>
        <v>6.6940699239912793E-4</v>
      </c>
      <c r="Q202" s="39">
        <f>+C202-15018.5</f>
        <v>37094.917000000001</v>
      </c>
    </row>
    <row r="203" spans="1:32" s="38" customFormat="1" ht="12.95" customHeight="1" x14ac:dyDescent="0.2">
      <c r="A203" s="62" t="s">
        <v>671</v>
      </c>
      <c r="B203" s="63" t="s">
        <v>106</v>
      </c>
      <c r="C203" s="62">
        <v>52344.641000000003</v>
      </c>
      <c r="D203" s="62" t="s">
        <v>144</v>
      </c>
      <c r="E203" s="38">
        <f>+(C203-C$7)/C$8</f>
        <v>-82.992535525776134</v>
      </c>
      <c r="F203" s="38">
        <f>ROUND(2*E203,0)/2</f>
        <v>-83</v>
      </c>
      <c r="O203" s="38">
        <f ca="1">+C$11+C$12*F203</f>
        <v>1.0619241319248505E-3</v>
      </c>
      <c r="Q203" s="39">
        <f>+C203-15018.5</f>
        <v>37326.141000000003</v>
      </c>
      <c r="U203" s="38">
        <f>+C203-(C$7+F203*C$8)</f>
        <v>2.5758260002476163E-2</v>
      </c>
    </row>
    <row r="204" spans="1:32" s="38" customFormat="1" ht="12.95" customHeight="1" x14ac:dyDescent="0.2">
      <c r="A204" s="14" t="s">
        <v>111</v>
      </c>
      <c r="B204" s="13" t="s">
        <v>112</v>
      </c>
      <c r="C204" s="35">
        <v>52508.540699999998</v>
      </c>
      <c r="D204" s="35">
        <v>8.0000000000000004E-4</v>
      </c>
      <c r="E204" s="38">
        <f>+(C204-C$7)/C$8</f>
        <v>-35.49611745485231</v>
      </c>
      <c r="F204" s="38">
        <f>ROUND(2*E204,0)/2</f>
        <v>-35.5</v>
      </c>
      <c r="O204" s="38">
        <f ca="1">+C$11+C$12*F204</f>
        <v>1.3402012084542808E-3</v>
      </c>
      <c r="Q204" s="39">
        <f>+C204-15018.5</f>
        <v>37490.040699999998</v>
      </c>
      <c r="U204" s="42">
        <v>3.5632250001071952E-2</v>
      </c>
    </row>
    <row r="205" spans="1:32" s="38" customFormat="1" ht="12.95" customHeight="1" x14ac:dyDescent="0.2">
      <c r="A205" s="62" t="s">
        <v>763</v>
      </c>
      <c r="B205" s="63"/>
      <c r="C205" s="62">
        <v>52631.03</v>
      </c>
      <c r="D205" s="62"/>
      <c r="E205" s="38">
        <f>+(C205-C$7)/C$8</f>
        <v>0</v>
      </c>
      <c r="F205" s="38">
        <f>ROUND(2*E205,0)/2</f>
        <v>0</v>
      </c>
      <c r="G205" s="38">
        <f>+C205-(C$7+F205*C$8)</f>
        <v>0</v>
      </c>
      <c r="K205" s="38">
        <f>+G205</f>
        <v>0</v>
      </c>
      <c r="O205" s="38">
        <f ca="1">+C$11+C$12*F205</f>
        <v>1.5481767077552234E-3</v>
      </c>
      <c r="Q205" s="39">
        <f>+C205-15018.5</f>
        <v>37612.53</v>
      </c>
    </row>
    <row r="206" spans="1:32" s="38" customFormat="1" ht="12.95" customHeight="1" x14ac:dyDescent="0.2">
      <c r="A206" s="14" t="s">
        <v>113</v>
      </c>
      <c r="B206" s="13" t="s">
        <v>106</v>
      </c>
      <c r="C206" s="35">
        <v>52772.517099999997</v>
      </c>
      <c r="D206" s="35">
        <v>1E-4</v>
      </c>
      <c r="E206" s="38">
        <f>+(C206-C$7)/C$8</f>
        <v>41.001481108524047</v>
      </c>
      <c r="F206" s="38">
        <f>ROUND(2*E206,0)/2</f>
        <v>41</v>
      </c>
      <c r="G206" s="38">
        <f>+C206-(C$7+F206*C$8)</f>
        <v>5.1109799969708547E-3</v>
      </c>
      <c r="K206" s="38">
        <f>+G206</f>
        <v>5.1109799969708547E-3</v>
      </c>
      <c r="O206" s="38">
        <f ca="1">+C$11+C$12*F206</f>
        <v>1.7883737632858896E-3</v>
      </c>
      <c r="Q206" s="39">
        <f>+C206-15018.5</f>
        <v>37754.017099999997</v>
      </c>
    </row>
    <row r="207" spans="1:32" s="38" customFormat="1" ht="12.95" customHeight="1" x14ac:dyDescent="0.2">
      <c r="A207" s="15" t="s">
        <v>120</v>
      </c>
      <c r="B207" s="19" t="s">
        <v>106</v>
      </c>
      <c r="C207" s="20">
        <v>52817.394</v>
      </c>
      <c r="D207" s="20">
        <v>6.0000000000000001E-3</v>
      </c>
      <c r="E207" s="38">
        <f>+(C207-C$7)/C$8</f>
        <v>54.006337152356053</v>
      </c>
      <c r="F207" s="38">
        <f>ROUND(2*E207,0)/2</f>
        <v>54</v>
      </c>
      <c r="O207" s="38">
        <f ca="1">+C$11+C$12*F207</f>
        <v>1.8645338052834179E-3</v>
      </c>
      <c r="Q207" s="39">
        <f>+C207-15018.5</f>
        <v>37798.894</v>
      </c>
      <c r="U207" s="42">
        <v>4.4077500002458692E-2</v>
      </c>
    </row>
    <row r="208" spans="1:32" s="38" customFormat="1" ht="12.95" customHeight="1" x14ac:dyDescent="0.2">
      <c r="A208" s="43" t="s">
        <v>117</v>
      </c>
      <c r="B208" s="44" t="s">
        <v>106</v>
      </c>
      <c r="C208" s="45">
        <v>52848.432500000003</v>
      </c>
      <c r="D208" s="45">
        <v>2.9999999999999997E-4</v>
      </c>
      <c r="E208" s="38">
        <f>+(C208-C$7)/C$8</f>
        <v>63.000969676360263</v>
      </c>
      <c r="F208" s="38">
        <f>ROUND(2*E208,0)/2</f>
        <v>63</v>
      </c>
      <c r="G208" s="38">
        <f>+C208-(C$7+F208*C$8)</f>
        <v>3.3461400016676635E-3</v>
      </c>
      <c r="K208" s="38">
        <f>+G208</f>
        <v>3.3461400016676635E-3</v>
      </c>
      <c r="O208" s="38">
        <f ca="1">+C$11+C$12*F208</f>
        <v>1.9172599882047836E-3</v>
      </c>
      <c r="Q208" s="39">
        <f>+C208-15018.5</f>
        <v>37829.932500000003</v>
      </c>
    </row>
    <row r="209" spans="1:17" s="38" customFormat="1" ht="12.95" customHeight="1" x14ac:dyDescent="0.2">
      <c r="A209" s="15" t="s">
        <v>105</v>
      </c>
      <c r="B209" s="46" t="s">
        <v>106</v>
      </c>
      <c r="C209" s="40">
        <v>52879.493000000002</v>
      </c>
      <c r="D209" s="40">
        <v>8.0000000000000002E-3</v>
      </c>
      <c r="E209" s="38">
        <f>+(C209-C$7)/C$8</f>
        <v>72.001977570163362</v>
      </c>
      <c r="F209" s="38">
        <f>ROUND(2*E209,0)/2</f>
        <v>72</v>
      </c>
      <c r="G209" s="38">
        <f>+C209-(C$7+F209*C$8)</f>
        <v>6.8241600019973703E-3</v>
      </c>
      <c r="K209" s="38">
        <f>+G209</f>
        <v>6.8241600019973703E-3</v>
      </c>
      <c r="O209" s="38">
        <f ca="1">+C$11+C$12*F209</f>
        <v>1.9699861711261492E-3</v>
      </c>
      <c r="Q209" s="39">
        <f>+C209-15018.5</f>
        <v>37860.993000000002</v>
      </c>
    </row>
    <row r="210" spans="1:17" s="38" customFormat="1" ht="12.95" customHeight="1" x14ac:dyDescent="0.2">
      <c r="A210" s="43" t="s">
        <v>116</v>
      </c>
      <c r="B210" s="44" t="s">
        <v>106</v>
      </c>
      <c r="C210" s="45">
        <v>52955.406199999998</v>
      </c>
      <c r="D210" s="45">
        <v>1E-4</v>
      </c>
      <c r="E210" s="38">
        <f>+(C210-C$7)/C$8</f>
        <v>94.000828601016721</v>
      </c>
      <c r="F210" s="38">
        <f>ROUND(2*E210,0)/2</f>
        <v>94</v>
      </c>
      <c r="G210" s="38">
        <f>+C210-(C$7+F210*C$8)</f>
        <v>2.8593199967872351E-3</v>
      </c>
      <c r="K210" s="38">
        <f>+G210</f>
        <v>2.8593199967872351E-3</v>
      </c>
      <c r="O210" s="38">
        <f ca="1">+C$11+C$12*F210</f>
        <v>2.098872396045043E-3</v>
      </c>
      <c r="Q210" s="39">
        <f>+C210-15018.5</f>
        <v>37936.906199999998</v>
      </c>
    </row>
    <row r="211" spans="1:17" s="38" customFormat="1" ht="12.95" customHeight="1" x14ac:dyDescent="0.2">
      <c r="A211" s="36" t="s">
        <v>126</v>
      </c>
      <c r="B211" s="37"/>
      <c r="C211" s="36">
        <v>53207.315600000002</v>
      </c>
      <c r="D211" s="36">
        <v>6.9999999999999999E-4</v>
      </c>
      <c r="E211" s="38">
        <f>+(C211-C$7)/C$8</f>
        <v>167.00153682925739</v>
      </c>
      <c r="F211" s="38">
        <f>ROUND(2*E211,0)/2</f>
        <v>167</v>
      </c>
      <c r="G211" s="38">
        <f>+C211-(C$7+F211*C$8)</f>
        <v>5.3032600044389255E-3</v>
      </c>
      <c r="K211" s="38">
        <f>+G211</f>
        <v>5.3032600044389255E-3</v>
      </c>
      <c r="O211" s="38">
        <f ca="1">+C$11+C$12*F211</f>
        <v>2.5265403241850094E-3</v>
      </c>
      <c r="Q211" s="39">
        <f>+C211-15018.5</f>
        <v>38188.815600000002</v>
      </c>
    </row>
    <row r="212" spans="1:17" s="38" customFormat="1" ht="12.95" customHeight="1" x14ac:dyDescent="0.2">
      <c r="A212" s="14" t="s">
        <v>133</v>
      </c>
      <c r="B212" s="47" t="s">
        <v>106</v>
      </c>
      <c r="C212" s="14">
        <v>53545.495999999999</v>
      </c>
      <c r="D212" s="14">
        <v>5.0000000000000001E-3</v>
      </c>
      <c r="E212" s="38">
        <f>+(C212-C$7)/C$8</f>
        <v>265.00267814795819</v>
      </c>
      <c r="F212" s="38">
        <f>ROUND(2*E212,0)/2</f>
        <v>265</v>
      </c>
      <c r="G212" s="38">
        <f>+C212-(C$7+F212*C$8)</f>
        <v>9.2416999978013337E-3</v>
      </c>
      <c r="I212" s="38">
        <f>+G212</f>
        <v>9.2416999978013337E-3</v>
      </c>
      <c r="O212" s="38">
        <f ca="1">+C$11+C$12*F212</f>
        <v>3.1006698715509923E-3</v>
      </c>
      <c r="Q212" s="39">
        <f>+C212-15018.5</f>
        <v>38526.995999999999</v>
      </c>
    </row>
    <row r="213" spans="1:17" s="38" customFormat="1" ht="12.95" customHeight="1" x14ac:dyDescent="0.2">
      <c r="A213" s="15" t="s">
        <v>119</v>
      </c>
      <c r="B213" s="37"/>
      <c r="C213" s="20">
        <v>53614.504000000001</v>
      </c>
      <c r="D213" s="20">
        <v>1E-4</v>
      </c>
      <c r="E213" s="38">
        <f>+(C213-C$7)/C$8</f>
        <v>285.00047447240843</v>
      </c>
      <c r="F213" s="38">
        <f>ROUND(2*E213,0)/2</f>
        <v>285</v>
      </c>
      <c r="G213" s="38">
        <f>+C213-(C$7+F213*C$8)</f>
        <v>1.6373000034946017E-3</v>
      </c>
      <c r="J213" s="38">
        <f>+G213</f>
        <v>1.6373000034946017E-3</v>
      </c>
      <c r="O213" s="38">
        <f ca="1">+C$11+C$12*F213</f>
        <v>3.2178391669318049E-3</v>
      </c>
      <c r="Q213" s="39">
        <f>+C213-15018.5</f>
        <v>38596.004000000001</v>
      </c>
    </row>
    <row r="214" spans="1:17" s="38" customFormat="1" ht="12.95" customHeight="1" x14ac:dyDescent="0.2">
      <c r="A214" s="14" t="s">
        <v>133</v>
      </c>
      <c r="B214" s="47" t="s">
        <v>106</v>
      </c>
      <c r="C214" s="14">
        <v>53621.41</v>
      </c>
      <c r="D214" s="14">
        <v>1E-3</v>
      </c>
      <c r="E214" s="38">
        <f>+(C214-C$7)/C$8</f>
        <v>287.0017610104432</v>
      </c>
      <c r="F214" s="38">
        <f>ROUND(2*E214,0)/2</f>
        <v>287</v>
      </c>
      <c r="G214" s="38">
        <f>+C214-(C$7+F214*C$8)</f>
        <v>6.0768600014853291E-3</v>
      </c>
      <c r="I214" s="38">
        <f>+G214</f>
        <v>6.0768600014853291E-3</v>
      </c>
      <c r="O214" s="38">
        <f ca="1">+C$11+C$12*F214</f>
        <v>3.2295560964698861E-3</v>
      </c>
      <c r="Q214" s="39">
        <f>+C214-15018.5</f>
        <v>38602.910000000003</v>
      </c>
    </row>
    <row r="215" spans="1:17" s="38" customFormat="1" ht="12.95" customHeight="1" x14ac:dyDescent="0.2">
      <c r="A215" s="20" t="s">
        <v>127</v>
      </c>
      <c r="B215" s="19" t="s">
        <v>106</v>
      </c>
      <c r="C215" s="20">
        <v>53897.468430000001</v>
      </c>
      <c r="D215" s="20">
        <v>1.4E-3</v>
      </c>
      <c r="E215" s="38">
        <f>+(C215-C$7)/C$8</f>
        <v>367.00060544568731</v>
      </c>
      <c r="F215" s="38">
        <f>ROUND(2*E215,0)/2</f>
        <v>367</v>
      </c>
      <c r="G215" s="38">
        <f>+C215-(C$7+F215*C$8)</f>
        <v>2.0892600005026907E-3</v>
      </c>
      <c r="I215" s="38">
        <f>+G215</f>
        <v>2.0892600005026907E-3</v>
      </c>
      <c r="O215" s="38">
        <f ca="1">+C$11+C$12*F215</f>
        <v>3.6982332779931372E-3</v>
      </c>
      <c r="Q215" s="39">
        <f>+C215-15018.5</f>
        <v>38878.968430000001</v>
      </c>
    </row>
    <row r="216" spans="1:17" s="38" customFormat="1" ht="12.95" customHeight="1" x14ac:dyDescent="0.2">
      <c r="A216" s="15" t="s">
        <v>119</v>
      </c>
      <c r="B216" s="37"/>
      <c r="C216" s="20">
        <v>53928.525600000001</v>
      </c>
      <c r="D216" s="20">
        <v>8.9999999999999998E-4</v>
      </c>
      <c r="E216" s="38">
        <f>+(C216-C$7)/C$8</f>
        <v>376.00064834033446</v>
      </c>
      <c r="F216" s="38">
        <f>ROUND(2*E216,0)/2</f>
        <v>376</v>
      </c>
      <c r="G216" s="38">
        <f>+C216-(C$7+F216*C$8)</f>
        <v>2.2372800012817606E-3</v>
      </c>
      <c r="J216" s="38">
        <f>+G216</f>
        <v>2.2372800012817606E-3</v>
      </c>
      <c r="O216" s="38">
        <f ca="1">+C$11+C$12*F216</f>
        <v>3.7509594609145026E-3</v>
      </c>
      <c r="Q216" s="39">
        <f>+C216-15018.5</f>
        <v>38910.025600000001</v>
      </c>
    </row>
    <row r="217" spans="1:17" s="38" customFormat="1" ht="12.95" customHeight="1" x14ac:dyDescent="0.2">
      <c r="A217" s="14" t="s">
        <v>132</v>
      </c>
      <c r="B217" s="47" t="s">
        <v>106</v>
      </c>
      <c r="C217" s="14">
        <v>54784.3197</v>
      </c>
      <c r="D217" s="14">
        <v>1E-4</v>
      </c>
      <c r="E217" s="38">
        <f>+(C217-C$7)/C$8</f>
        <v>624.00082379051116</v>
      </c>
      <c r="F217" s="38">
        <f>ROUND(2*E217,0)/2</f>
        <v>624</v>
      </c>
      <c r="G217" s="38">
        <f>+C217-(C$7+F217*C$8)</f>
        <v>2.8427200013538823E-3</v>
      </c>
      <c r="J217" s="38">
        <f>+G217</f>
        <v>2.8427200013538823E-3</v>
      </c>
      <c r="O217" s="38">
        <f ca="1">+C$11+C$12*F217</f>
        <v>5.2038587236365808E-3</v>
      </c>
      <c r="Q217" s="39">
        <f>+C217-15018.5</f>
        <v>39765.8197</v>
      </c>
    </row>
    <row r="218" spans="1:17" s="38" customFormat="1" ht="12.95" customHeight="1" x14ac:dyDescent="0.2">
      <c r="A218" s="14" t="s">
        <v>128</v>
      </c>
      <c r="B218" s="47" t="s">
        <v>106</v>
      </c>
      <c r="C218" s="14">
        <v>55091.440399999999</v>
      </c>
      <c r="D218" s="14">
        <v>1E-4</v>
      </c>
      <c r="E218" s="38">
        <f>+(C218-C$7)/C$8</f>
        <v>713.00118904703834</v>
      </c>
      <c r="F218" s="38">
        <f>ROUND(2*E218,0)/2</f>
        <v>713</v>
      </c>
      <c r="G218" s="38">
        <f>+C218-(C$7+F218*C$8)</f>
        <v>4.1031400032807142E-3</v>
      </c>
      <c r="K218" s="38">
        <f>+G218</f>
        <v>4.1031400032807142E-3</v>
      </c>
      <c r="O218" s="38">
        <f ca="1">+C$11+C$12*F218</f>
        <v>5.7252620880811978E-3</v>
      </c>
      <c r="Q218" s="39">
        <f>+C218-15018.5</f>
        <v>40072.940399999999</v>
      </c>
    </row>
    <row r="219" spans="1:17" s="38" customFormat="1" ht="12.95" customHeight="1" x14ac:dyDescent="0.2">
      <c r="A219" s="15" t="s">
        <v>131</v>
      </c>
      <c r="B219" s="19" t="s">
        <v>112</v>
      </c>
      <c r="C219" s="20">
        <v>55393.383699999998</v>
      </c>
      <c r="D219" s="20">
        <v>1.1000000000000001E-3</v>
      </c>
      <c r="E219" s="38">
        <f>+(C219-C$7)/C$8</f>
        <v>800.50119795806631</v>
      </c>
      <c r="F219" s="38">
        <f>ROUND(2*E219,0)/2</f>
        <v>800.5</v>
      </c>
      <c r="G219" s="38">
        <f>+C219-(C$7+F219*C$8)</f>
        <v>4.133889997319784E-3</v>
      </c>
      <c r="K219" s="38">
        <f>+G219</f>
        <v>4.133889997319784E-3</v>
      </c>
      <c r="O219" s="38">
        <f ca="1">+C$11+C$12*F219</f>
        <v>6.2378777553722528E-3</v>
      </c>
      <c r="Q219" s="39">
        <f>+C219-15018.5</f>
        <v>40374.883699999998</v>
      </c>
    </row>
    <row r="220" spans="1:17" s="38" customFormat="1" ht="12.95" customHeight="1" x14ac:dyDescent="0.2">
      <c r="A220" s="15" t="s">
        <v>131</v>
      </c>
      <c r="B220" s="19" t="s">
        <v>106</v>
      </c>
      <c r="C220" s="20">
        <v>55398.559300000001</v>
      </c>
      <c r="D220" s="20">
        <v>2.0000000000000001E-4</v>
      </c>
      <c r="E220" s="38">
        <f>+(C220-C$7)/C$8</f>
        <v>802.00103268240071</v>
      </c>
      <c r="F220" s="38">
        <f>ROUND(2*E220,0)/2</f>
        <v>802</v>
      </c>
      <c r="G220" s="38">
        <f>+C220-(C$7+F220*C$8)</f>
        <v>3.5635599997476675E-3</v>
      </c>
      <c r="K220" s="38">
        <f>+G220</f>
        <v>3.5635599997476675E-3</v>
      </c>
      <c r="O220" s="38">
        <f ca="1">+C$11+C$12*F220</f>
        <v>6.2466654525258139E-3</v>
      </c>
      <c r="Q220" s="39">
        <f>+C220-15018.5</f>
        <v>40380.059300000001</v>
      </c>
    </row>
    <row r="221" spans="1:17" s="38" customFormat="1" ht="12.95" customHeight="1" x14ac:dyDescent="0.2">
      <c r="A221" s="15" t="s">
        <v>131</v>
      </c>
      <c r="B221" s="19" t="s">
        <v>106</v>
      </c>
      <c r="C221" s="20">
        <v>55412.362500000003</v>
      </c>
      <c r="D221" s="20">
        <v>1E-4</v>
      </c>
      <c r="E221" s="38">
        <f>+(C221-C$7)/C$8</f>
        <v>806.00105561054943</v>
      </c>
      <c r="F221" s="38">
        <f>ROUND(2*E221,0)/2</f>
        <v>806</v>
      </c>
      <c r="G221" s="38">
        <f>+C221-(C$7+F221*C$8)</f>
        <v>3.6426800070330501E-3</v>
      </c>
      <c r="K221" s="38">
        <f>+G221</f>
        <v>3.6426800070330501E-3</v>
      </c>
      <c r="O221" s="38">
        <f ca="1">+C$11+C$12*F221</f>
        <v>6.2700993116019763E-3</v>
      </c>
      <c r="Q221" s="39">
        <f>+C221-15018.5</f>
        <v>40393.862500000003</v>
      </c>
    </row>
    <row r="222" spans="1:17" s="38" customFormat="1" ht="12.95" customHeight="1" x14ac:dyDescent="0.2">
      <c r="A222" s="65" t="s">
        <v>0</v>
      </c>
      <c r="B222" s="66" t="s">
        <v>106</v>
      </c>
      <c r="C222" s="67">
        <v>57189.519899999999</v>
      </c>
      <c r="D222" s="67">
        <v>2.9999999999999997E-4</v>
      </c>
      <c r="E222" s="38">
        <f>+(C222-C$7)/C$8</f>
        <v>1321.0026745777511</v>
      </c>
      <c r="F222" s="38">
        <f>ROUND(2*E222,0)/2</f>
        <v>1321</v>
      </c>
      <c r="G222" s="38">
        <f>+C222-(C$7+F222*C$8)</f>
        <v>9.2293799971230328E-3</v>
      </c>
      <c r="K222" s="38">
        <f>+G222</f>
        <v>9.2293799971230328E-3</v>
      </c>
      <c r="O222" s="38">
        <f ca="1">+C$11+C$12*F222</f>
        <v>9.2872086676579046E-3</v>
      </c>
      <c r="Q222" s="39">
        <f>+C222-15018.5</f>
        <v>42171.019899999999</v>
      </c>
    </row>
    <row r="223" spans="1:17" s="38" customFormat="1" ht="12.95" customHeight="1" x14ac:dyDescent="0.2">
      <c r="A223" s="65" t="s">
        <v>0</v>
      </c>
      <c r="B223" s="66" t="s">
        <v>106</v>
      </c>
      <c r="C223" s="67">
        <v>57265.438600000001</v>
      </c>
      <c r="D223" s="67">
        <v>3.8E-3</v>
      </c>
      <c r="E223" s="38">
        <f>+(C223-C$7)/C$8</f>
        <v>1343.0031194510564</v>
      </c>
      <c r="F223" s="38">
        <f>ROUND(2*E223,0)/2</f>
        <v>1343</v>
      </c>
      <c r="G223" s="38">
        <f>+C223-(C$7+F223*C$8)</f>
        <v>1.0764540005766321E-2</v>
      </c>
      <c r="K223" s="38">
        <f>+G223</f>
        <v>1.0764540005766321E-2</v>
      </c>
      <c r="O223" s="38">
        <f ca="1">+C$11+C$12*F223</f>
        <v>9.416094892576797E-3</v>
      </c>
      <c r="Q223" s="39">
        <f>+C223-15018.5</f>
        <v>42246.938600000001</v>
      </c>
    </row>
    <row r="224" spans="1:17" s="38" customFormat="1" ht="12.95" customHeight="1" x14ac:dyDescent="0.2">
      <c r="A224" s="68" t="s">
        <v>750</v>
      </c>
      <c r="B224" s="69" t="s">
        <v>106</v>
      </c>
      <c r="C224" s="73">
        <v>59432.530299999999</v>
      </c>
      <c r="D224" s="68">
        <v>1E-4</v>
      </c>
      <c r="E224" s="38">
        <f>+(C224-C$7)/C$8</f>
        <v>1971.0036184222708</v>
      </c>
      <c r="F224" s="38">
        <f>ROUND(2*E224,0)/2</f>
        <v>1971</v>
      </c>
      <c r="G224" s="38">
        <f>+C224-(C$7+F224*C$8)</f>
        <v>1.248638000106439E-2</v>
      </c>
      <c r="K224" s="38">
        <f>+G224</f>
        <v>1.248638000106439E-2</v>
      </c>
      <c r="O224" s="38">
        <f ca="1">+C$11+C$12*F224</f>
        <v>1.3095210767534317E-2</v>
      </c>
      <c r="Q224" s="39">
        <f>+C224-15018.5</f>
        <v>44414.030299999999</v>
      </c>
    </row>
    <row r="225" spans="1:17" s="38" customFormat="1" ht="12.95" customHeight="1" x14ac:dyDescent="0.2">
      <c r="A225" s="68" t="s">
        <v>750</v>
      </c>
      <c r="B225" s="69" t="s">
        <v>106</v>
      </c>
      <c r="C225" s="73">
        <v>59439.431199999999</v>
      </c>
      <c r="D225" s="68">
        <v>1E-4</v>
      </c>
      <c r="E225" s="38">
        <f>+(C225-C$7)/C$8</f>
        <v>1973.0034270336696</v>
      </c>
      <c r="F225" s="38">
        <f>ROUND(2*E225,0)/2</f>
        <v>1973</v>
      </c>
      <c r="G225" s="38">
        <f>+C225-(C$7+F225*C$8)</f>
        <v>1.1825939996924717E-2</v>
      </c>
      <c r="K225" s="38">
        <f>+G225</f>
        <v>1.1825939996924717E-2</v>
      </c>
      <c r="O225" s="38">
        <f ca="1">+C$11+C$12*F225</f>
        <v>1.3106927697072401E-2</v>
      </c>
      <c r="Q225" s="39">
        <f>+C225-15018.5</f>
        <v>44420.931199999999</v>
      </c>
    </row>
    <row r="226" spans="1:17" s="38" customFormat="1" ht="12.95" customHeight="1" x14ac:dyDescent="0.2">
      <c r="A226" s="70" t="s">
        <v>751</v>
      </c>
      <c r="B226" s="71" t="s">
        <v>106</v>
      </c>
      <c r="C226" s="73">
        <v>59815.5677</v>
      </c>
      <c r="D226" s="68">
        <v>4.0000000000000002E-4</v>
      </c>
      <c r="E226" s="38">
        <f>+(C226-C$7)/C$8</f>
        <v>2082.0038489730305</v>
      </c>
      <c r="F226" s="38">
        <f>ROUND(2*E226,0)/2</f>
        <v>2082</v>
      </c>
      <c r="G226" s="38">
        <f>+C226-(C$7+F226*C$8)</f>
        <v>1.3281960003951099E-2</v>
      </c>
      <c r="K226" s="38">
        <f>+G226</f>
        <v>1.3281960003951099E-2</v>
      </c>
      <c r="O226" s="38">
        <f ca="1">+C$11+C$12*F226</f>
        <v>1.3745500356897828E-2</v>
      </c>
      <c r="Q226" s="39">
        <f>+C226-15018.5</f>
        <v>44797.0677</v>
      </c>
    </row>
    <row r="227" spans="1:17" s="38" customFormat="1" ht="12.95" customHeight="1" x14ac:dyDescent="0.2">
      <c r="A227" s="70" t="s">
        <v>758</v>
      </c>
      <c r="B227" s="74" t="s">
        <v>106</v>
      </c>
      <c r="C227" s="75">
        <v>60167.548300000002</v>
      </c>
      <c r="D227" s="75">
        <v>1E-4</v>
      </c>
      <c r="E227" s="38">
        <f>+(C227-C$7)/C$8</f>
        <v>2184.0041438512717</v>
      </c>
      <c r="F227" s="38">
        <f>ROUND(2*E227,0)/2</f>
        <v>2184</v>
      </c>
      <c r="G227" s="38">
        <f>+C227-(C$7+F227*C$8)</f>
        <v>1.429952000034973E-2</v>
      </c>
      <c r="K227" s="38">
        <f>+G227</f>
        <v>1.429952000034973E-2</v>
      </c>
      <c r="O227" s="38">
        <f ca="1">+C$11+C$12*F227</f>
        <v>1.4343063763339974E-2</v>
      </c>
      <c r="Q227" s="39">
        <f>+C227-15018.5</f>
        <v>45149.048300000002</v>
      </c>
    </row>
    <row r="228" spans="1:17" s="38" customFormat="1" ht="12.95" customHeight="1" x14ac:dyDescent="0.2">
      <c r="A228" s="70" t="s">
        <v>758</v>
      </c>
      <c r="B228" s="74" t="s">
        <v>106</v>
      </c>
      <c r="C228" s="75">
        <v>60198.610099999998</v>
      </c>
      <c r="D228" s="75">
        <v>2.9999999999999997E-4</v>
      </c>
      <c r="E228" s="38">
        <f>+(C228-C$7)/C$8</f>
        <v>2193.0055284714713</v>
      </c>
      <c r="F228" s="38">
        <f>ROUND(2*E228,0)/2</f>
        <v>2193</v>
      </c>
      <c r="G228" s="38">
        <f>+C228-(C$7+F228*C$8)</f>
        <v>1.9077539996942505E-2</v>
      </c>
      <c r="K228" s="38">
        <f>+G228</f>
        <v>1.9077539996942505E-2</v>
      </c>
      <c r="O228" s="38">
        <f ca="1">+C$11+C$12*F228</f>
        <v>1.4395789946261339E-2</v>
      </c>
      <c r="Q228" s="39">
        <f>+C228-15018.5</f>
        <v>45180.110099999998</v>
      </c>
    </row>
    <row r="229" spans="1:17" s="38" customFormat="1" ht="12.95" customHeight="1" x14ac:dyDescent="0.2">
      <c r="A229" s="62"/>
      <c r="B229" s="63"/>
      <c r="C229" s="62"/>
      <c r="D229" s="62"/>
    </row>
    <row r="230" spans="1:17" s="38" customFormat="1" ht="12.95" customHeight="1" x14ac:dyDescent="0.2">
      <c r="A230" s="62"/>
      <c r="B230" s="63"/>
      <c r="C230" s="62"/>
      <c r="D230" s="62"/>
    </row>
    <row r="231" spans="1:17" s="38" customFormat="1" ht="12.95" customHeight="1" x14ac:dyDescent="0.2">
      <c r="A231" s="62"/>
      <c r="B231" s="63"/>
      <c r="C231" s="62"/>
      <c r="D231" s="62"/>
    </row>
    <row r="232" spans="1:17" s="38" customFormat="1" ht="12.95" customHeight="1" x14ac:dyDescent="0.2">
      <c r="A232" s="62"/>
      <c r="B232" s="63"/>
      <c r="C232" s="62"/>
      <c r="D232" s="62"/>
    </row>
    <row r="233" spans="1:17" s="38" customFormat="1" ht="12.95" customHeight="1" x14ac:dyDescent="0.2">
      <c r="A233" s="62"/>
      <c r="B233" s="63"/>
      <c r="C233" s="62"/>
      <c r="D233" s="62"/>
    </row>
    <row r="234" spans="1:17" s="38" customFormat="1" ht="12.95" customHeight="1" x14ac:dyDescent="0.2">
      <c r="A234" s="62"/>
      <c r="B234" s="63"/>
      <c r="C234" s="62"/>
      <c r="D234" s="62"/>
    </row>
    <row r="235" spans="1:17" s="38" customFormat="1" ht="12.95" customHeight="1" x14ac:dyDescent="0.2">
      <c r="A235" s="62"/>
      <c r="B235" s="63"/>
      <c r="C235" s="62"/>
      <c r="D235" s="62"/>
    </row>
    <row r="236" spans="1:17" s="38" customFormat="1" ht="12.95" customHeight="1" x14ac:dyDescent="0.2">
      <c r="A236" s="62"/>
      <c r="B236" s="63"/>
      <c r="C236" s="62"/>
      <c r="D236" s="62"/>
    </row>
    <row r="237" spans="1:17" s="38" customFormat="1" ht="12.95" customHeight="1" x14ac:dyDescent="0.2">
      <c r="A237" s="62"/>
      <c r="B237" s="63"/>
      <c r="C237" s="62"/>
      <c r="D237" s="62"/>
    </row>
    <row r="238" spans="1:17" s="38" customFormat="1" ht="12.95" customHeight="1" x14ac:dyDescent="0.2">
      <c r="A238" s="62"/>
      <c r="B238" s="63"/>
      <c r="C238" s="62"/>
      <c r="D238" s="62"/>
    </row>
    <row r="239" spans="1:17" s="38" customFormat="1" ht="12.95" customHeight="1" x14ac:dyDescent="0.2">
      <c r="A239" s="62"/>
      <c r="B239" s="63"/>
      <c r="C239" s="62"/>
      <c r="D239" s="62"/>
    </row>
    <row r="240" spans="1:17" s="38" customFormat="1" ht="12.95" customHeight="1" x14ac:dyDescent="0.2">
      <c r="A240" s="62"/>
      <c r="B240" s="63"/>
      <c r="C240" s="62"/>
      <c r="D240" s="62"/>
    </row>
    <row r="241" spans="1:4" s="38" customFormat="1" ht="12.95" customHeight="1" x14ac:dyDescent="0.2">
      <c r="A241" s="62"/>
      <c r="B241" s="63"/>
      <c r="C241" s="62"/>
      <c r="D241" s="62"/>
    </row>
    <row r="242" spans="1:4" s="38" customFormat="1" ht="12.95" customHeight="1" x14ac:dyDescent="0.2">
      <c r="A242" s="62"/>
      <c r="B242" s="63"/>
      <c r="C242" s="62"/>
      <c r="D242" s="62"/>
    </row>
    <row r="243" spans="1:4" s="38" customFormat="1" ht="12.95" customHeight="1" x14ac:dyDescent="0.2">
      <c r="A243" s="62"/>
      <c r="B243" s="63"/>
      <c r="C243" s="62"/>
      <c r="D243" s="62"/>
    </row>
    <row r="244" spans="1:4" s="38" customFormat="1" ht="12.95" customHeight="1" x14ac:dyDescent="0.2">
      <c r="A244" s="62"/>
      <c r="B244" s="63"/>
      <c r="C244" s="62"/>
      <c r="D244" s="62"/>
    </row>
    <row r="245" spans="1:4" s="38" customFormat="1" ht="12.95" customHeight="1" x14ac:dyDescent="0.2">
      <c r="A245" s="62"/>
      <c r="B245" s="63"/>
      <c r="C245" s="62"/>
      <c r="D245" s="62"/>
    </row>
    <row r="246" spans="1:4" s="38" customFormat="1" ht="12.95" customHeight="1" x14ac:dyDescent="0.2">
      <c r="A246" s="62"/>
      <c r="B246" s="63"/>
      <c r="C246" s="62"/>
      <c r="D246" s="62"/>
    </row>
    <row r="247" spans="1:4" s="38" customFormat="1" ht="12.95" customHeight="1" x14ac:dyDescent="0.2">
      <c r="A247" s="62"/>
      <c r="B247" s="63"/>
      <c r="C247" s="62"/>
      <c r="D247" s="62"/>
    </row>
    <row r="248" spans="1:4" s="38" customFormat="1" ht="12.95" customHeight="1" x14ac:dyDescent="0.2">
      <c r="A248" s="62"/>
      <c r="B248" s="63"/>
      <c r="C248" s="62"/>
      <c r="D248" s="62"/>
    </row>
    <row r="249" spans="1:4" s="38" customFormat="1" ht="12.95" customHeight="1" x14ac:dyDescent="0.2">
      <c r="A249" s="62"/>
      <c r="B249" s="63"/>
      <c r="C249" s="62"/>
      <c r="D249" s="62"/>
    </row>
    <row r="250" spans="1:4" s="38" customFormat="1" ht="12.95" customHeight="1" x14ac:dyDescent="0.2">
      <c r="A250" s="62"/>
      <c r="B250" s="63"/>
      <c r="C250" s="62"/>
      <c r="D250" s="62"/>
    </row>
    <row r="251" spans="1:4" s="38" customFormat="1" ht="12.75" customHeight="1" x14ac:dyDescent="0.2">
      <c r="A251" s="62"/>
      <c r="B251" s="63"/>
      <c r="C251" s="62"/>
      <c r="D251" s="62"/>
    </row>
    <row r="252" spans="1:4" s="38" customFormat="1" ht="12.75" customHeight="1" x14ac:dyDescent="0.2">
      <c r="A252" s="62"/>
      <c r="B252" s="63"/>
      <c r="C252" s="62"/>
      <c r="D252" s="62"/>
    </row>
    <row r="253" spans="1:4" s="38" customFormat="1" ht="12.75" customHeight="1" x14ac:dyDescent="0.2">
      <c r="A253" s="62"/>
      <c r="B253" s="63"/>
      <c r="C253" s="62"/>
      <c r="D253" s="62"/>
    </row>
    <row r="254" spans="1:4" s="38" customFormat="1" ht="12.75" customHeight="1" x14ac:dyDescent="0.2">
      <c r="A254" s="62"/>
      <c r="B254" s="63"/>
      <c r="C254" s="62"/>
      <c r="D254" s="62"/>
    </row>
    <row r="255" spans="1:4" s="38" customFormat="1" ht="12.75" customHeight="1" x14ac:dyDescent="0.2">
      <c r="A255" s="62"/>
      <c r="B255" s="63"/>
      <c r="C255" s="62"/>
      <c r="D255" s="62"/>
    </row>
    <row r="256" spans="1:4" s="38" customFormat="1" ht="12.75" customHeight="1" x14ac:dyDescent="0.2">
      <c r="A256" s="62"/>
      <c r="B256" s="63"/>
      <c r="C256" s="62"/>
      <c r="D256" s="62"/>
    </row>
    <row r="257" spans="1:4" s="38" customFormat="1" ht="12.75" customHeight="1" x14ac:dyDescent="0.2">
      <c r="A257" s="62"/>
      <c r="B257" s="63"/>
      <c r="C257" s="62"/>
      <c r="D257" s="62"/>
    </row>
    <row r="258" spans="1:4" s="38" customFormat="1" ht="12.75" customHeight="1" x14ac:dyDescent="0.2">
      <c r="A258" s="62"/>
      <c r="B258" s="63"/>
      <c r="C258" s="62"/>
      <c r="D258" s="62"/>
    </row>
    <row r="259" spans="1:4" s="38" customFormat="1" ht="12.75" customHeight="1" x14ac:dyDescent="0.2">
      <c r="A259" s="62"/>
      <c r="B259" s="63"/>
      <c r="C259" s="62"/>
      <c r="D259" s="62"/>
    </row>
    <row r="260" spans="1:4" s="38" customFormat="1" ht="12.75" customHeight="1" x14ac:dyDescent="0.2">
      <c r="A260" s="62"/>
      <c r="B260" s="63"/>
      <c r="C260" s="62"/>
      <c r="D260" s="62"/>
    </row>
    <row r="261" spans="1:4" s="38" customFormat="1" ht="12.75" customHeight="1" x14ac:dyDescent="0.2">
      <c r="A261" s="62"/>
      <c r="B261" s="63"/>
      <c r="C261" s="62"/>
      <c r="D261" s="62"/>
    </row>
    <row r="262" spans="1:4" s="38" customFormat="1" ht="12.75" customHeight="1" x14ac:dyDescent="0.2">
      <c r="A262" s="62"/>
      <c r="B262" s="63"/>
      <c r="C262" s="62"/>
      <c r="D262" s="62"/>
    </row>
    <row r="263" spans="1:4" s="38" customFormat="1" ht="12.75" customHeight="1" x14ac:dyDescent="0.2">
      <c r="A263" s="62"/>
      <c r="B263" s="63"/>
      <c r="C263" s="62"/>
      <c r="D263" s="62"/>
    </row>
    <row r="264" spans="1:4" s="38" customFormat="1" ht="12.75" customHeight="1" x14ac:dyDescent="0.2">
      <c r="A264" s="62"/>
      <c r="B264" s="63"/>
      <c r="C264" s="62"/>
      <c r="D264" s="62"/>
    </row>
    <row r="265" spans="1:4" s="38" customFormat="1" ht="12.75" customHeight="1" x14ac:dyDescent="0.2">
      <c r="A265" s="62"/>
      <c r="B265" s="63"/>
      <c r="C265" s="62"/>
      <c r="D265" s="62"/>
    </row>
    <row r="266" spans="1:4" s="38" customFormat="1" ht="12.75" customHeight="1" x14ac:dyDescent="0.2">
      <c r="A266" s="62"/>
      <c r="B266" s="63"/>
      <c r="C266" s="62"/>
      <c r="D266" s="62"/>
    </row>
    <row r="267" spans="1:4" s="38" customFormat="1" ht="12.75" customHeight="1" x14ac:dyDescent="0.2">
      <c r="A267" s="62"/>
      <c r="B267" s="63"/>
      <c r="C267" s="62"/>
      <c r="D267" s="62"/>
    </row>
    <row r="268" spans="1:4" s="38" customFormat="1" ht="12.75" customHeight="1" x14ac:dyDescent="0.2">
      <c r="A268" s="62"/>
      <c r="B268" s="63"/>
      <c r="C268" s="62"/>
      <c r="D268" s="62"/>
    </row>
    <row r="269" spans="1:4" s="38" customFormat="1" ht="12.75" customHeight="1" x14ac:dyDescent="0.2">
      <c r="A269" s="62"/>
      <c r="B269" s="63"/>
      <c r="C269" s="62"/>
      <c r="D269" s="62"/>
    </row>
    <row r="270" spans="1:4" s="38" customFormat="1" ht="12.75" customHeight="1" x14ac:dyDescent="0.2">
      <c r="A270" s="62"/>
      <c r="B270" s="63"/>
      <c r="C270" s="62"/>
      <c r="D270" s="62"/>
    </row>
    <row r="271" spans="1:4" s="38" customFormat="1" ht="12.75" customHeight="1" x14ac:dyDescent="0.2">
      <c r="A271" s="62"/>
      <c r="B271" s="63"/>
      <c r="C271" s="62"/>
      <c r="D271" s="62"/>
    </row>
    <row r="272" spans="1:4" s="38" customFormat="1" ht="12.75" customHeight="1" x14ac:dyDescent="0.2">
      <c r="A272" s="62"/>
      <c r="B272" s="63"/>
      <c r="C272" s="62"/>
      <c r="D272" s="62"/>
    </row>
    <row r="273" spans="1:4" s="38" customFormat="1" ht="12.75" customHeight="1" x14ac:dyDescent="0.2">
      <c r="A273" s="62"/>
      <c r="B273" s="63"/>
      <c r="C273" s="62"/>
      <c r="D273" s="62"/>
    </row>
    <row r="274" spans="1:4" s="38" customFormat="1" ht="12.75" customHeight="1" x14ac:dyDescent="0.2">
      <c r="A274" s="62"/>
      <c r="B274" s="63"/>
      <c r="C274" s="62"/>
      <c r="D274" s="62"/>
    </row>
    <row r="275" spans="1:4" s="38" customFormat="1" ht="12.75" customHeight="1" x14ac:dyDescent="0.2">
      <c r="A275" s="62"/>
      <c r="B275" s="63"/>
      <c r="C275" s="62"/>
      <c r="D275" s="62"/>
    </row>
    <row r="276" spans="1:4" s="38" customFormat="1" ht="12.75" customHeight="1" x14ac:dyDescent="0.2">
      <c r="A276" s="62"/>
      <c r="B276" s="63"/>
      <c r="C276" s="62"/>
      <c r="D276" s="62"/>
    </row>
    <row r="277" spans="1:4" s="38" customFormat="1" ht="12.75" customHeight="1" x14ac:dyDescent="0.2">
      <c r="A277" s="62"/>
      <c r="B277" s="63"/>
      <c r="C277" s="62"/>
      <c r="D277" s="62"/>
    </row>
    <row r="278" spans="1:4" s="38" customFormat="1" ht="12.75" customHeight="1" x14ac:dyDescent="0.2">
      <c r="A278" s="62"/>
      <c r="B278" s="63"/>
      <c r="C278" s="62"/>
      <c r="D278" s="62"/>
    </row>
    <row r="279" spans="1:4" s="38" customFormat="1" ht="12.75" customHeight="1" x14ac:dyDescent="0.2">
      <c r="A279" s="62"/>
      <c r="B279" s="63"/>
      <c r="C279" s="62"/>
      <c r="D279" s="62"/>
    </row>
    <row r="280" spans="1:4" s="38" customFormat="1" ht="12.75" customHeight="1" x14ac:dyDescent="0.2">
      <c r="A280" s="62"/>
      <c r="B280" s="63"/>
      <c r="C280" s="62"/>
      <c r="D280" s="62"/>
    </row>
    <row r="281" spans="1:4" s="38" customFormat="1" ht="12.75" customHeight="1" x14ac:dyDescent="0.2">
      <c r="A281" s="62"/>
      <c r="B281" s="63"/>
      <c r="C281" s="62"/>
      <c r="D281" s="62"/>
    </row>
    <row r="282" spans="1:4" s="38" customFormat="1" ht="12.75" customHeight="1" x14ac:dyDescent="0.2">
      <c r="A282" s="62"/>
      <c r="B282" s="63"/>
      <c r="C282" s="62"/>
      <c r="D282" s="62"/>
    </row>
    <row r="283" spans="1:4" s="38" customFormat="1" ht="12.75" customHeight="1" x14ac:dyDescent="0.2">
      <c r="A283" s="62"/>
      <c r="B283" s="63"/>
      <c r="C283" s="62"/>
      <c r="D283" s="62"/>
    </row>
    <row r="284" spans="1:4" s="38" customFormat="1" ht="12.75" customHeight="1" x14ac:dyDescent="0.2">
      <c r="A284" s="62"/>
      <c r="B284" s="63"/>
      <c r="C284" s="62"/>
      <c r="D284" s="62"/>
    </row>
    <row r="285" spans="1:4" s="38" customFormat="1" ht="12.75" customHeight="1" x14ac:dyDescent="0.2">
      <c r="A285" s="62"/>
      <c r="B285" s="63"/>
      <c r="C285" s="62"/>
      <c r="D285" s="62"/>
    </row>
    <row r="286" spans="1:4" s="38" customFormat="1" ht="12.75" customHeight="1" x14ac:dyDescent="0.2">
      <c r="A286" s="62"/>
      <c r="B286" s="63"/>
      <c r="C286" s="62"/>
      <c r="D286" s="62"/>
    </row>
    <row r="287" spans="1:4" s="38" customFormat="1" ht="12.75" customHeight="1" x14ac:dyDescent="0.2">
      <c r="A287" s="62"/>
      <c r="B287" s="63"/>
      <c r="C287" s="62"/>
      <c r="D287" s="62"/>
    </row>
    <row r="288" spans="1:4" s="38" customFormat="1" ht="12.75" customHeight="1" x14ac:dyDescent="0.2">
      <c r="A288" s="62"/>
      <c r="B288" s="63"/>
      <c r="C288" s="62"/>
      <c r="D288" s="62"/>
    </row>
    <row r="289" spans="1:4" s="38" customFormat="1" ht="12.75" customHeight="1" x14ac:dyDescent="0.2">
      <c r="A289" s="62"/>
      <c r="B289" s="63"/>
      <c r="C289" s="62"/>
      <c r="D289" s="62"/>
    </row>
    <row r="290" spans="1:4" s="38" customFormat="1" ht="12.75" customHeight="1" x14ac:dyDescent="0.2">
      <c r="A290" s="62"/>
      <c r="B290" s="63"/>
      <c r="C290" s="62"/>
      <c r="D290" s="62"/>
    </row>
    <row r="291" spans="1:4" s="38" customFormat="1" ht="12.75" customHeight="1" x14ac:dyDescent="0.2">
      <c r="A291" s="62"/>
      <c r="B291" s="63"/>
      <c r="C291" s="62"/>
      <c r="D291" s="62"/>
    </row>
    <row r="292" spans="1:4" s="38" customFormat="1" ht="12.75" customHeight="1" x14ac:dyDescent="0.2">
      <c r="A292" s="62"/>
      <c r="B292" s="63"/>
      <c r="C292" s="62"/>
      <c r="D292" s="62"/>
    </row>
    <row r="293" spans="1:4" s="38" customFormat="1" ht="12.75" customHeight="1" x14ac:dyDescent="0.2">
      <c r="A293" s="62"/>
      <c r="B293" s="63"/>
      <c r="C293" s="62"/>
      <c r="D293" s="62"/>
    </row>
    <row r="294" spans="1:4" s="38" customFormat="1" ht="12.75" customHeight="1" x14ac:dyDescent="0.2">
      <c r="A294" s="62"/>
      <c r="B294" s="63"/>
      <c r="C294" s="62"/>
      <c r="D294" s="62"/>
    </row>
    <row r="295" spans="1:4" s="38" customFormat="1" ht="12.75" customHeight="1" x14ac:dyDescent="0.2">
      <c r="A295" s="62"/>
      <c r="B295" s="63"/>
      <c r="C295" s="62"/>
      <c r="D295" s="62"/>
    </row>
    <row r="296" spans="1:4" s="38" customFormat="1" ht="12.75" customHeight="1" x14ac:dyDescent="0.2">
      <c r="A296" s="62"/>
      <c r="B296" s="63"/>
      <c r="C296" s="62"/>
      <c r="D296" s="62"/>
    </row>
    <row r="297" spans="1:4" s="38" customFormat="1" ht="12.75" customHeight="1" x14ac:dyDescent="0.2">
      <c r="A297" s="62"/>
      <c r="B297" s="63"/>
      <c r="C297" s="62"/>
      <c r="D297" s="62"/>
    </row>
    <row r="298" spans="1:4" s="38" customFormat="1" ht="12.75" customHeight="1" x14ac:dyDescent="0.2">
      <c r="A298" s="62"/>
      <c r="B298" s="63"/>
      <c r="C298" s="62"/>
      <c r="D298" s="62"/>
    </row>
    <row r="299" spans="1:4" s="38" customFormat="1" ht="12.75" customHeight="1" x14ac:dyDescent="0.2">
      <c r="A299" s="62"/>
      <c r="B299" s="63"/>
      <c r="C299" s="62"/>
      <c r="D299" s="62"/>
    </row>
    <row r="300" spans="1:4" s="38" customFormat="1" ht="12.75" customHeight="1" x14ac:dyDescent="0.2">
      <c r="A300" s="62"/>
      <c r="B300" s="63"/>
      <c r="C300" s="62"/>
      <c r="D300" s="62"/>
    </row>
    <row r="301" spans="1:4" s="38" customFormat="1" ht="12.75" customHeight="1" x14ac:dyDescent="0.2">
      <c r="A301" s="62"/>
      <c r="B301" s="63"/>
      <c r="C301" s="62"/>
      <c r="D301" s="62"/>
    </row>
    <row r="302" spans="1:4" s="38" customFormat="1" ht="12.75" customHeight="1" x14ac:dyDescent="0.2">
      <c r="A302" s="62"/>
      <c r="B302" s="63"/>
      <c r="C302" s="62"/>
      <c r="D302" s="62"/>
    </row>
    <row r="303" spans="1:4" s="38" customFormat="1" ht="12.75" customHeight="1" x14ac:dyDescent="0.2">
      <c r="A303" s="62"/>
      <c r="B303" s="63"/>
      <c r="C303" s="62"/>
      <c r="D303" s="62"/>
    </row>
    <row r="304" spans="1:4" s="38" customFormat="1" ht="12.75" customHeight="1" x14ac:dyDescent="0.2">
      <c r="A304" s="62"/>
      <c r="B304" s="63"/>
      <c r="C304" s="62"/>
      <c r="D304" s="62"/>
    </row>
    <row r="305" spans="1:4" s="38" customFormat="1" ht="12.75" customHeight="1" x14ac:dyDescent="0.2">
      <c r="A305" s="62"/>
      <c r="B305" s="63"/>
      <c r="C305" s="62"/>
      <c r="D305" s="62"/>
    </row>
    <row r="306" spans="1:4" s="38" customFormat="1" ht="12.75" customHeight="1" x14ac:dyDescent="0.2">
      <c r="A306" s="62"/>
      <c r="B306" s="63"/>
      <c r="C306" s="62"/>
      <c r="D306" s="62"/>
    </row>
    <row r="307" spans="1:4" s="38" customFormat="1" ht="12.75" customHeight="1" x14ac:dyDescent="0.2">
      <c r="A307" s="62"/>
      <c r="B307" s="63"/>
      <c r="C307" s="62"/>
      <c r="D307" s="62"/>
    </row>
    <row r="308" spans="1:4" s="38" customFormat="1" ht="12.75" customHeight="1" x14ac:dyDescent="0.2">
      <c r="A308" s="62"/>
      <c r="B308" s="63"/>
      <c r="C308" s="62"/>
      <c r="D308" s="62"/>
    </row>
    <row r="309" spans="1:4" s="38" customFormat="1" ht="12.75" customHeight="1" x14ac:dyDescent="0.2">
      <c r="A309" s="62"/>
      <c r="B309" s="63"/>
      <c r="C309" s="62"/>
      <c r="D309" s="62"/>
    </row>
    <row r="310" spans="1:4" s="38" customFormat="1" ht="12.75" customHeight="1" x14ac:dyDescent="0.2">
      <c r="A310" s="62"/>
      <c r="B310" s="63"/>
      <c r="C310" s="62"/>
      <c r="D310" s="62"/>
    </row>
    <row r="311" spans="1:4" s="38" customFormat="1" ht="12.75" customHeight="1" x14ac:dyDescent="0.2">
      <c r="A311" s="62"/>
      <c r="B311" s="63"/>
      <c r="C311" s="62"/>
      <c r="D311" s="62"/>
    </row>
    <row r="312" spans="1:4" s="38" customFormat="1" ht="12.75" customHeight="1" x14ac:dyDescent="0.2">
      <c r="A312" s="62"/>
      <c r="B312" s="63"/>
      <c r="C312" s="62"/>
      <c r="D312" s="62"/>
    </row>
    <row r="313" spans="1:4" s="38" customFormat="1" ht="12.75" customHeight="1" x14ac:dyDescent="0.2">
      <c r="A313" s="62"/>
      <c r="B313" s="63"/>
      <c r="C313" s="62"/>
      <c r="D313" s="62"/>
    </row>
    <row r="314" spans="1:4" s="38" customFormat="1" ht="12.75" customHeight="1" x14ac:dyDescent="0.2">
      <c r="A314" s="62"/>
      <c r="B314" s="63"/>
      <c r="C314" s="62"/>
      <c r="D314" s="62"/>
    </row>
    <row r="315" spans="1:4" s="38" customFormat="1" ht="12.75" customHeight="1" x14ac:dyDescent="0.2">
      <c r="A315" s="62"/>
      <c r="B315" s="63"/>
      <c r="C315" s="62"/>
      <c r="D315" s="62"/>
    </row>
    <row r="316" spans="1:4" s="38" customFormat="1" ht="12.75" customHeight="1" x14ac:dyDescent="0.2">
      <c r="A316" s="62"/>
      <c r="B316" s="63"/>
      <c r="C316" s="62"/>
      <c r="D316" s="62"/>
    </row>
    <row r="317" spans="1:4" s="38" customFormat="1" ht="12.75" customHeight="1" x14ac:dyDescent="0.2">
      <c r="A317" s="62"/>
      <c r="B317" s="63"/>
      <c r="C317" s="62"/>
      <c r="D317" s="62"/>
    </row>
    <row r="318" spans="1:4" s="38" customFormat="1" ht="12.75" customHeight="1" x14ac:dyDescent="0.2">
      <c r="A318" s="62"/>
      <c r="B318" s="63"/>
      <c r="C318" s="62"/>
      <c r="D318" s="62"/>
    </row>
    <row r="319" spans="1:4" s="38" customFormat="1" ht="12.75" customHeight="1" x14ac:dyDescent="0.2">
      <c r="A319" s="62"/>
      <c r="B319" s="63"/>
      <c r="C319" s="62"/>
      <c r="D319" s="62"/>
    </row>
    <row r="320" spans="1:4" s="38" customFormat="1" ht="12.75" customHeight="1" x14ac:dyDescent="0.2">
      <c r="A320" s="62"/>
      <c r="B320" s="63"/>
      <c r="C320" s="62"/>
      <c r="D320" s="62"/>
    </row>
    <row r="321" spans="1:4" s="38" customFormat="1" ht="12.75" customHeight="1" x14ac:dyDescent="0.2">
      <c r="A321" s="62"/>
      <c r="B321" s="63"/>
      <c r="C321" s="62"/>
      <c r="D321" s="62"/>
    </row>
    <row r="322" spans="1:4" s="38" customFormat="1" ht="12.75" customHeight="1" x14ac:dyDescent="0.2">
      <c r="A322" s="62"/>
      <c r="B322" s="63"/>
      <c r="C322" s="62"/>
      <c r="D322" s="62"/>
    </row>
    <row r="323" spans="1:4" s="38" customFormat="1" ht="12.75" customHeight="1" x14ac:dyDescent="0.2">
      <c r="A323" s="62"/>
      <c r="B323" s="63"/>
      <c r="C323" s="62"/>
      <c r="D323" s="62"/>
    </row>
    <row r="324" spans="1:4" s="38" customFormat="1" ht="12.75" customHeight="1" x14ac:dyDescent="0.2">
      <c r="A324" s="62"/>
      <c r="B324" s="63"/>
      <c r="C324" s="62"/>
      <c r="D324" s="62"/>
    </row>
    <row r="325" spans="1:4" s="38" customFormat="1" ht="12.75" customHeight="1" x14ac:dyDescent="0.2">
      <c r="A325" s="62"/>
      <c r="B325" s="63"/>
      <c r="C325" s="62"/>
      <c r="D325" s="62"/>
    </row>
    <row r="326" spans="1:4" s="38" customFormat="1" ht="12.75" customHeight="1" x14ac:dyDescent="0.2">
      <c r="A326" s="62"/>
      <c r="B326" s="63"/>
      <c r="C326" s="62"/>
      <c r="D326" s="62"/>
    </row>
    <row r="327" spans="1:4" s="38" customFormat="1" ht="12.75" customHeight="1" x14ac:dyDescent="0.2">
      <c r="A327" s="62"/>
      <c r="B327" s="63"/>
      <c r="C327" s="62"/>
      <c r="D327" s="62"/>
    </row>
    <row r="328" spans="1:4" s="38" customFormat="1" ht="12.75" customHeight="1" x14ac:dyDescent="0.2">
      <c r="A328" s="62"/>
      <c r="B328" s="63"/>
      <c r="C328" s="62"/>
      <c r="D328" s="62"/>
    </row>
    <row r="329" spans="1:4" s="38" customFormat="1" ht="12.75" customHeight="1" x14ac:dyDescent="0.2">
      <c r="B329" s="46"/>
      <c r="C329" s="40"/>
      <c r="D329" s="40"/>
    </row>
    <row r="330" spans="1:4" s="38" customFormat="1" ht="12.75" customHeight="1" x14ac:dyDescent="0.2">
      <c r="B330" s="46"/>
      <c r="C330" s="40"/>
      <c r="D330" s="40"/>
    </row>
    <row r="331" spans="1:4" s="38" customFormat="1" ht="12.75" customHeight="1" x14ac:dyDescent="0.2">
      <c r="B331" s="46"/>
      <c r="C331" s="40"/>
      <c r="D331" s="40"/>
    </row>
    <row r="332" spans="1:4" s="38" customFormat="1" ht="12.75" customHeight="1" x14ac:dyDescent="0.2">
      <c r="B332" s="46"/>
      <c r="C332" s="40"/>
      <c r="D332" s="40"/>
    </row>
    <row r="333" spans="1:4" s="38" customFormat="1" ht="12.75" customHeight="1" x14ac:dyDescent="0.2">
      <c r="B333" s="46"/>
      <c r="C333" s="40"/>
      <c r="D333" s="40"/>
    </row>
    <row r="334" spans="1:4" s="38" customFormat="1" ht="12.75" customHeight="1" x14ac:dyDescent="0.2">
      <c r="B334" s="46"/>
      <c r="C334" s="40"/>
      <c r="D334" s="40"/>
    </row>
    <row r="335" spans="1:4" s="38" customFormat="1" ht="12.75" customHeight="1" x14ac:dyDescent="0.2">
      <c r="B335" s="46"/>
      <c r="C335" s="40"/>
      <c r="D335" s="40"/>
    </row>
    <row r="336" spans="1:4" s="38" customFormat="1" ht="12.75" customHeight="1" x14ac:dyDescent="0.2">
      <c r="B336" s="46"/>
      <c r="C336" s="40"/>
      <c r="D336" s="40"/>
    </row>
    <row r="337" spans="2:4" s="38" customFormat="1" ht="12.75" customHeight="1" x14ac:dyDescent="0.2">
      <c r="B337" s="46"/>
      <c r="C337" s="40"/>
      <c r="D337" s="40"/>
    </row>
    <row r="338" spans="2:4" s="38" customFormat="1" ht="12.75" customHeight="1" x14ac:dyDescent="0.2">
      <c r="B338" s="46"/>
      <c r="C338" s="40"/>
      <c r="D338" s="40"/>
    </row>
    <row r="339" spans="2:4" s="38" customFormat="1" ht="12.75" customHeight="1" x14ac:dyDescent="0.2">
      <c r="B339" s="46"/>
      <c r="C339" s="40"/>
      <c r="D339" s="40"/>
    </row>
    <row r="340" spans="2:4" s="38" customFormat="1" ht="12.75" customHeight="1" x14ac:dyDescent="0.2">
      <c r="B340" s="46"/>
      <c r="C340" s="40"/>
      <c r="D340" s="40"/>
    </row>
    <row r="341" spans="2:4" s="38" customFormat="1" ht="12.75" customHeight="1" x14ac:dyDescent="0.2">
      <c r="B341" s="46"/>
      <c r="C341" s="40"/>
      <c r="D341" s="40"/>
    </row>
    <row r="342" spans="2:4" s="38" customFormat="1" ht="12.75" customHeight="1" x14ac:dyDescent="0.2">
      <c r="B342" s="46"/>
      <c r="C342" s="40"/>
      <c r="D342" s="40"/>
    </row>
    <row r="343" spans="2:4" s="38" customFormat="1" ht="12.75" customHeight="1" x14ac:dyDescent="0.2">
      <c r="B343" s="46"/>
      <c r="C343" s="40"/>
      <c r="D343" s="40"/>
    </row>
    <row r="344" spans="2:4" s="38" customFormat="1" ht="12.75" customHeight="1" x14ac:dyDescent="0.2">
      <c r="B344" s="46"/>
      <c r="C344" s="40"/>
      <c r="D344" s="40"/>
    </row>
    <row r="345" spans="2:4" s="38" customFormat="1" ht="12.75" customHeight="1" x14ac:dyDescent="0.2">
      <c r="B345" s="46"/>
      <c r="C345" s="40"/>
      <c r="D345" s="40"/>
    </row>
    <row r="346" spans="2:4" s="38" customFormat="1" ht="12.75" customHeight="1" x14ac:dyDescent="0.2">
      <c r="B346" s="46"/>
      <c r="C346" s="40"/>
      <c r="D346" s="40"/>
    </row>
    <row r="347" spans="2:4" s="38" customFormat="1" ht="12.75" customHeight="1" x14ac:dyDescent="0.2">
      <c r="B347" s="46"/>
      <c r="C347" s="40"/>
      <c r="D347" s="40"/>
    </row>
    <row r="348" spans="2:4" s="38" customFormat="1" ht="12.75" customHeight="1" x14ac:dyDescent="0.2">
      <c r="B348" s="46"/>
      <c r="C348" s="40"/>
      <c r="D348" s="40"/>
    </row>
    <row r="349" spans="2:4" s="38" customFormat="1" ht="12.75" customHeight="1" x14ac:dyDescent="0.2">
      <c r="B349" s="46"/>
    </row>
    <row r="350" spans="2:4" s="38" customFormat="1" ht="12.75" customHeight="1" x14ac:dyDescent="0.2">
      <c r="B350" s="46"/>
    </row>
    <row r="351" spans="2:4" s="38" customFormat="1" ht="12.75" customHeight="1" x14ac:dyDescent="0.2">
      <c r="B351" s="46"/>
    </row>
    <row r="352" spans="2:4" s="38" customFormat="1" ht="12.75" customHeight="1" x14ac:dyDescent="0.2">
      <c r="B352" s="46"/>
    </row>
    <row r="353" spans="2:2" s="38" customFormat="1" ht="12.75" customHeight="1" x14ac:dyDescent="0.2">
      <c r="B353" s="46"/>
    </row>
    <row r="354" spans="2:2" s="38" customFormat="1" ht="12.75" customHeight="1" x14ac:dyDescent="0.2">
      <c r="B354" s="46"/>
    </row>
    <row r="355" spans="2:2" s="38" customFormat="1" ht="12.75" customHeight="1" x14ac:dyDescent="0.2">
      <c r="B355" s="46"/>
    </row>
    <row r="356" spans="2:2" s="38" customFormat="1" ht="12.75" customHeight="1" x14ac:dyDescent="0.2">
      <c r="B356" s="46"/>
    </row>
    <row r="357" spans="2:2" s="38" customFormat="1" ht="12.75" customHeight="1" x14ac:dyDescent="0.2">
      <c r="B357" s="46"/>
    </row>
    <row r="358" spans="2:2" s="38" customFormat="1" ht="12.75" customHeight="1" x14ac:dyDescent="0.2">
      <c r="B358" s="46"/>
    </row>
    <row r="359" spans="2:2" s="38" customFormat="1" ht="12.75" customHeight="1" x14ac:dyDescent="0.2">
      <c r="B359" s="46"/>
    </row>
    <row r="360" spans="2:2" s="38" customFormat="1" ht="12.75" customHeight="1" x14ac:dyDescent="0.2">
      <c r="B360" s="46"/>
    </row>
    <row r="361" spans="2:2" s="38" customFormat="1" ht="12.75" customHeight="1" x14ac:dyDescent="0.2">
      <c r="B361" s="46"/>
    </row>
    <row r="362" spans="2:2" s="38" customFormat="1" ht="12.75" customHeight="1" x14ac:dyDescent="0.2">
      <c r="B362" s="46"/>
    </row>
    <row r="363" spans="2:2" s="38" customFormat="1" ht="12.75" customHeight="1" x14ac:dyDescent="0.2">
      <c r="B363" s="46"/>
    </row>
    <row r="364" spans="2:2" s="38" customFormat="1" ht="12.75" customHeight="1" x14ac:dyDescent="0.2">
      <c r="B364" s="46"/>
    </row>
    <row r="365" spans="2:2" s="38" customFormat="1" ht="12.75" customHeight="1" x14ac:dyDescent="0.2">
      <c r="B365" s="46"/>
    </row>
    <row r="366" spans="2:2" s="38" customFormat="1" ht="12.75" customHeight="1" x14ac:dyDescent="0.2">
      <c r="B366" s="46"/>
    </row>
    <row r="367" spans="2:2" s="38" customFormat="1" ht="12.75" customHeight="1" x14ac:dyDescent="0.2">
      <c r="B367" s="46"/>
    </row>
    <row r="368" spans="2:2" s="38" customFormat="1" ht="12.75" customHeight="1" x14ac:dyDescent="0.2">
      <c r="B368" s="46"/>
    </row>
    <row r="369" spans="2:2" s="38" customFormat="1" ht="12.75" customHeight="1" x14ac:dyDescent="0.2">
      <c r="B369" s="46"/>
    </row>
    <row r="370" spans="2:2" s="38" customFormat="1" ht="12.75" customHeight="1" x14ac:dyDescent="0.2">
      <c r="B370" s="46"/>
    </row>
    <row r="371" spans="2:2" s="38" customFormat="1" ht="12.75" customHeight="1" x14ac:dyDescent="0.2">
      <c r="B371" s="46"/>
    </row>
    <row r="372" spans="2:2" s="38" customFormat="1" ht="12.75" customHeight="1" x14ac:dyDescent="0.2">
      <c r="B372" s="46"/>
    </row>
    <row r="373" spans="2:2" s="38" customFormat="1" ht="12.75" customHeight="1" x14ac:dyDescent="0.2">
      <c r="B373" s="46"/>
    </row>
    <row r="374" spans="2:2" s="38" customFormat="1" ht="12.75" customHeight="1" x14ac:dyDescent="0.2">
      <c r="B374" s="46"/>
    </row>
    <row r="375" spans="2:2" s="38" customFormat="1" ht="12.75" customHeight="1" x14ac:dyDescent="0.2">
      <c r="B375" s="46"/>
    </row>
    <row r="376" spans="2:2" s="38" customFormat="1" ht="12.75" customHeight="1" x14ac:dyDescent="0.2">
      <c r="B376" s="46"/>
    </row>
    <row r="377" spans="2:2" s="38" customFormat="1" ht="12.75" customHeight="1" x14ac:dyDescent="0.2">
      <c r="B377" s="46"/>
    </row>
    <row r="378" spans="2:2" s="38" customFormat="1" ht="12.75" customHeight="1" x14ac:dyDescent="0.2">
      <c r="B378" s="46"/>
    </row>
    <row r="379" spans="2:2" s="38" customFormat="1" ht="12.75" customHeight="1" x14ac:dyDescent="0.2">
      <c r="B379" s="46"/>
    </row>
    <row r="380" spans="2:2" s="38" customFormat="1" ht="12.75" customHeight="1" x14ac:dyDescent="0.2">
      <c r="B380" s="46"/>
    </row>
    <row r="381" spans="2:2" s="38" customFormat="1" ht="12.75" customHeight="1" x14ac:dyDescent="0.2">
      <c r="B381" s="46"/>
    </row>
    <row r="382" spans="2:2" s="38" customFormat="1" ht="12.75" customHeight="1" x14ac:dyDescent="0.2">
      <c r="B382" s="46"/>
    </row>
    <row r="383" spans="2:2" s="38" customFormat="1" ht="12.75" customHeight="1" x14ac:dyDescent="0.2">
      <c r="B383" s="46"/>
    </row>
    <row r="384" spans="2:2" s="38" customFormat="1" ht="12.75" customHeight="1" x14ac:dyDescent="0.2">
      <c r="B384" s="46"/>
    </row>
    <row r="385" spans="2:2" s="38" customFormat="1" ht="12.75" customHeight="1" x14ac:dyDescent="0.2">
      <c r="B385" s="46"/>
    </row>
    <row r="386" spans="2:2" s="38" customFormat="1" ht="12.75" customHeight="1" x14ac:dyDescent="0.2">
      <c r="B386" s="46"/>
    </row>
    <row r="387" spans="2:2" s="38" customFormat="1" ht="12.75" customHeight="1" x14ac:dyDescent="0.2">
      <c r="B387" s="46"/>
    </row>
    <row r="388" spans="2:2" s="38" customFormat="1" ht="12.75" customHeight="1" x14ac:dyDescent="0.2">
      <c r="B388" s="46"/>
    </row>
    <row r="389" spans="2:2" s="38" customFormat="1" ht="12.75" customHeight="1" x14ac:dyDescent="0.2">
      <c r="B389" s="46"/>
    </row>
    <row r="390" spans="2:2" s="38" customFormat="1" ht="12.75" customHeight="1" x14ac:dyDescent="0.2">
      <c r="B390" s="46"/>
    </row>
    <row r="391" spans="2:2" s="38" customFormat="1" ht="12.75" customHeight="1" x14ac:dyDescent="0.2">
      <c r="B391" s="46"/>
    </row>
    <row r="392" spans="2:2" s="38" customFormat="1" ht="12.75" customHeight="1" x14ac:dyDescent="0.2">
      <c r="B392" s="46"/>
    </row>
    <row r="393" spans="2:2" s="38" customFormat="1" ht="12.75" customHeight="1" x14ac:dyDescent="0.2">
      <c r="B393" s="46"/>
    </row>
    <row r="394" spans="2:2" s="38" customFormat="1" ht="12.75" customHeight="1" x14ac:dyDescent="0.2">
      <c r="B394" s="46"/>
    </row>
    <row r="395" spans="2:2" s="38" customFormat="1" ht="12.75" customHeight="1" x14ac:dyDescent="0.2">
      <c r="B395" s="46"/>
    </row>
    <row r="396" spans="2:2" s="38" customFormat="1" ht="12.75" customHeight="1" x14ac:dyDescent="0.2">
      <c r="B396" s="46"/>
    </row>
    <row r="397" spans="2:2" s="38" customFormat="1" ht="12.75" customHeight="1" x14ac:dyDescent="0.2">
      <c r="B397" s="46"/>
    </row>
    <row r="398" spans="2:2" s="38" customFormat="1" ht="12.75" customHeight="1" x14ac:dyDescent="0.2">
      <c r="B398" s="46"/>
    </row>
    <row r="399" spans="2:2" s="38" customFormat="1" ht="12.75" customHeight="1" x14ac:dyDescent="0.2">
      <c r="B399" s="46"/>
    </row>
    <row r="400" spans="2:2" s="38" customFormat="1" ht="12.75" customHeight="1" x14ac:dyDescent="0.2">
      <c r="B400" s="46"/>
    </row>
    <row r="401" spans="2:2" s="38" customFormat="1" ht="12.75" customHeight="1" x14ac:dyDescent="0.2">
      <c r="B401" s="46"/>
    </row>
    <row r="402" spans="2:2" s="38" customFormat="1" ht="12.75" customHeight="1" x14ac:dyDescent="0.2">
      <c r="B402" s="46"/>
    </row>
    <row r="403" spans="2:2" s="38" customFormat="1" ht="12.75" customHeight="1" x14ac:dyDescent="0.2">
      <c r="B403" s="46"/>
    </row>
    <row r="404" spans="2:2" s="38" customFormat="1" ht="12.75" customHeight="1" x14ac:dyDescent="0.2">
      <c r="B404" s="46"/>
    </row>
    <row r="405" spans="2:2" s="38" customFormat="1" ht="12.75" customHeight="1" x14ac:dyDescent="0.2">
      <c r="B405" s="46"/>
    </row>
    <row r="406" spans="2:2" s="38" customFormat="1" ht="12.75" customHeight="1" x14ac:dyDescent="0.2">
      <c r="B406" s="46"/>
    </row>
    <row r="407" spans="2:2" s="38" customFormat="1" ht="12.75" customHeight="1" x14ac:dyDescent="0.2">
      <c r="B407" s="46"/>
    </row>
    <row r="408" spans="2:2" s="38" customFormat="1" x14ac:dyDescent="0.2">
      <c r="B408" s="46"/>
    </row>
    <row r="409" spans="2:2" s="38" customFormat="1" x14ac:dyDescent="0.2">
      <c r="B409" s="46"/>
    </row>
    <row r="410" spans="2:2" s="38" customFormat="1" x14ac:dyDescent="0.2">
      <c r="B410" s="46"/>
    </row>
    <row r="411" spans="2:2" s="38" customFormat="1" x14ac:dyDescent="0.2">
      <c r="B411" s="46"/>
    </row>
    <row r="412" spans="2:2" s="38" customFormat="1" x14ac:dyDescent="0.2">
      <c r="B412" s="46"/>
    </row>
    <row r="413" spans="2:2" s="38" customFormat="1" x14ac:dyDescent="0.2">
      <c r="B413" s="46"/>
    </row>
    <row r="414" spans="2:2" s="38" customFormat="1" x14ac:dyDescent="0.2">
      <c r="B414" s="46"/>
    </row>
    <row r="415" spans="2:2" s="38" customFormat="1" x14ac:dyDescent="0.2">
      <c r="B415" s="46"/>
    </row>
    <row r="416" spans="2:2" s="38" customFormat="1" x14ac:dyDescent="0.2">
      <c r="B416" s="46"/>
    </row>
    <row r="417" spans="2:2" s="38" customFormat="1" x14ac:dyDescent="0.2">
      <c r="B417" s="46"/>
    </row>
    <row r="418" spans="2:2" s="38" customFormat="1" x14ac:dyDescent="0.2">
      <c r="B418" s="46"/>
    </row>
    <row r="419" spans="2:2" s="38" customFormat="1" x14ac:dyDescent="0.2">
      <c r="B419" s="46"/>
    </row>
    <row r="420" spans="2:2" s="38" customFormat="1" x14ac:dyDescent="0.2">
      <c r="B420" s="46"/>
    </row>
    <row r="421" spans="2:2" s="38" customFormat="1" x14ac:dyDescent="0.2">
      <c r="B421" s="46"/>
    </row>
    <row r="422" spans="2:2" s="38" customFormat="1" x14ac:dyDescent="0.2">
      <c r="B422" s="46"/>
    </row>
    <row r="423" spans="2:2" s="38" customFormat="1" x14ac:dyDescent="0.2">
      <c r="B423" s="46"/>
    </row>
    <row r="424" spans="2:2" s="38" customFormat="1" x14ac:dyDescent="0.2">
      <c r="B424" s="46"/>
    </row>
    <row r="425" spans="2:2" s="38" customFormat="1" x14ac:dyDescent="0.2">
      <c r="B425" s="46"/>
    </row>
    <row r="426" spans="2:2" s="38" customFormat="1" x14ac:dyDescent="0.2">
      <c r="B426" s="46"/>
    </row>
    <row r="427" spans="2:2" s="38" customFormat="1" x14ac:dyDescent="0.2">
      <c r="B427" s="46"/>
    </row>
    <row r="428" spans="2:2" s="38" customFormat="1" x14ac:dyDescent="0.2">
      <c r="B428" s="46"/>
    </row>
    <row r="429" spans="2:2" s="38" customFormat="1" x14ac:dyDescent="0.2">
      <c r="B429" s="46"/>
    </row>
    <row r="430" spans="2:2" s="38" customFormat="1" x14ac:dyDescent="0.2">
      <c r="B430" s="46"/>
    </row>
    <row r="431" spans="2:2" s="38" customFormat="1" x14ac:dyDescent="0.2">
      <c r="B431" s="46"/>
    </row>
    <row r="432" spans="2:2" s="38" customFormat="1" x14ac:dyDescent="0.2">
      <c r="B432" s="46"/>
    </row>
    <row r="433" spans="2:2" s="38" customFormat="1" x14ac:dyDescent="0.2">
      <c r="B433" s="46"/>
    </row>
    <row r="434" spans="2:2" s="38" customFormat="1" x14ac:dyDescent="0.2">
      <c r="B434" s="46"/>
    </row>
    <row r="435" spans="2:2" s="38" customFormat="1" x14ac:dyDescent="0.2">
      <c r="B435" s="46"/>
    </row>
    <row r="436" spans="2:2" s="38" customFormat="1" x14ac:dyDescent="0.2">
      <c r="B436" s="46"/>
    </row>
    <row r="437" spans="2:2" s="38" customFormat="1" x14ac:dyDescent="0.2">
      <c r="B437" s="46"/>
    </row>
    <row r="438" spans="2:2" s="38" customFormat="1" x14ac:dyDescent="0.2">
      <c r="B438" s="46"/>
    </row>
    <row r="439" spans="2:2" s="38" customFormat="1" x14ac:dyDescent="0.2">
      <c r="B439" s="46"/>
    </row>
    <row r="440" spans="2:2" s="38" customFormat="1" x14ac:dyDescent="0.2">
      <c r="B440" s="46"/>
    </row>
    <row r="441" spans="2:2" s="38" customFormat="1" x14ac:dyDescent="0.2">
      <c r="B441" s="46"/>
    </row>
    <row r="442" spans="2:2" s="38" customFormat="1" x14ac:dyDescent="0.2">
      <c r="B442" s="46"/>
    </row>
    <row r="443" spans="2:2" s="38" customFormat="1" x14ac:dyDescent="0.2">
      <c r="B443" s="46"/>
    </row>
    <row r="444" spans="2:2" s="38" customFormat="1" x14ac:dyDescent="0.2">
      <c r="B444" s="46"/>
    </row>
    <row r="445" spans="2:2" s="38" customFormat="1" x14ac:dyDescent="0.2">
      <c r="B445" s="46"/>
    </row>
    <row r="446" spans="2:2" s="38" customFormat="1" x14ac:dyDescent="0.2">
      <c r="B446" s="46"/>
    </row>
    <row r="447" spans="2:2" s="38" customFormat="1" x14ac:dyDescent="0.2">
      <c r="B447" s="46"/>
    </row>
    <row r="448" spans="2:2" s="38" customFormat="1" x14ac:dyDescent="0.2">
      <c r="B448" s="46"/>
    </row>
    <row r="449" spans="2:2" s="38" customFormat="1" x14ac:dyDescent="0.2">
      <c r="B449" s="46"/>
    </row>
    <row r="450" spans="2:2" s="38" customFormat="1" x14ac:dyDescent="0.2">
      <c r="B450" s="46"/>
    </row>
    <row r="451" spans="2:2" s="38" customFormat="1" x14ac:dyDescent="0.2">
      <c r="B451" s="46"/>
    </row>
    <row r="452" spans="2:2" s="38" customFormat="1" x14ac:dyDescent="0.2">
      <c r="B452" s="46"/>
    </row>
    <row r="453" spans="2:2" s="38" customFormat="1" x14ac:dyDescent="0.2">
      <c r="B453" s="46"/>
    </row>
    <row r="454" spans="2:2" s="38" customFormat="1" x14ac:dyDescent="0.2">
      <c r="B454" s="46"/>
    </row>
    <row r="455" spans="2:2" s="38" customFormat="1" x14ac:dyDescent="0.2">
      <c r="B455" s="46"/>
    </row>
    <row r="456" spans="2:2" s="38" customFormat="1" x14ac:dyDescent="0.2">
      <c r="B456" s="46"/>
    </row>
    <row r="457" spans="2:2" s="38" customFormat="1" x14ac:dyDescent="0.2">
      <c r="B457" s="46"/>
    </row>
    <row r="458" spans="2:2" s="38" customFormat="1" x14ac:dyDescent="0.2">
      <c r="B458" s="46"/>
    </row>
    <row r="459" spans="2:2" s="38" customFormat="1" x14ac:dyDescent="0.2">
      <c r="B459" s="46"/>
    </row>
    <row r="460" spans="2:2" s="38" customFormat="1" x14ac:dyDescent="0.2">
      <c r="B460" s="46"/>
    </row>
    <row r="461" spans="2:2" s="38" customFormat="1" x14ac:dyDescent="0.2">
      <c r="B461" s="46"/>
    </row>
    <row r="462" spans="2:2" s="38" customFormat="1" x14ac:dyDescent="0.2">
      <c r="B462" s="46"/>
    </row>
    <row r="463" spans="2:2" s="38" customFormat="1" x14ac:dyDescent="0.2">
      <c r="B463" s="46"/>
    </row>
    <row r="464" spans="2:2" s="38" customFormat="1" x14ac:dyDescent="0.2">
      <c r="B464" s="46"/>
    </row>
    <row r="465" spans="2:2" s="38" customFormat="1" x14ac:dyDescent="0.2">
      <c r="B465" s="46"/>
    </row>
    <row r="466" spans="2:2" s="38" customFormat="1" x14ac:dyDescent="0.2">
      <c r="B466" s="46"/>
    </row>
    <row r="467" spans="2:2" s="38" customFormat="1" x14ac:dyDescent="0.2">
      <c r="B467" s="46"/>
    </row>
    <row r="468" spans="2:2" s="38" customFormat="1" x14ac:dyDescent="0.2">
      <c r="B468" s="46"/>
    </row>
    <row r="469" spans="2:2" s="38" customFormat="1" x14ac:dyDescent="0.2">
      <c r="B469" s="46"/>
    </row>
    <row r="470" spans="2:2" s="38" customFormat="1" x14ac:dyDescent="0.2">
      <c r="B470" s="46"/>
    </row>
    <row r="471" spans="2:2" s="38" customFormat="1" x14ac:dyDescent="0.2">
      <c r="B471" s="46"/>
    </row>
    <row r="472" spans="2:2" s="38" customFormat="1" x14ac:dyDescent="0.2">
      <c r="B472" s="46"/>
    </row>
    <row r="473" spans="2:2" s="38" customFormat="1" x14ac:dyDescent="0.2">
      <c r="B473" s="46"/>
    </row>
    <row r="474" spans="2:2" s="38" customFormat="1" x14ac:dyDescent="0.2">
      <c r="B474" s="46"/>
    </row>
    <row r="475" spans="2:2" s="38" customFormat="1" x14ac:dyDescent="0.2">
      <c r="B475" s="46"/>
    </row>
    <row r="476" spans="2:2" s="38" customFormat="1" x14ac:dyDescent="0.2">
      <c r="B476" s="46"/>
    </row>
    <row r="477" spans="2:2" s="38" customFormat="1" x14ac:dyDescent="0.2">
      <c r="B477" s="46"/>
    </row>
    <row r="478" spans="2:2" s="38" customFormat="1" x14ac:dyDescent="0.2">
      <c r="B478" s="46"/>
    </row>
    <row r="479" spans="2:2" s="38" customFormat="1" x14ac:dyDescent="0.2">
      <c r="B479" s="46"/>
    </row>
    <row r="480" spans="2:2" s="38" customFormat="1" x14ac:dyDescent="0.2">
      <c r="B480" s="46"/>
    </row>
    <row r="481" spans="2:2" s="38" customFormat="1" x14ac:dyDescent="0.2">
      <c r="B481" s="46"/>
    </row>
    <row r="482" spans="2:2" s="38" customFormat="1" x14ac:dyDescent="0.2">
      <c r="B482" s="46"/>
    </row>
    <row r="483" spans="2:2" s="38" customFormat="1" x14ac:dyDescent="0.2">
      <c r="B483" s="46"/>
    </row>
    <row r="484" spans="2:2" s="38" customFormat="1" x14ac:dyDescent="0.2">
      <c r="B484" s="46"/>
    </row>
    <row r="485" spans="2:2" s="38" customFormat="1" x14ac:dyDescent="0.2">
      <c r="B485" s="46"/>
    </row>
    <row r="486" spans="2:2" s="38" customFormat="1" x14ac:dyDescent="0.2">
      <c r="B486" s="46"/>
    </row>
    <row r="487" spans="2:2" s="38" customFormat="1" x14ac:dyDescent="0.2">
      <c r="B487" s="46"/>
    </row>
    <row r="488" spans="2:2" s="38" customFormat="1" x14ac:dyDescent="0.2">
      <c r="B488" s="46"/>
    </row>
    <row r="489" spans="2:2" s="38" customFormat="1" x14ac:dyDescent="0.2">
      <c r="B489" s="46"/>
    </row>
    <row r="490" spans="2:2" s="38" customFormat="1" x14ac:dyDescent="0.2">
      <c r="B490" s="46"/>
    </row>
    <row r="491" spans="2:2" s="38" customFormat="1" x14ac:dyDescent="0.2">
      <c r="B491" s="46"/>
    </row>
    <row r="492" spans="2:2" s="38" customFormat="1" x14ac:dyDescent="0.2">
      <c r="B492" s="46"/>
    </row>
    <row r="493" spans="2:2" s="38" customFormat="1" x14ac:dyDescent="0.2">
      <c r="B493" s="46"/>
    </row>
    <row r="494" spans="2:2" s="38" customFormat="1" x14ac:dyDescent="0.2">
      <c r="B494" s="46"/>
    </row>
    <row r="495" spans="2:2" s="38" customFormat="1" x14ac:dyDescent="0.2">
      <c r="B495" s="46"/>
    </row>
    <row r="496" spans="2:2" s="38" customFormat="1" x14ac:dyDescent="0.2">
      <c r="B496" s="46"/>
    </row>
    <row r="497" spans="2:2" s="38" customFormat="1" x14ac:dyDescent="0.2">
      <c r="B497" s="46"/>
    </row>
    <row r="498" spans="2:2" s="38" customFormat="1" x14ac:dyDescent="0.2">
      <c r="B498" s="46"/>
    </row>
    <row r="499" spans="2:2" s="38" customFormat="1" x14ac:dyDescent="0.2">
      <c r="B499" s="46"/>
    </row>
    <row r="500" spans="2:2" s="38" customFormat="1" x14ac:dyDescent="0.2">
      <c r="B500" s="46"/>
    </row>
    <row r="501" spans="2:2" s="38" customFormat="1" x14ac:dyDescent="0.2">
      <c r="B501" s="46"/>
    </row>
    <row r="502" spans="2:2" s="38" customFormat="1" x14ac:dyDescent="0.2">
      <c r="B502" s="46"/>
    </row>
    <row r="503" spans="2:2" s="38" customFormat="1" x14ac:dyDescent="0.2">
      <c r="B503" s="46"/>
    </row>
    <row r="504" spans="2:2" s="38" customFormat="1" x14ac:dyDescent="0.2">
      <c r="B504" s="46"/>
    </row>
    <row r="505" spans="2:2" s="38" customFormat="1" x14ac:dyDescent="0.2">
      <c r="B505" s="46"/>
    </row>
    <row r="506" spans="2:2" s="38" customFormat="1" x14ac:dyDescent="0.2">
      <c r="B506" s="46"/>
    </row>
    <row r="507" spans="2:2" s="38" customFormat="1" x14ac:dyDescent="0.2">
      <c r="B507" s="46"/>
    </row>
    <row r="508" spans="2:2" s="38" customFormat="1" x14ac:dyDescent="0.2">
      <c r="B508" s="46"/>
    </row>
    <row r="509" spans="2:2" s="38" customFormat="1" x14ac:dyDescent="0.2">
      <c r="B509" s="46"/>
    </row>
    <row r="510" spans="2:2" s="38" customFormat="1" x14ac:dyDescent="0.2">
      <c r="B510" s="46"/>
    </row>
    <row r="511" spans="2:2" s="38" customFormat="1" x14ac:dyDescent="0.2">
      <c r="B511" s="46"/>
    </row>
    <row r="512" spans="2:2" s="38" customFormat="1" x14ac:dyDescent="0.2">
      <c r="B512" s="46"/>
    </row>
    <row r="513" spans="2:2" s="38" customFormat="1" x14ac:dyDescent="0.2">
      <c r="B513" s="46"/>
    </row>
    <row r="514" spans="2:2" s="38" customFormat="1" x14ac:dyDescent="0.2">
      <c r="B514" s="46"/>
    </row>
    <row r="515" spans="2:2" s="38" customFormat="1" x14ac:dyDescent="0.2">
      <c r="B515" s="46"/>
    </row>
    <row r="516" spans="2:2" s="38" customFormat="1" x14ac:dyDescent="0.2">
      <c r="B516" s="46"/>
    </row>
    <row r="517" spans="2:2" s="38" customFormat="1" x14ac:dyDescent="0.2">
      <c r="B517" s="46"/>
    </row>
    <row r="518" spans="2:2" s="38" customFormat="1" x14ac:dyDescent="0.2">
      <c r="B518" s="46"/>
    </row>
    <row r="519" spans="2:2" s="38" customFormat="1" x14ac:dyDescent="0.2">
      <c r="B519" s="46"/>
    </row>
    <row r="520" spans="2:2" s="38" customFormat="1" x14ac:dyDescent="0.2">
      <c r="B520" s="46"/>
    </row>
    <row r="521" spans="2:2" s="38" customFormat="1" x14ac:dyDescent="0.2">
      <c r="B521" s="46"/>
    </row>
    <row r="522" spans="2:2" s="38" customFormat="1" x14ac:dyDescent="0.2">
      <c r="B522" s="46"/>
    </row>
    <row r="523" spans="2:2" s="38" customFormat="1" x14ac:dyDescent="0.2">
      <c r="B523" s="46"/>
    </row>
    <row r="524" spans="2:2" s="38" customFormat="1" x14ac:dyDescent="0.2">
      <c r="B524" s="46"/>
    </row>
    <row r="525" spans="2:2" s="38" customFormat="1" x14ac:dyDescent="0.2">
      <c r="B525" s="46"/>
    </row>
    <row r="526" spans="2:2" s="38" customFormat="1" x14ac:dyDescent="0.2">
      <c r="B526" s="46"/>
    </row>
    <row r="527" spans="2:2" s="38" customFormat="1" x14ac:dyDescent="0.2">
      <c r="B527" s="46"/>
    </row>
    <row r="528" spans="2:2" s="38" customFormat="1" x14ac:dyDescent="0.2">
      <c r="B528" s="46"/>
    </row>
    <row r="529" spans="2:2" s="38" customFormat="1" x14ac:dyDescent="0.2">
      <c r="B529" s="46"/>
    </row>
    <row r="530" spans="2:2" s="38" customFormat="1" x14ac:dyDescent="0.2">
      <c r="B530" s="46"/>
    </row>
    <row r="531" spans="2:2" s="38" customFormat="1" x14ac:dyDescent="0.2">
      <c r="B531" s="46"/>
    </row>
    <row r="532" spans="2:2" s="38" customFormat="1" x14ac:dyDescent="0.2">
      <c r="B532" s="46"/>
    </row>
    <row r="533" spans="2:2" s="38" customFormat="1" x14ac:dyDescent="0.2">
      <c r="B533" s="46"/>
    </row>
    <row r="534" spans="2:2" s="38" customFormat="1" x14ac:dyDescent="0.2">
      <c r="B534" s="46"/>
    </row>
    <row r="535" spans="2:2" s="38" customFormat="1" x14ac:dyDescent="0.2">
      <c r="B535" s="46"/>
    </row>
    <row r="536" spans="2:2" s="38" customFormat="1" x14ac:dyDescent="0.2">
      <c r="B536" s="46"/>
    </row>
    <row r="537" spans="2:2" s="38" customFormat="1" x14ac:dyDescent="0.2">
      <c r="B537" s="46"/>
    </row>
    <row r="538" spans="2:2" s="38" customFormat="1" x14ac:dyDescent="0.2">
      <c r="B538" s="46"/>
    </row>
    <row r="539" spans="2:2" s="38" customFormat="1" x14ac:dyDescent="0.2">
      <c r="B539" s="46"/>
    </row>
    <row r="540" spans="2:2" s="38" customFormat="1" x14ac:dyDescent="0.2">
      <c r="B540" s="46"/>
    </row>
    <row r="541" spans="2:2" s="38" customFormat="1" x14ac:dyDescent="0.2">
      <c r="B541" s="46"/>
    </row>
    <row r="542" spans="2:2" s="38" customFormat="1" x14ac:dyDescent="0.2">
      <c r="B542" s="46"/>
    </row>
    <row r="543" spans="2:2" s="38" customFormat="1" x14ac:dyDescent="0.2">
      <c r="B543" s="46"/>
    </row>
    <row r="544" spans="2:2" s="38" customFormat="1" x14ac:dyDescent="0.2">
      <c r="B544" s="46"/>
    </row>
    <row r="545" spans="2:2" s="38" customFormat="1" x14ac:dyDescent="0.2">
      <c r="B545" s="46"/>
    </row>
    <row r="546" spans="2:2" s="38" customFormat="1" x14ac:dyDescent="0.2">
      <c r="B546" s="46"/>
    </row>
    <row r="547" spans="2:2" s="38" customFormat="1" x14ac:dyDescent="0.2">
      <c r="B547" s="46"/>
    </row>
    <row r="548" spans="2:2" s="38" customFormat="1" x14ac:dyDescent="0.2">
      <c r="B548" s="46"/>
    </row>
    <row r="549" spans="2:2" s="38" customFormat="1" x14ac:dyDescent="0.2">
      <c r="B549" s="46"/>
    </row>
    <row r="550" spans="2:2" s="38" customFormat="1" x14ac:dyDescent="0.2">
      <c r="B550" s="46"/>
    </row>
    <row r="551" spans="2:2" s="38" customFormat="1" x14ac:dyDescent="0.2">
      <c r="B551" s="46"/>
    </row>
    <row r="552" spans="2:2" s="38" customFormat="1" x14ac:dyDescent="0.2">
      <c r="B552" s="46"/>
    </row>
    <row r="553" spans="2:2" s="38" customFormat="1" x14ac:dyDescent="0.2">
      <c r="B553" s="46"/>
    </row>
    <row r="554" spans="2:2" s="38" customFormat="1" x14ac:dyDescent="0.2">
      <c r="B554" s="46"/>
    </row>
    <row r="555" spans="2:2" s="38" customFormat="1" x14ac:dyDescent="0.2">
      <c r="B555" s="46"/>
    </row>
    <row r="556" spans="2:2" s="38" customFormat="1" x14ac:dyDescent="0.2">
      <c r="B556" s="46"/>
    </row>
    <row r="557" spans="2:2" s="38" customFormat="1" x14ac:dyDescent="0.2">
      <c r="B557" s="46"/>
    </row>
    <row r="558" spans="2:2" s="38" customFormat="1" x14ac:dyDescent="0.2">
      <c r="B558" s="46"/>
    </row>
    <row r="559" spans="2:2" s="38" customFormat="1" x14ac:dyDescent="0.2">
      <c r="B559" s="46"/>
    </row>
    <row r="560" spans="2:2" s="38" customFormat="1" x14ac:dyDescent="0.2">
      <c r="B560" s="46"/>
    </row>
    <row r="561" spans="2:2" s="38" customFormat="1" x14ac:dyDescent="0.2">
      <c r="B561" s="46"/>
    </row>
    <row r="562" spans="2:2" s="38" customFormat="1" x14ac:dyDescent="0.2">
      <c r="B562" s="46"/>
    </row>
    <row r="563" spans="2:2" s="38" customFormat="1" x14ac:dyDescent="0.2">
      <c r="B563" s="46"/>
    </row>
    <row r="564" spans="2:2" s="38" customFormat="1" x14ac:dyDescent="0.2">
      <c r="B564" s="46"/>
    </row>
    <row r="565" spans="2:2" s="38" customFormat="1" x14ac:dyDescent="0.2">
      <c r="B565" s="46"/>
    </row>
    <row r="566" spans="2:2" s="38" customFormat="1" x14ac:dyDescent="0.2">
      <c r="B566" s="46"/>
    </row>
    <row r="567" spans="2:2" s="38" customFormat="1" x14ac:dyDescent="0.2">
      <c r="B567" s="46"/>
    </row>
    <row r="568" spans="2:2" s="38" customFormat="1" x14ac:dyDescent="0.2">
      <c r="B568" s="46"/>
    </row>
    <row r="569" spans="2:2" s="38" customFormat="1" x14ac:dyDescent="0.2">
      <c r="B569" s="46"/>
    </row>
    <row r="570" spans="2:2" s="38" customFormat="1" x14ac:dyDescent="0.2">
      <c r="B570" s="46"/>
    </row>
    <row r="571" spans="2:2" s="38" customFormat="1" x14ac:dyDescent="0.2">
      <c r="B571" s="46"/>
    </row>
    <row r="572" spans="2:2" s="38" customFormat="1" x14ac:dyDescent="0.2">
      <c r="B572" s="46"/>
    </row>
    <row r="573" spans="2:2" s="38" customFormat="1" x14ac:dyDescent="0.2">
      <c r="B573" s="46"/>
    </row>
    <row r="574" spans="2:2" s="38" customFormat="1" x14ac:dyDescent="0.2">
      <c r="B574" s="46"/>
    </row>
    <row r="575" spans="2:2" s="38" customFormat="1" x14ac:dyDescent="0.2">
      <c r="B575" s="46"/>
    </row>
    <row r="576" spans="2:2" s="38" customFormat="1" x14ac:dyDescent="0.2">
      <c r="B576" s="46"/>
    </row>
    <row r="577" spans="2:2" s="38" customFormat="1" x14ac:dyDescent="0.2">
      <c r="B577" s="46"/>
    </row>
    <row r="578" spans="2:2" s="38" customFormat="1" x14ac:dyDescent="0.2">
      <c r="B578" s="46"/>
    </row>
    <row r="579" spans="2:2" s="38" customFormat="1" x14ac:dyDescent="0.2">
      <c r="B579" s="46"/>
    </row>
    <row r="580" spans="2:2" s="38" customFormat="1" x14ac:dyDescent="0.2">
      <c r="B580" s="46"/>
    </row>
    <row r="581" spans="2:2" s="38" customFormat="1" x14ac:dyDescent="0.2">
      <c r="B581" s="46"/>
    </row>
    <row r="582" spans="2:2" s="38" customFormat="1" x14ac:dyDescent="0.2">
      <c r="B582" s="46"/>
    </row>
    <row r="583" spans="2:2" s="38" customFormat="1" x14ac:dyDescent="0.2">
      <c r="B583" s="46"/>
    </row>
    <row r="584" spans="2:2" s="38" customFormat="1" x14ac:dyDescent="0.2">
      <c r="B584" s="46"/>
    </row>
    <row r="585" spans="2:2" s="38" customFormat="1" x14ac:dyDescent="0.2">
      <c r="B585" s="46"/>
    </row>
    <row r="586" spans="2:2" s="38" customFormat="1" x14ac:dyDescent="0.2">
      <c r="B586" s="46"/>
    </row>
    <row r="587" spans="2:2" s="38" customFormat="1" x14ac:dyDescent="0.2"/>
    <row r="588" spans="2:2" s="38" customFormat="1" x14ac:dyDescent="0.2"/>
    <row r="589" spans="2:2" s="38" customFormat="1" x14ac:dyDescent="0.2"/>
    <row r="590" spans="2:2" s="38" customFormat="1" x14ac:dyDescent="0.2"/>
    <row r="591" spans="2:2" s="38" customFormat="1" x14ac:dyDescent="0.2"/>
    <row r="592" spans="2:2" s="38" customFormat="1" x14ac:dyDescent="0.2"/>
    <row r="593" s="38" customFormat="1" x14ac:dyDescent="0.2"/>
    <row r="594" s="38" customFormat="1" x14ac:dyDescent="0.2"/>
    <row r="595" s="38" customFormat="1" x14ac:dyDescent="0.2"/>
    <row r="596" s="38" customFormat="1" x14ac:dyDescent="0.2"/>
    <row r="597" s="38" customFormat="1" x14ac:dyDescent="0.2"/>
    <row r="598" s="38" customFormat="1" x14ac:dyDescent="0.2"/>
    <row r="599" s="38" customFormat="1" x14ac:dyDescent="0.2"/>
    <row r="600" s="38" customFormat="1" x14ac:dyDescent="0.2"/>
    <row r="601" s="38" customFormat="1" x14ac:dyDescent="0.2"/>
    <row r="602" s="38" customFormat="1" x14ac:dyDescent="0.2"/>
    <row r="603" s="38" customFormat="1" x14ac:dyDescent="0.2"/>
    <row r="604" s="38" customFormat="1" x14ac:dyDescent="0.2"/>
    <row r="605" s="38" customFormat="1" x14ac:dyDescent="0.2"/>
    <row r="606" s="38" customFormat="1" x14ac:dyDescent="0.2"/>
    <row r="607" s="38" customFormat="1" x14ac:dyDescent="0.2"/>
    <row r="608" s="38" customFormat="1" x14ac:dyDescent="0.2"/>
    <row r="609" s="38" customFormat="1" x14ac:dyDescent="0.2"/>
    <row r="610" s="38" customFormat="1" x14ac:dyDescent="0.2"/>
    <row r="611" s="38" customFormat="1" x14ac:dyDescent="0.2"/>
    <row r="612" s="38" customFormat="1" x14ac:dyDescent="0.2"/>
    <row r="613" s="38" customFormat="1" x14ac:dyDescent="0.2"/>
    <row r="614" s="38" customFormat="1" x14ac:dyDescent="0.2"/>
    <row r="615" s="38" customFormat="1" x14ac:dyDescent="0.2"/>
    <row r="616" s="38" customFormat="1" x14ac:dyDescent="0.2"/>
    <row r="617" s="38" customFormat="1" x14ac:dyDescent="0.2"/>
    <row r="618" s="38" customFormat="1" x14ac:dyDescent="0.2"/>
    <row r="619" s="38" customFormat="1" x14ac:dyDescent="0.2"/>
    <row r="620" s="38" customFormat="1" x14ac:dyDescent="0.2"/>
    <row r="621" s="38" customFormat="1" x14ac:dyDescent="0.2"/>
    <row r="622" s="38" customFormat="1" x14ac:dyDescent="0.2"/>
    <row r="623" s="38" customFormat="1" x14ac:dyDescent="0.2"/>
    <row r="624" s="38" customFormat="1" x14ac:dyDescent="0.2"/>
    <row r="625" s="38" customFormat="1" x14ac:dyDescent="0.2"/>
    <row r="626" s="38" customFormat="1" x14ac:dyDescent="0.2"/>
    <row r="627" s="38" customFormat="1" x14ac:dyDescent="0.2"/>
    <row r="628" s="38" customFormat="1" x14ac:dyDescent="0.2"/>
    <row r="629" s="38" customFormat="1" x14ac:dyDescent="0.2"/>
    <row r="630" s="38" customFormat="1" x14ac:dyDescent="0.2"/>
    <row r="631" s="38" customFormat="1" x14ac:dyDescent="0.2"/>
    <row r="632" s="38" customFormat="1" x14ac:dyDescent="0.2"/>
    <row r="633" s="38" customFormat="1" x14ac:dyDescent="0.2"/>
    <row r="634" s="38" customFormat="1" x14ac:dyDescent="0.2"/>
    <row r="635" s="38" customFormat="1" x14ac:dyDescent="0.2"/>
    <row r="636" s="38" customFormat="1" x14ac:dyDescent="0.2"/>
    <row r="637" s="38" customFormat="1" x14ac:dyDescent="0.2"/>
    <row r="638" s="38" customFormat="1" x14ac:dyDescent="0.2"/>
    <row r="639" s="38" customFormat="1" x14ac:dyDescent="0.2"/>
    <row r="640" s="38" customFormat="1" x14ac:dyDescent="0.2"/>
    <row r="641" s="38" customFormat="1" x14ac:dyDescent="0.2"/>
    <row r="642" s="38" customFormat="1" x14ac:dyDescent="0.2"/>
    <row r="643" s="38" customFormat="1" x14ac:dyDescent="0.2"/>
    <row r="644" s="38" customFormat="1" x14ac:dyDescent="0.2"/>
    <row r="645" s="38" customFormat="1" x14ac:dyDescent="0.2"/>
    <row r="646" s="38" customFormat="1" x14ac:dyDescent="0.2"/>
    <row r="647" s="38" customFormat="1" x14ac:dyDescent="0.2"/>
    <row r="648" s="38" customFormat="1" x14ac:dyDescent="0.2"/>
    <row r="649" s="38" customFormat="1" x14ac:dyDescent="0.2"/>
    <row r="650" s="38" customFormat="1" x14ac:dyDescent="0.2"/>
    <row r="651" s="38" customFormat="1" x14ac:dyDescent="0.2"/>
    <row r="652" s="38" customFormat="1" x14ac:dyDescent="0.2"/>
    <row r="653" s="38" customFormat="1" x14ac:dyDescent="0.2"/>
    <row r="654" s="38" customFormat="1" x14ac:dyDescent="0.2"/>
    <row r="655" s="38" customFormat="1" x14ac:dyDescent="0.2"/>
    <row r="656" s="38" customFormat="1" x14ac:dyDescent="0.2"/>
    <row r="657" s="38" customFormat="1" x14ac:dyDescent="0.2"/>
    <row r="658" s="38" customFormat="1" x14ac:dyDescent="0.2"/>
    <row r="659" s="38" customFormat="1" x14ac:dyDescent="0.2"/>
    <row r="660" s="38" customFormat="1" x14ac:dyDescent="0.2"/>
    <row r="661" s="38" customFormat="1" x14ac:dyDescent="0.2"/>
    <row r="662" s="38" customFormat="1" x14ac:dyDescent="0.2"/>
    <row r="663" s="38" customFormat="1" x14ac:dyDescent="0.2"/>
    <row r="664" s="38" customFormat="1" x14ac:dyDescent="0.2"/>
    <row r="665" s="38" customFormat="1" x14ac:dyDescent="0.2"/>
    <row r="666" s="38" customFormat="1" x14ac:dyDescent="0.2"/>
    <row r="667" s="38" customFormat="1" x14ac:dyDescent="0.2"/>
    <row r="668" s="38" customFormat="1" x14ac:dyDescent="0.2"/>
    <row r="669" s="38" customFormat="1" x14ac:dyDescent="0.2"/>
    <row r="670" s="38" customFormat="1" x14ac:dyDescent="0.2"/>
    <row r="671" s="38" customFormat="1" x14ac:dyDescent="0.2"/>
    <row r="672" s="38" customFormat="1" x14ac:dyDescent="0.2"/>
    <row r="673" s="38" customFormat="1" x14ac:dyDescent="0.2"/>
    <row r="674" s="38" customFormat="1" x14ac:dyDescent="0.2"/>
    <row r="675" s="38" customFormat="1" x14ac:dyDescent="0.2"/>
    <row r="676" s="38" customFormat="1" x14ac:dyDescent="0.2"/>
    <row r="677" s="38" customFormat="1" x14ac:dyDescent="0.2"/>
    <row r="678" s="38" customFormat="1" x14ac:dyDescent="0.2"/>
    <row r="679" s="38" customFormat="1" x14ac:dyDescent="0.2"/>
    <row r="680" s="38" customFormat="1" x14ac:dyDescent="0.2"/>
    <row r="681" s="38" customFormat="1" x14ac:dyDescent="0.2"/>
    <row r="682" s="38" customFormat="1" x14ac:dyDescent="0.2"/>
    <row r="683" s="38" customFormat="1" x14ac:dyDescent="0.2"/>
    <row r="684" s="38" customFormat="1" x14ac:dyDescent="0.2"/>
    <row r="685" s="38" customFormat="1" x14ac:dyDescent="0.2"/>
    <row r="686" s="38" customFormat="1" x14ac:dyDescent="0.2"/>
    <row r="687" s="38" customFormat="1" x14ac:dyDescent="0.2"/>
    <row r="688" s="38" customFormat="1" x14ac:dyDescent="0.2"/>
    <row r="689" s="38" customFormat="1" x14ac:dyDescent="0.2"/>
    <row r="690" s="38" customFormat="1" x14ac:dyDescent="0.2"/>
    <row r="691" s="38" customFormat="1" x14ac:dyDescent="0.2"/>
    <row r="692" s="38" customFormat="1" x14ac:dyDescent="0.2"/>
    <row r="693" s="38" customFormat="1" x14ac:dyDescent="0.2"/>
    <row r="694" s="38" customFormat="1" x14ac:dyDescent="0.2"/>
    <row r="695" s="38" customFormat="1" x14ac:dyDescent="0.2"/>
    <row r="696" s="38" customFormat="1" x14ac:dyDescent="0.2"/>
    <row r="697" s="38" customFormat="1" x14ac:dyDescent="0.2"/>
    <row r="698" s="38" customFormat="1" x14ac:dyDescent="0.2"/>
    <row r="699" s="38" customFormat="1" x14ac:dyDescent="0.2"/>
    <row r="700" s="38" customFormat="1" x14ac:dyDescent="0.2"/>
    <row r="701" s="38" customFormat="1" x14ac:dyDescent="0.2"/>
    <row r="702" s="38" customFormat="1" x14ac:dyDescent="0.2"/>
    <row r="703" s="38" customFormat="1" x14ac:dyDescent="0.2"/>
    <row r="704" s="38" customFormat="1" x14ac:dyDescent="0.2"/>
    <row r="705" s="38" customFormat="1" x14ac:dyDescent="0.2"/>
    <row r="706" s="38" customFormat="1" x14ac:dyDescent="0.2"/>
    <row r="707" s="38" customFormat="1" x14ac:dyDescent="0.2"/>
    <row r="708" s="38" customFormat="1" x14ac:dyDescent="0.2"/>
    <row r="709" s="38" customFormat="1" x14ac:dyDescent="0.2"/>
    <row r="710" s="38" customFormat="1" x14ac:dyDescent="0.2"/>
    <row r="711" s="38" customFormat="1" x14ac:dyDescent="0.2"/>
    <row r="712" s="38" customFormat="1" x14ac:dyDescent="0.2"/>
    <row r="713" s="38" customFormat="1" x14ac:dyDescent="0.2"/>
    <row r="714" s="38" customFormat="1" x14ac:dyDescent="0.2"/>
    <row r="715" s="38" customFormat="1" x14ac:dyDescent="0.2"/>
    <row r="716" s="38" customFormat="1" x14ac:dyDescent="0.2"/>
    <row r="717" s="38" customFormat="1" x14ac:dyDescent="0.2"/>
    <row r="718" s="38" customFormat="1" x14ac:dyDescent="0.2"/>
    <row r="719" s="38" customFormat="1" x14ac:dyDescent="0.2"/>
    <row r="720" s="38" customFormat="1" x14ac:dyDescent="0.2"/>
    <row r="721" s="38" customFormat="1" x14ac:dyDescent="0.2"/>
    <row r="722" s="38" customFormat="1" x14ac:dyDescent="0.2"/>
    <row r="723" s="38" customFormat="1" x14ac:dyDescent="0.2"/>
    <row r="724" s="38" customFormat="1" x14ac:dyDescent="0.2"/>
    <row r="725" s="38" customFormat="1" x14ac:dyDescent="0.2"/>
    <row r="726" s="38" customFormat="1" x14ac:dyDescent="0.2"/>
    <row r="727" s="38" customFormat="1" x14ac:dyDescent="0.2"/>
    <row r="728" s="38" customFormat="1" x14ac:dyDescent="0.2"/>
    <row r="729" s="38" customFormat="1" x14ac:dyDescent="0.2"/>
    <row r="730" s="38" customFormat="1" x14ac:dyDescent="0.2"/>
    <row r="731" s="38" customFormat="1" x14ac:dyDescent="0.2"/>
    <row r="732" s="38" customFormat="1" x14ac:dyDescent="0.2"/>
    <row r="733" s="38" customFormat="1" x14ac:dyDescent="0.2"/>
    <row r="734" s="38" customFormat="1" x14ac:dyDescent="0.2"/>
    <row r="735" s="38" customFormat="1" x14ac:dyDescent="0.2"/>
    <row r="736" s="38" customFormat="1" x14ac:dyDescent="0.2"/>
    <row r="737" s="38" customFormat="1" x14ac:dyDescent="0.2"/>
    <row r="738" s="38" customFormat="1" x14ac:dyDescent="0.2"/>
    <row r="739" s="38" customFormat="1" x14ac:dyDescent="0.2"/>
    <row r="740" s="38" customFormat="1" x14ac:dyDescent="0.2"/>
    <row r="741" s="38" customFormat="1" x14ac:dyDescent="0.2"/>
    <row r="742" s="38" customFormat="1" x14ac:dyDescent="0.2"/>
    <row r="743" s="38" customFormat="1" x14ac:dyDescent="0.2"/>
    <row r="744" s="38" customFormat="1" x14ac:dyDescent="0.2"/>
    <row r="745" s="38" customFormat="1" x14ac:dyDescent="0.2"/>
    <row r="746" s="38" customFormat="1" x14ac:dyDescent="0.2"/>
    <row r="747" s="38" customFormat="1" x14ac:dyDescent="0.2"/>
    <row r="748" s="38" customFormat="1" x14ac:dyDescent="0.2"/>
    <row r="749" s="38" customFormat="1" x14ac:dyDescent="0.2"/>
    <row r="750" s="38" customFormat="1" x14ac:dyDescent="0.2"/>
    <row r="751" s="38" customFormat="1" x14ac:dyDescent="0.2"/>
    <row r="752" s="38" customFormat="1" x14ac:dyDescent="0.2"/>
    <row r="753" s="38" customFormat="1" x14ac:dyDescent="0.2"/>
    <row r="754" s="38" customFormat="1" x14ac:dyDescent="0.2"/>
    <row r="755" s="38" customFormat="1" x14ac:dyDescent="0.2"/>
    <row r="756" s="38" customFormat="1" x14ac:dyDescent="0.2"/>
    <row r="757" s="38" customFormat="1" x14ac:dyDescent="0.2"/>
    <row r="758" s="38" customFormat="1" x14ac:dyDescent="0.2"/>
    <row r="759" s="38" customFormat="1" x14ac:dyDescent="0.2"/>
    <row r="760" s="38" customFormat="1" x14ac:dyDescent="0.2"/>
    <row r="761" s="38" customFormat="1" x14ac:dyDescent="0.2"/>
    <row r="762" s="38" customFormat="1" x14ac:dyDescent="0.2"/>
    <row r="763" s="38" customFormat="1" x14ac:dyDescent="0.2"/>
    <row r="764" s="38" customFormat="1" x14ac:dyDescent="0.2"/>
    <row r="765" s="38" customFormat="1" x14ac:dyDescent="0.2"/>
    <row r="766" s="38" customFormat="1" x14ac:dyDescent="0.2"/>
    <row r="767" s="38" customFormat="1" x14ac:dyDescent="0.2"/>
    <row r="768" s="38" customFormat="1" x14ac:dyDescent="0.2"/>
    <row r="769" s="38" customFormat="1" x14ac:dyDescent="0.2"/>
    <row r="770" s="38" customFormat="1" x14ac:dyDescent="0.2"/>
    <row r="771" s="38" customFormat="1" x14ac:dyDescent="0.2"/>
    <row r="772" s="38" customFormat="1" x14ac:dyDescent="0.2"/>
    <row r="773" s="38" customFormat="1" x14ac:dyDescent="0.2"/>
    <row r="774" s="38" customFormat="1" x14ac:dyDescent="0.2"/>
    <row r="775" s="38" customFormat="1" x14ac:dyDescent="0.2"/>
    <row r="776" s="38" customFormat="1" x14ac:dyDescent="0.2"/>
    <row r="777" s="38" customFormat="1" x14ac:dyDescent="0.2"/>
    <row r="778" s="38" customFormat="1" x14ac:dyDescent="0.2"/>
    <row r="779" s="38" customFormat="1" x14ac:dyDescent="0.2"/>
    <row r="780" s="38" customFormat="1" x14ac:dyDescent="0.2"/>
    <row r="781" s="38" customFormat="1" x14ac:dyDescent="0.2"/>
    <row r="782" s="38" customFormat="1" x14ac:dyDescent="0.2"/>
    <row r="783" s="38" customFormat="1" x14ac:dyDescent="0.2"/>
    <row r="784" s="38" customFormat="1" x14ac:dyDescent="0.2"/>
    <row r="785" s="38" customFormat="1" x14ac:dyDescent="0.2"/>
    <row r="786" s="38" customFormat="1" x14ac:dyDescent="0.2"/>
    <row r="787" s="38" customFormat="1" x14ac:dyDescent="0.2"/>
    <row r="788" s="38" customFormat="1" x14ac:dyDescent="0.2"/>
    <row r="789" s="38" customFormat="1" x14ac:dyDescent="0.2"/>
    <row r="790" s="38" customFormat="1" x14ac:dyDescent="0.2"/>
    <row r="791" s="38" customFormat="1" x14ac:dyDescent="0.2"/>
    <row r="792" s="38" customFormat="1" x14ac:dyDescent="0.2"/>
    <row r="793" s="38" customFormat="1" x14ac:dyDescent="0.2"/>
    <row r="794" s="38" customFormat="1" x14ac:dyDescent="0.2"/>
    <row r="795" s="38" customFormat="1" x14ac:dyDescent="0.2"/>
    <row r="796" s="38" customFormat="1" x14ac:dyDescent="0.2"/>
    <row r="797" s="38" customFormat="1" x14ac:dyDescent="0.2"/>
    <row r="798" s="38" customFormat="1" x14ac:dyDescent="0.2"/>
    <row r="799" s="38" customFormat="1" x14ac:dyDescent="0.2"/>
    <row r="800" s="38" customFormat="1" x14ac:dyDescent="0.2"/>
    <row r="801" s="38" customFormat="1" x14ac:dyDescent="0.2"/>
    <row r="802" s="38" customFormat="1" x14ac:dyDescent="0.2"/>
    <row r="803" s="38" customFormat="1" x14ac:dyDescent="0.2"/>
    <row r="804" s="38" customFormat="1" x14ac:dyDescent="0.2"/>
    <row r="805" s="38" customFormat="1" x14ac:dyDescent="0.2"/>
    <row r="806" s="38" customFormat="1" x14ac:dyDescent="0.2"/>
    <row r="807" s="38" customFormat="1" x14ac:dyDescent="0.2"/>
    <row r="808" s="38" customFormat="1" x14ac:dyDescent="0.2"/>
    <row r="809" s="38" customFormat="1" x14ac:dyDescent="0.2"/>
    <row r="810" s="38" customFormat="1" x14ac:dyDescent="0.2"/>
    <row r="811" s="38" customFormat="1" x14ac:dyDescent="0.2"/>
    <row r="812" s="38" customFormat="1" x14ac:dyDescent="0.2"/>
    <row r="813" s="38" customFormat="1" x14ac:dyDescent="0.2"/>
    <row r="814" s="38" customFormat="1" x14ac:dyDescent="0.2"/>
    <row r="815" s="38" customFormat="1" x14ac:dyDescent="0.2"/>
    <row r="816" s="38" customFormat="1" x14ac:dyDescent="0.2"/>
    <row r="817" s="38" customFormat="1" x14ac:dyDescent="0.2"/>
    <row r="818" s="38" customFormat="1" x14ac:dyDescent="0.2"/>
    <row r="819" s="38" customFormat="1" x14ac:dyDescent="0.2"/>
    <row r="820" s="38" customFormat="1" x14ac:dyDescent="0.2"/>
    <row r="821" s="38" customFormat="1" x14ac:dyDescent="0.2"/>
    <row r="822" s="38" customFormat="1" x14ac:dyDescent="0.2"/>
    <row r="823" s="38" customFormat="1" x14ac:dyDescent="0.2"/>
    <row r="824" s="38" customFormat="1" x14ac:dyDescent="0.2"/>
    <row r="825" s="38" customFormat="1" x14ac:dyDescent="0.2"/>
    <row r="826" s="38" customFormat="1" x14ac:dyDescent="0.2"/>
    <row r="827" s="38" customFormat="1" x14ac:dyDescent="0.2"/>
    <row r="828" s="38" customFormat="1" x14ac:dyDescent="0.2"/>
    <row r="829" s="38" customFormat="1" x14ac:dyDescent="0.2"/>
    <row r="830" s="38" customFormat="1" x14ac:dyDescent="0.2"/>
    <row r="831" s="38" customFormat="1" x14ac:dyDescent="0.2"/>
    <row r="832" s="38" customFormat="1" x14ac:dyDescent="0.2"/>
    <row r="833" s="38" customFormat="1" x14ac:dyDescent="0.2"/>
    <row r="834" s="38" customFormat="1" x14ac:dyDescent="0.2"/>
    <row r="835" s="38" customFormat="1" x14ac:dyDescent="0.2"/>
    <row r="836" s="38" customFormat="1" x14ac:dyDescent="0.2"/>
    <row r="837" s="38" customFormat="1" x14ac:dyDescent="0.2"/>
    <row r="838" s="38" customFormat="1" x14ac:dyDescent="0.2"/>
    <row r="839" s="38" customFormat="1" x14ac:dyDescent="0.2"/>
    <row r="840" s="38" customFormat="1" x14ac:dyDescent="0.2"/>
    <row r="841" s="38" customFormat="1" x14ac:dyDescent="0.2"/>
    <row r="842" s="38" customFormat="1" x14ac:dyDescent="0.2"/>
    <row r="843" s="38" customFormat="1" x14ac:dyDescent="0.2"/>
    <row r="844" s="38" customFormat="1" x14ac:dyDescent="0.2"/>
    <row r="845" s="38" customFormat="1" x14ac:dyDescent="0.2"/>
    <row r="846" s="38" customFormat="1" x14ac:dyDescent="0.2"/>
    <row r="847" s="38" customFormat="1" x14ac:dyDescent="0.2"/>
    <row r="848" s="38" customFormat="1" x14ac:dyDescent="0.2"/>
    <row r="849" s="38" customFormat="1" x14ac:dyDescent="0.2"/>
    <row r="850" s="38" customFormat="1" x14ac:dyDescent="0.2"/>
    <row r="851" s="38" customFormat="1" x14ac:dyDescent="0.2"/>
    <row r="852" s="38" customFormat="1" x14ac:dyDescent="0.2"/>
    <row r="853" s="38" customFormat="1" x14ac:dyDescent="0.2"/>
    <row r="854" s="38" customFormat="1" x14ac:dyDescent="0.2"/>
    <row r="855" s="38" customFormat="1" x14ac:dyDescent="0.2"/>
    <row r="856" s="38" customFormat="1" x14ac:dyDescent="0.2"/>
    <row r="857" s="38" customFormat="1" x14ac:dyDescent="0.2"/>
    <row r="858" s="38" customFormat="1" x14ac:dyDescent="0.2"/>
    <row r="859" s="38" customFormat="1" x14ac:dyDescent="0.2"/>
    <row r="860" s="38" customFormat="1" x14ac:dyDescent="0.2"/>
    <row r="861" s="38" customFormat="1" x14ac:dyDescent="0.2"/>
    <row r="862" s="38" customFormat="1" x14ac:dyDescent="0.2"/>
    <row r="863" s="38" customFormat="1" x14ac:dyDescent="0.2"/>
    <row r="864" s="38" customFormat="1" x14ac:dyDescent="0.2"/>
    <row r="865" s="38" customFormat="1" x14ac:dyDescent="0.2"/>
    <row r="866" s="38" customFormat="1" x14ac:dyDescent="0.2"/>
    <row r="867" s="38" customFormat="1" x14ac:dyDescent="0.2"/>
    <row r="868" s="38" customFormat="1" x14ac:dyDescent="0.2"/>
    <row r="869" s="38" customFormat="1" x14ac:dyDescent="0.2"/>
    <row r="870" s="38" customFormat="1" x14ac:dyDescent="0.2"/>
    <row r="871" s="38" customFormat="1" x14ac:dyDescent="0.2"/>
    <row r="872" s="38" customFormat="1" x14ac:dyDescent="0.2"/>
    <row r="873" s="38" customFormat="1" x14ac:dyDescent="0.2"/>
    <row r="874" s="38" customFormat="1" x14ac:dyDescent="0.2"/>
    <row r="875" s="38" customFormat="1" x14ac:dyDescent="0.2"/>
    <row r="876" s="38" customFormat="1" x14ac:dyDescent="0.2"/>
    <row r="877" s="38" customFormat="1" x14ac:dyDescent="0.2"/>
    <row r="878" s="38" customFormat="1" x14ac:dyDescent="0.2"/>
    <row r="879" s="38" customFormat="1" x14ac:dyDescent="0.2"/>
    <row r="880" s="38" customFormat="1" x14ac:dyDescent="0.2"/>
    <row r="881" s="38" customFormat="1" x14ac:dyDescent="0.2"/>
    <row r="882" s="38" customFormat="1" x14ac:dyDescent="0.2"/>
    <row r="883" s="38" customFormat="1" x14ac:dyDescent="0.2"/>
    <row r="884" s="38" customFormat="1" x14ac:dyDescent="0.2"/>
    <row r="885" s="38" customFormat="1" x14ac:dyDescent="0.2"/>
    <row r="886" s="38" customFormat="1" x14ac:dyDescent="0.2"/>
    <row r="887" s="38" customFormat="1" x14ac:dyDescent="0.2"/>
    <row r="888" s="38" customFormat="1" x14ac:dyDescent="0.2"/>
    <row r="889" s="38" customFormat="1" x14ac:dyDescent="0.2"/>
    <row r="890" s="38" customFormat="1" x14ac:dyDescent="0.2"/>
    <row r="891" s="38" customFormat="1" x14ac:dyDescent="0.2"/>
    <row r="892" s="38" customFormat="1" x14ac:dyDescent="0.2"/>
    <row r="893" s="38" customFormat="1" x14ac:dyDescent="0.2"/>
    <row r="894" s="38" customFormat="1" x14ac:dyDescent="0.2"/>
    <row r="895" s="38" customFormat="1" x14ac:dyDescent="0.2"/>
    <row r="896" s="38" customFormat="1" x14ac:dyDescent="0.2"/>
    <row r="897" s="38" customFormat="1" x14ac:dyDescent="0.2"/>
    <row r="898" s="38" customFormat="1" x14ac:dyDescent="0.2"/>
    <row r="899" s="38" customFormat="1" x14ac:dyDescent="0.2"/>
    <row r="900" s="38" customFormat="1" x14ac:dyDescent="0.2"/>
    <row r="901" s="38" customFormat="1" x14ac:dyDescent="0.2"/>
    <row r="902" s="38" customFormat="1" x14ac:dyDescent="0.2"/>
    <row r="903" s="38" customFormat="1" x14ac:dyDescent="0.2"/>
    <row r="904" s="38" customFormat="1" x14ac:dyDescent="0.2"/>
    <row r="905" s="38" customFormat="1" x14ac:dyDescent="0.2"/>
    <row r="906" s="38" customFormat="1" x14ac:dyDescent="0.2"/>
    <row r="907" s="38" customFormat="1" x14ac:dyDescent="0.2"/>
    <row r="908" s="38" customFormat="1" x14ac:dyDescent="0.2"/>
    <row r="909" s="38" customFormat="1" x14ac:dyDescent="0.2"/>
    <row r="910" s="38" customFormat="1" x14ac:dyDescent="0.2"/>
    <row r="911" s="38" customFormat="1" x14ac:dyDescent="0.2"/>
    <row r="912" s="38" customFormat="1" x14ac:dyDescent="0.2"/>
    <row r="913" s="38" customFormat="1" x14ac:dyDescent="0.2"/>
    <row r="914" s="38" customFormat="1" x14ac:dyDescent="0.2"/>
    <row r="915" s="38" customFormat="1" x14ac:dyDescent="0.2"/>
    <row r="916" s="38" customFormat="1" x14ac:dyDescent="0.2"/>
    <row r="917" s="38" customFormat="1" x14ac:dyDescent="0.2"/>
    <row r="918" s="38" customFormat="1" x14ac:dyDescent="0.2"/>
    <row r="919" s="38" customFormat="1" x14ac:dyDescent="0.2"/>
    <row r="920" s="38" customFormat="1" x14ac:dyDescent="0.2"/>
    <row r="921" s="38" customFormat="1" x14ac:dyDescent="0.2"/>
    <row r="922" s="38" customFormat="1" x14ac:dyDescent="0.2"/>
    <row r="923" s="38" customFormat="1" x14ac:dyDescent="0.2"/>
    <row r="924" s="38" customFormat="1" x14ac:dyDescent="0.2"/>
    <row r="925" s="38" customFormat="1" x14ac:dyDescent="0.2"/>
    <row r="926" s="38" customFormat="1" x14ac:dyDescent="0.2"/>
    <row r="927" s="38" customFormat="1" x14ac:dyDescent="0.2"/>
    <row r="928" s="38" customFormat="1" x14ac:dyDescent="0.2"/>
    <row r="929" s="38" customFormat="1" x14ac:dyDescent="0.2"/>
    <row r="930" s="38" customFormat="1" x14ac:dyDescent="0.2"/>
    <row r="931" s="38" customFormat="1" x14ac:dyDescent="0.2"/>
    <row r="932" s="38" customFormat="1" x14ac:dyDescent="0.2"/>
    <row r="933" s="38" customFormat="1" x14ac:dyDescent="0.2"/>
    <row r="934" s="38" customFormat="1" x14ac:dyDescent="0.2"/>
    <row r="935" s="38" customFormat="1" x14ac:dyDescent="0.2"/>
    <row r="936" s="38" customFormat="1" x14ac:dyDescent="0.2"/>
    <row r="937" s="38" customFormat="1" x14ac:dyDescent="0.2"/>
    <row r="938" s="38" customFormat="1" x14ac:dyDescent="0.2"/>
    <row r="939" s="38" customFormat="1" x14ac:dyDescent="0.2"/>
    <row r="940" s="38" customFormat="1" x14ac:dyDescent="0.2"/>
    <row r="941" s="38" customFormat="1" x14ac:dyDescent="0.2"/>
    <row r="942" s="38" customFormat="1" x14ac:dyDescent="0.2"/>
    <row r="943" s="38" customFormat="1" x14ac:dyDescent="0.2"/>
    <row r="944" s="38" customFormat="1" x14ac:dyDescent="0.2"/>
    <row r="945" s="38" customFormat="1" x14ac:dyDescent="0.2"/>
    <row r="946" s="38" customFormat="1" x14ac:dyDescent="0.2"/>
    <row r="947" s="38" customFormat="1" x14ac:dyDescent="0.2"/>
    <row r="948" s="38" customFormat="1" x14ac:dyDescent="0.2"/>
    <row r="949" s="38" customFormat="1" x14ac:dyDescent="0.2"/>
    <row r="950" s="38" customFormat="1" x14ac:dyDescent="0.2"/>
    <row r="951" s="38" customFormat="1" x14ac:dyDescent="0.2"/>
    <row r="952" s="38" customFormat="1" x14ac:dyDescent="0.2"/>
    <row r="953" s="38" customFormat="1" x14ac:dyDescent="0.2"/>
    <row r="954" s="38" customFormat="1" x14ac:dyDescent="0.2"/>
    <row r="955" s="38" customFormat="1" x14ac:dyDescent="0.2"/>
    <row r="956" s="38" customFormat="1" x14ac:dyDescent="0.2"/>
    <row r="957" s="38" customFormat="1" x14ac:dyDescent="0.2"/>
    <row r="958" s="38" customFormat="1" x14ac:dyDescent="0.2"/>
    <row r="959" s="38" customFormat="1" x14ac:dyDescent="0.2"/>
    <row r="960" s="38" customFormat="1" x14ac:dyDescent="0.2"/>
    <row r="961" s="38" customFormat="1" x14ac:dyDescent="0.2"/>
    <row r="962" s="38" customFormat="1" x14ac:dyDescent="0.2"/>
    <row r="963" s="38" customFormat="1" x14ac:dyDescent="0.2"/>
    <row r="964" s="38" customFormat="1" x14ac:dyDescent="0.2"/>
    <row r="965" s="38" customFormat="1" x14ac:dyDescent="0.2"/>
    <row r="966" s="38" customFormat="1" x14ac:dyDescent="0.2"/>
    <row r="967" s="38" customFormat="1" x14ac:dyDescent="0.2"/>
    <row r="968" s="38" customFormat="1" x14ac:dyDescent="0.2"/>
    <row r="969" s="38" customFormat="1" x14ac:dyDescent="0.2"/>
    <row r="970" s="38" customFormat="1" x14ac:dyDescent="0.2"/>
    <row r="971" s="38" customFormat="1" x14ac:dyDescent="0.2"/>
    <row r="972" s="38" customFormat="1" x14ac:dyDescent="0.2"/>
    <row r="973" s="38" customFormat="1" x14ac:dyDescent="0.2"/>
    <row r="974" s="38" customFormat="1" x14ac:dyDescent="0.2"/>
    <row r="975" s="38" customFormat="1" x14ac:dyDescent="0.2"/>
    <row r="976" s="38" customFormat="1" x14ac:dyDescent="0.2"/>
    <row r="977" s="38" customFormat="1" x14ac:dyDescent="0.2"/>
    <row r="978" s="38" customFormat="1" x14ac:dyDescent="0.2"/>
    <row r="979" s="38" customFormat="1" x14ac:dyDescent="0.2"/>
    <row r="980" s="38" customFormat="1" x14ac:dyDescent="0.2"/>
    <row r="981" s="38" customFormat="1" x14ac:dyDescent="0.2"/>
    <row r="982" s="38" customFormat="1" x14ac:dyDescent="0.2"/>
    <row r="983" s="38" customFormat="1" x14ac:dyDescent="0.2"/>
    <row r="984" s="38" customFormat="1" x14ac:dyDescent="0.2"/>
    <row r="985" s="38" customFormat="1" x14ac:dyDescent="0.2"/>
    <row r="986" s="38" customFormat="1" x14ac:dyDescent="0.2"/>
    <row r="987" s="38" customFormat="1" x14ac:dyDescent="0.2"/>
    <row r="988" s="38" customFormat="1" x14ac:dyDescent="0.2"/>
    <row r="989" s="38" customFormat="1" x14ac:dyDescent="0.2"/>
    <row r="990" s="38" customFormat="1" x14ac:dyDescent="0.2"/>
    <row r="991" s="38" customFormat="1" x14ac:dyDescent="0.2"/>
    <row r="992" s="38" customFormat="1" x14ac:dyDescent="0.2"/>
    <row r="993" s="38" customFormat="1" x14ac:dyDescent="0.2"/>
    <row r="994" s="38" customFormat="1" x14ac:dyDescent="0.2"/>
    <row r="995" s="38" customFormat="1" x14ac:dyDescent="0.2"/>
    <row r="996" s="38" customFormat="1" x14ac:dyDescent="0.2"/>
    <row r="997" s="38" customFormat="1" x14ac:dyDescent="0.2"/>
    <row r="998" s="38" customFormat="1" x14ac:dyDescent="0.2"/>
    <row r="999" s="38" customFormat="1" x14ac:dyDescent="0.2"/>
    <row r="1000" s="38" customFormat="1" x14ac:dyDescent="0.2"/>
    <row r="1001" s="38" customFormat="1" x14ac:dyDescent="0.2"/>
    <row r="1002" s="38" customFormat="1" x14ac:dyDescent="0.2"/>
    <row r="1003" s="38" customFormat="1" x14ac:dyDescent="0.2"/>
    <row r="1004" s="38" customFormat="1" x14ac:dyDescent="0.2"/>
    <row r="1005" s="38" customFormat="1" x14ac:dyDescent="0.2"/>
    <row r="1006" s="38" customFormat="1" x14ac:dyDescent="0.2"/>
    <row r="1007" s="38" customFormat="1" x14ac:dyDescent="0.2"/>
    <row r="1008" s="38" customFormat="1" x14ac:dyDescent="0.2"/>
    <row r="1009" s="38" customFormat="1" x14ac:dyDescent="0.2"/>
    <row r="1010" s="38" customFormat="1" x14ac:dyDescent="0.2"/>
    <row r="1011" s="38" customFormat="1" x14ac:dyDescent="0.2"/>
    <row r="1012" s="38" customFormat="1" x14ac:dyDescent="0.2"/>
    <row r="1013" s="38" customFormat="1" x14ac:dyDescent="0.2"/>
    <row r="1014" s="38" customFormat="1" x14ac:dyDescent="0.2"/>
    <row r="1015" s="38" customFormat="1" x14ac:dyDescent="0.2"/>
    <row r="1016" s="38" customFormat="1" x14ac:dyDescent="0.2"/>
    <row r="1017" s="38" customFormat="1" x14ac:dyDescent="0.2"/>
    <row r="1018" s="38" customFormat="1" x14ac:dyDescent="0.2"/>
    <row r="1019" s="38" customFormat="1" x14ac:dyDescent="0.2"/>
    <row r="1020" s="38" customFormat="1" x14ac:dyDescent="0.2"/>
    <row r="1021" s="38" customFormat="1" x14ac:dyDescent="0.2"/>
    <row r="1022" s="38" customFormat="1" x14ac:dyDescent="0.2"/>
    <row r="1023" s="38" customFormat="1" x14ac:dyDescent="0.2"/>
    <row r="1024" s="38" customFormat="1" x14ac:dyDescent="0.2"/>
    <row r="1025" s="38" customFormat="1" x14ac:dyDescent="0.2"/>
    <row r="1026" s="38" customFormat="1" x14ac:dyDescent="0.2"/>
    <row r="1027" s="38" customFormat="1" x14ac:dyDescent="0.2"/>
    <row r="1028" s="38" customFormat="1" x14ac:dyDescent="0.2"/>
    <row r="1029" s="38" customFormat="1" x14ac:dyDescent="0.2"/>
    <row r="1030" s="38" customFormat="1" x14ac:dyDescent="0.2"/>
    <row r="1031" s="38" customFormat="1" x14ac:dyDescent="0.2"/>
    <row r="1032" s="38" customFormat="1" x14ac:dyDescent="0.2"/>
    <row r="1033" s="38" customFormat="1" x14ac:dyDescent="0.2"/>
    <row r="1034" s="38" customFormat="1" x14ac:dyDescent="0.2"/>
    <row r="1035" s="38" customFormat="1" x14ac:dyDescent="0.2"/>
    <row r="1036" s="38" customFormat="1" x14ac:dyDescent="0.2"/>
    <row r="1037" s="38" customFormat="1" x14ac:dyDescent="0.2"/>
    <row r="1038" s="38" customFormat="1" x14ac:dyDescent="0.2"/>
    <row r="1039" s="38" customFormat="1" x14ac:dyDescent="0.2"/>
    <row r="1040" s="38" customFormat="1" x14ac:dyDescent="0.2"/>
    <row r="1041" s="38" customFormat="1" x14ac:dyDescent="0.2"/>
    <row r="1042" s="38" customFormat="1" x14ac:dyDescent="0.2"/>
    <row r="1043" s="38" customFormat="1" x14ac:dyDescent="0.2"/>
    <row r="1044" s="38" customFormat="1" x14ac:dyDescent="0.2"/>
    <row r="1045" s="38" customFormat="1" x14ac:dyDescent="0.2"/>
    <row r="1046" s="38" customFormat="1" x14ac:dyDescent="0.2"/>
    <row r="1047" s="38" customFormat="1" x14ac:dyDescent="0.2"/>
    <row r="1048" s="38" customFormat="1" x14ac:dyDescent="0.2"/>
    <row r="1049" s="38" customFormat="1" x14ac:dyDescent="0.2"/>
    <row r="1050" s="38" customFormat="1" x14ac:dyDescent="0.2"/>
    <row r="1051" s="38" customFormat="1" x14ac:dyDescent="0.2"/>
    <row r="1052" s="38" customFormat="1" x14ac:dyDescent="0.2"/>
    <row r="1053" s="38" customFormat="1" x14ac:dyDescent="0.2"/>
    <row r="1054" s="38" customFormat="1" x14ac:dyDescent="0.2"/>
    <row r="1055" s="38" customFormat="1" x14ac:dyDescent="0.2"/>
    <row r="1056" s="38" customFormat="1" x14ac:dyDescent="0.2"/>
    <row r="1057" s="38" customFormat="1" x14ac:dyDescent="0.2"/>
    <row r="1058" s="38" customFormat="1" x14ac:dyDescent="0.2"/>
    <row r="1059" s="38" customFormat="1" x14ac:dyDescent="0.2"/>
    <row r="1060" s="38" customFormat="1" x14ac:dyDescent="0.2"/>
    <row r="1061" s="38" customFormat="1" x14ac:dyDescent="0.2"/>
    <row r="1062" s="38" customFormat="1" x14ac:dyDescent="0.2"/>
    <row r="1063" s="38" customFormat="1" x14ac:dyDescent="0.2"/>
    <row r="1064" s="38" customFormat="1" x14ac:dyDescent="0.2"/>
    <row r="1065" s="38" customFormat="1" x14ac:dyDescent="0.2"/>
    <row r="1066" s="38" customFormat="1" x14ac:dyDescent="0.2"/>
    <row r="1067" s="38" customFormat="1" x14ac:dyDescent="0.2"/>
    <row r="1068" s="38" customFormat="1" x14ac:dyDescent="0.2"/>
    <row r="1069" s="38" customFormat="1" x14ac:dyDescent="0.2"/>
    <row r="1070" s="38" customFormat="1" x14ac:dyDescent="0.2"/>
    <row r="1071" s="38" customFormat="1" x14ac:dyDescent="0.2"/>
    <row r="1072" s="38" customFormat="1" x14ac:dyDescent="0.2"/>
    <row r="1073" s="38" customFormat="1" x14ac:dyDescent="0.2"/>
    <row r="1074" s="38" customFormat="1" x14ac:dyDescent="0.2"/>
    <row r="1075" s="38" customFormat="1" x14ac:dyDescent="0.2"/>
    <row r="1076" s="38" customFormat="1" x14ac:dyDescent="0.2"/>
    <row r="1077" s="38" customFormat="1" x14ac:dyDescent="0.2"/>
    <row r="1078" s="38" customFormat="1" x14ac:dyDescent="0.2"/>
    <row r="1079" s="38" customFormat="1" x14ac:dyDescent="0.2"/>
    <row r="1080" s="38" customFormat="1" x14ac:dyDescent="0.2"/>
    <row r="1081" s="38" customFormat="1" x14ac:dyDescent="0.2"/>
    <row r="1082" s="38" customFormat="1" x14ac:dyDescent="0.2"/>
    <row r="1083" s="38" customFormat="1" x14ac:dyDescent="0.2"/>
    <row r="1084" s="38" customFormat="1" x14ac:dyDescent="0.2"/>
    <row r="1085" s="38" customFormat="1" x14ac:dyDescent="0.2"/>
    <row r="1086" s="38" customFormat="1" x14ac:dyDescent="0.2"/>
    <row r="1087" s="38" customFormat="1" x14ac:dyDescent="0.2"/>
    <row r="1088" s="38" customFormat="1" x14ac:dyDescent="0.2"/>
    <row r="1089" s="38" customFormat="1" x14ac:dyDescent="0.2"/>
    <row r="1090" s="38" customFormat="1" x14ac:dyDescent="0.2"/>
    <row r="1091" s="38" customFormat="1" x14ac:dyDescent="0.2"/>
    <row r="1092" s="38" customFormat="1" x14ac:dyDescent="0.2"/>
    <row r="1093" s="38" customFormat="1" x14ac:dyDescent="0.2"/>
    <row r="1094" s="38" customFormat="1" x14ac:dyDescent="0.2"/>
    <row r="1095" s="38" customFormat="1" x14ac:dyDescent="0.2"/>
    <row r="1096" s="38" customFormat="1" x14ac:dyDescent="0.2"/>
    <row r="1097" s="38" customFormat="1" x14ac:dyDescent="0.2"/>
    <row r="1098" s="38" customFormat="1" x14ac:dyDescent="0.2"/>
    <row r="1099" s="38" customFormat="1" x14ac:dyDescent="0.2"/>
    <row r="1100" s="38" customFormat="1" x14ac:dyDescent="0.2"/>
    <row r="1101" s="38" customFormat="1" x14ac:dyDescent="0.2"/>
    <row r="1102" s="38" customFormat="1" x14ac:dyDescent="0.2"/>
    <row r="1103" s="38" customFormat="1" x14ac:dyDescent="0.2"/>
    <row r="1104" s="38" customFormat="1" x14ac:dyDescent="0.2"/>
    <row r="1105" s="38" customFormat="1" x14ac:dyDescent="0.2"/>
    <row r="1106" s="38" customFormat="1" x14ac:dyDescent="0.2"/>
    <row r="1107" s="38" customFormat="1" x14ac:dyDescent="0.2"/>
    <row r="1108" s="38" customFormat="1" x14ac:dyDescent="0.2"/>
    <row r="1109" s="38" customFormat="1" x14ac:dyDescent="0.2"/>
    <row r="1110" s="38" customFormat="1" x14ac:dyDescent="0.2"/>
    <row r="1111" s="38" customFormat="1" x14ac:dyDescent="0.2"/>
    <row r="1112" s="38" customFormat="1" x14ac:dyDescent="0.2"/>
    <row r="1113" s="38" customFormat="1" x14ac:dyDescent="0.2"/>
    <row r="1114" s="38" customFormat="1" x14ac:dyDescent="0.2"/>
    <row r="1115" s="38" customFormat="1" x14ac:dyDescent="0.2"/>
    <row r="1116" s="38" customFormat="1" x14ac:dyDescent="0.2"/>
    <row r="1117" s="38" customFormat="1" x14ac:dyDescent="0.2"/>
    <row r="1118" s="38" customFormat="1" x14ac:dyDescent="0.2"/>
    <row r="1119" s="38" customFormat="1" x14ac:dyDescent="0.2"/>
    <row r="1120" s="38" customFormat="1" x14ac:dyDescent="0.2"/>
    <row r="1121" s="38" customFormat="1" x14ac:dyDescent="0.2"/>
    <row r="1122" s="38" customFormat="1" x14ac:dyDescent="0.2"/>
    <row r="1123" s="38" customFormat="1" x14ac:dyDescent="0.2"/>
    <row r="1124" s="38" customFormat="1" x14ac:dyDescent="0.2"/>
    <row r="1125" s="38" customFormat="1" x14ac:dyDescent="0.2"/>
    <row r="1126" s="38" customFormat="1" x14ac:dyDescent="0.2"/>
    <row r="1127" s="38" customFormat="1" x14ac:dyDescent="0.2"/>
    <row r="1128" s="38" customFormat="1" x14ac:dyDescent="0.2"/>
    <row r="1129" s="38" customFormat="1" x14ac:dyDescent="0.2"/>
    <row r="1130" s="38" customFormat="1" x14ac:dyDescent="0.2"/>
    <row r="1131" s="38" customFormat="1" x14ac:dyDescent="0.2"/>
    <row r="1132" s="38" customFormat="1" x14ac:dyDescent="0.2"/>
    <row r="1133" s="38" customFormat="1" x14ac:dyDescent="0.2"/>
    <row r="1134" s="38" customFormat="1" x14ac:dyDescent="0.2"/>
    <row r="1135" s="38" customFormat="1" x14ac:dyDescent="0.2"/>
    <row r="1136" s="38" customFormat="1" x14ac:dyDescent="0.2"/>
    <row r="1137" s="38" customFormat="1" x14ac:dyDescent="0.2"/>
    <row r="1138" s="38" customFormat="1" x14ac:dyDescent="0.2"/>
    <row r="1139" s="38" customFormat="1" x14ac:dyDescent="0.2"/>
    <row r="1140" s="38" customFormat="1" x14ac:dyDescent="0.2"/>
    <row r="1141" s="38" customFormat="1" x14ac:dyDescent="0.2"/>
    <row r="1142" s="38" customFormat="1" x14ac:dyDescent="0.2"/>
    <row r="1143" s="38" customFormat="1" x14ac:dyDescent="0.2"/>
    <row r="1144" s="38" customFormat="1" x14ac:dyDescent="0.2"/>
    <row r="1145" s="38" customFormat="1" x14ac:dyDescent="0.2"/>
    <row r="1146" s="38" customFormat="1" x14ac:dyDescent="0.2"/>
    <row r="1147" s="38" customFormat="1" x14ac:dyDescent="0.2"/>
    <row r="1148" s="38" customFormat="1" x14ac:dyDescent="0.2"/>
    <row r="1149" s="38" customFormat="1" x14ac:dyDescent="0.2"/>
    <row r="1150" s="38" customFormat="1" x14ac:dyDescent="0.2"/>
    <row r="1151" s="38" customFormat="1" x14ac:dyDescent="0.2"/>
    <row r="1152" s="38" customFormat="1" x14ac:dyDescent="0.2"/>
    <row r="1153" s="38" customFormat="1" x14ac:dyDescent="0.2"/>
    <row r="1154" s="38" customFormat="1" x14ac:dyDescent="0.2"/>
    <row r="1155" s="38" customFormat="1" x14ac:dyDescent="0.2"/>
    <row r="1156" s="38" customFormat="1" x14ac:dyDescent="0.2"/>
    <row r="1157" s="38" customFormat="1" x14ac:dyDescent="0.2"/>
    <row r="1158" s="38" customFormat="1" x14ac:dyDescent="0.2"/>
    <row r="1159" s="38" customFormat="1" x14ac:dyDescent="0.2"/>
    <row r="1160" s="38" customFormat="1" x14ac:dyDescent="0.2"/>
    <row r="1161" s="38" customFormat="1" x14ac:dyDescent="0.2"/>
    <row r="1162" s="38" customFormat="1" x14ac:dyDescent="0.2"/>
    <row r="1163" s="38" customFormat="1" x14ac:dyDescent="0.2"/>
    <row r="1164" s="38" customFormat="1" x14ac:dyDescent="0.2"/>
    <row r="1165" s="38" customFormat="1" x14ac:dyDescent="0.2"/>
    <row r="1166" s="38" customFormat="1" x14ac:dyDescent="0.2"/>
    <row r="1167" s="38" customFormat="1" x14ac:dyDescent="0.2"/>
    <row r="1168" s="38" customFormat="1" x14ac:dyDescent="0.2"/>
    <row r="1169" s="38" customFormat="1" x14ac:dyDescent="0.2"/>
    <row r="1170" s="38" customFormat="1" x14ac:dyDescent="0.2"/>
    <row r="1171" s="38" customFormat="1" x14ac:dyDescent="0.2"/>
    <row r="1172" s="38" customFormat="1" x14ac:dyDescent="0.2"/>
    <row r="1173" s="38" customFormat="1" x14ac:dyDescent="0.2"/>
    <row r="1174" s="38" customFormat="1" x14ac:dyDescent="0.2"/>
    <row r="1175" s="38" customFormat="1" x14ac:dyDescent="0.2"/>
    <row r="1176" s="38" customFormat="1" x14ac:dyDescent="0.2"/>
    <row r="1177" s="38" customFormat="1" x14ac:dyDescent="0.2"/>
    <row r="1178" s="38" customFormat="1" x14ac:dyDescent="0.2"/>
    <row r="1179" s="38" customFormat="1" x14ac:dyDescent="0.2"/>
    <row r="1180" s="38" customFormat="1" x14ac:dyDescent="0.2"/>
    <row r="1181" s="38" customFormat="1" x14ac:dyDescent="0.2"/>
    <row r="1182" s="38" customFormat="1" x14ac:dyDescent="0.2"/>
    <row r="1183" s="38" customFormat="1" x14ac:dyDescent="0.2"/>
    <row r="1184" s="38" customFormat="1" x14ac:dyDescent="0.2"/>
    <row r="1185" s="38" customFormat="1" x14ac:dyDescent="0.2"/>
    <row r="1186" s="38" customFormat="1" x14ac:dyDescent="0.2"/>
    <row r="1187" s="38" customFormat="1" x14ac:dyDescent="0.2"/>
    <row r="1188" s="38" customFormat="1" x14ac:dyDescent="0.2"/>
    <row r="1189" s="38" customFormat="1" x14ac:dyDescent="0.2"/>
    <row r="1190" s="38" customFormat="1" x14ac:dyDescent="0.2"/>
    <row r="1191" s="38" customFormat="1" x14ac:dyDescent="0.2"/>
    <row r="1192" s="38" customFormat="1" x14ac:dyDescent="0.2"/>
    <row r="1193" s="38" customFormat="1" x14ac:dyDescent="0.2"/>
    <row r="1194" s="38" customFormat="1" x14ac:dyDescent="0.2"/>
    <row r="1195" s="38" customFormat="1" x14ac:dyDescent="0.2"/>
    <row r="1196" s="38" customFormat="1" x14ac:dyDescent="0.2"/>
    <row r="1197" s="38" customFormat="1" x14ac:dyDescent="0.2"/>
    <row r="1198" s="38" customFormat="1" x14ac:dyDescent="0.2"/>
    <row r="1199" s="38" customFormat="1" x14ac:dyDescent="0.2"/>
    <row r="1200" s="38" customFormat="1" x14ac:dyDescent="0.2"/>
    <row r="1201" s="38" customFormat="1" x14ac:dyDescent="0.2"/>
    <row r="1202" s="38" customFormat="1" x14ac:dyDescent="0.2"/>
    <row r="1203" s="38" customFormat="1" x14ac:dyDescent="0.2"/>
    <row r="1204" s="38" customFormat="1" x14ac:dyDescent="0.2"/>
    <row r="1205" s="38" customFormat="1" x14ac:dyDescent="0.2"/>
    <row r="1206" s="38" customFormat="1" x14ac:dyDescent="0.2"/>
    <row r="1207" s="38" customFormat="1" x14ac:dyDescent="0.2"/>
    <row r="1208" s="38" customFormat="1" x14ac:dyDescent="0.2"/>
    <row r="1209" s="38" customFormat="1" x14ac:dyDescent="0.2"/>
    <row r="1210" s="38" customFormat="1" x14ac:dyDescent="0.2"/>
    <row r="1211" s="38" customFormat="1" x14ac:dyDescent="0.2"/>
    <row r="1212" s="38" customFormat="1" x14ac:dyDescent="0.2"/>
    <row r="1213" s="38" customFormat="1" x14ac:dyDescent="0.2"/>
    <row r="1214" s="38" customFormat="1" x14ac:dyDescent="0.2"/>
    <row r="1215" s="38" customFormat="1" x14ac:dyDescent="0.2"/>
    <row r="1216" s="38" customFormat="1" x14ac:dyDescent="0.2"/>
    <row r="1217" s="38" customFormat="1" x14ac:dyDescent="0.2"/>
    <row r="1218" s="38" customFormat="1" x14ac:dyDescent="0.2"/>
    <row r="1219" s="38" customFormat="1" x14ac:dyDescent="0.2"/>
    <row r="1220" s="38" customFormat="1" x14ac:dyDescent="0.2"/>
    <row r="1221" s="38" customFormat="1" x14ac:dyDescent="0.2"/>
    <row r="1222" s="38" customFormat="1" x14ac:dyDescent="0.2"/>
    <row r="1223" s="38" customFormat="1" x14ac:dyDescent="0.2"/>
    <row r="1224" s="38" customFormat="1" x14ac:dyDescent="0.2"/>
    <row r="1225" s="38" customFormat="1" x14ac:dyDescent="0.2"/>
    <row r="1226" s="38" customFormat="1" x14ac:dyDescent="0.2"/>
    <row r="1227" s="38" customFormat="1" x14ac:dyDescent="0.2"/>
    <row r="1228" s="38" customFormat="1" x14ac:dyDescent="0.2"/>
    <row r="1229" s="38" customFormat="1" x14ac:dyDescent="0.2"/>
    <row r="1230" s="38" customFormat="1" x14ac:dyDescent="0.2"/>
    <row r="1231" s="38" customFormat="1" x14ac:dyDescent="0.2"/>
    <row r="1232" s="38" customFormat="1" x14ac:dyDescent="0.2"/>
    <row r="1233" s="38" customFormat="1" x14ac:dyDescent="0.2"/>
    <row r="1234" s="38" customFormat="1" x14ac:dyDescent="0.2"/>
    <row r="1235" s="38" customFormat="1" x14ac:dyDescent="0.2"/>
    <row r="1236" s="38" customFormat="1" x14ac:dyDescent="0.2"/>
    <row r="1237" s="38" customFormat="1" x14ac:dyDescent="0.2"/>
    <row r="1238" s="38" customFormat="1" x14ac:dyDescent="0.2"/>
    <row r="1239" s="38" customFormat="1" x14ac:dyDescent="0.2"/>
    <row r="1240" s="38" customFormat="1" x14ac:dyDescent="0.2"/>
    <row r="1241" s="38" customFormat="1" x14ac:dyDescent="0.2"/>
    <row r="1242" s="38" customFormat="1" x14ac:dyDescent="0.2"/>
    <row r="1243" s="38" customFormat="1" x14ac:dyDescent="0.2"/>
    <row r="1244" s="38" customFormat="1" x14ac:dyDescent="0.2"/>
    <row r="1245" s="38" customFormat="1" x14ac:dyDescent="0.2"/>
    <row r="1246" s="38" customFormat="1" x14ac:dyDescent="0.2"/>
    <row r="1247" s="38" customFormat="1" x14ac:dyDescent="0.2"/>
    <row r="1248" s="38" customFormat="1" x14ac:dyDescent="0.2"/>
    <row r="1249" s="38" customFormat="1" x14ac:dyDescent="0.2"/>
    <row r="1250" s="38" customFormat="1" x14ac:dyDescent="0.2"/>
    <row r="1251" s="38" customFormat="1" x14ac:dyDescent="0.2"/>
    <row r="1252" s="38" customFormat="1" x14ac:dyDescent="0.2"/>
    <row r="1253" s="38" customFormat="1" x14ac:dyDescent="0.2"/>
    <row r="1254" s="38" customFormat="1" x14ac:dyDescent="0.2"/>
    <row r="1255" s="38" customFormat="1" x14ac:dyDescent="0.2"/>
    <row r="1256" s="38" customFormat="1" x14ac:dyDescent="0.2"/>
    <row r="1257" s="38" customFormat="1" x14ac:dyDescent="0.2"/>
    <row r="1258" s="38" customFormat="1" x14ac:dyDescent="0.2"/>
    <row r="1259" s="38" customFormat="1" x14ac:dyDescent="0.2"/>
    <row r="1260" s="38" customFormat="1" x14ac:dyDescent="0.2"/>
    <row r="1261" s="38" customFormat="1" x14ac:dyDescent="0.2"/>
    <row r="1262" s="38" customFormat="1" x14ac:dyDescent="0.2"/>
    <row r="1263" s="38" customFormat="1" x14ac:dyDescent="0.2"/>
    <row r="1264" s="38" customFormat="1" x14ac:dyDescent="0.2"/>
    <row r="1265" s="38" customFormat="1" x14ac:dyDescent="0.2"/>
    <row r="1266" s="38" customFormat="1" x14ac:dyDescent="0.2"/>
    <row r="1267" s="38" customFormat="1" x14ac:dyDescent="0.2"/>
    <row r="1268" s="38" customFormat="1" x14ac:dyDescent="0.2"/>
    <row r="1269" s="38" customFormat="1" x14ac:dyDescent="0.2"/>
    <row r="1270" s="38" customFormat="1" x14ac:dyDescent="0.2"/>
    <row r="1271" s="38" customFormat="1" x14ac:dyDescent="0.2"/>
    <row r="1272" s="38" customFormat="1" x14ac:dyDescent="0.2"/>
    <row r="1273" s="38" customFormat="1" x14ac:dyDescent="0.2"/>
    <row r="1274" s="38" customFormat="1" x14ac:dyDescent="0.2"/>
    <row r="1275" s="38" customFormat="1" x14ac:dyDescent="0.2"/>
    <row r="1276" s="38" customFormat="1" x14ac:dyDescent="0.2"/>
    <row r="1277" s="38" customFormat="1" x14ac:dyDescent="0.2"/>
    <row r="1278" s="38" customFormat="1" x14ac:dyDescent="0.2"/>
    <row r="1279" s="38" customFormat="1" x14ac:dyDescent="0.2"/>
    <row r="1280" s="38" customFormat="1" x14ac:dyDescent="0.2"/>
    <row r="1281" s="38" customFormat="1" x14ac:dyDescent="0.2"/>
    <row r="1282" s="38" customFormat="1" x14ac:dyDescent="0.2"/>
    <row r="1283" s="38" customFormat="1" x14ac:dyDescent="0.2"/>
    <row r="1284" s="38" customFormat="1" x14ac:dyDescent="0.2"/>
    <row r="1285" s="38" customFormat="1" x14ac:dyDescent="0.2"/>
    <row r="1286" s="38" customFormat="1" x14ac:dyDescent="0.2"/>
    <row r="1287" s="38" customFormat="1" x14ac:dyDescent="0.2"/>
    <row r="1288" s="38" customFormat="1" x14ac:dyDescent="0.2"/>
    <row r="1289" s="38" customFormat="1" x14ac:dyDescent="0.2"/>
    <row r="1290" s="38" customFormat="1" x14ac:dyDescent="0.2"/>
    <row r="1291" s="38" customFormat="1" x14ac:dyDescent="0.2"/>
    <row r="1292" s="38" customFormat="1" x14ac:dyDescent="0.2"/>
    <row r="1293" s="38" customFormat="1" x14ac:dyDescent="0.2"/>
    <row r="1294" s="38" customFormat="1" x14ac:dyDescent="0.2"/>
    <row r="1295" s="38" customFormat="1" x14ac:dyDescent="0.2"/>
    <row r="1296" s="38" customFormat="1" x14ac:dyDescent="0.2"/>
    <row r="1297" s="38" customFormat="1" x14ac:dyDescent="0.2"/>
    <row r="1298" s="38" customFormat="1" x14ac:dyDescent="0.2"/>
    <row r="1299" s="38" customFormat="1" x14ac:dyDescent="0.2"/>
    <row r="1300" s="38" customFormat="1" x14ac:dyDescent="0.2"/>
    <row r="1301" s="38" customFormat="1" x14ac:dyDescent="0.2"/>
    <row r="1302" s="38" customFormat="1" x14ac:dyDescent="0.2"/>
    <row r="1303" s="38" customFormat="1" x14ac:dyDescent="0.2"/>
    <row r="1304" s="38" customFormat="1" x14ac:dyDescent="0.2"/>
    <row r="1305" s="38" customFormat="1" x14ac:dyDescent="0.2"/>
    <row r="1306" s="38" customFormat="1" x14ac:dyDescent="0.2"/>
    <row r="1307" s="38" customFormat="1" x14ac:dyDescent="0.2"/>
    <row r="1308" s="38" customFormat="1" x14ac:dyDescent="0.2"/>
    <row r="1309" s="38" customFormat="1" x14ac:dyDescent="0.2"/>
    <row r="1310" s="38" customFormat="1" x14ac:dyDescent="0.2"/>
    <row r="1311" s="38" customFormat="1" x14ac:dyDescent="0.2"/>
    <row r="1312" s="38" customFormat="1" x14ac:dyDescent="0.2"/>
    <row r="1313" s="38" customFormat="1" x14ac:dyDescent="0.2"/>
    <row r="1314" s="38" customFormat="1" x14ac:dyDescent="0.2"/>
    <row r="1315" s="38" customFormat="1" x14ac:dyDescent="0.2"/>
    <row r="1316" s="38" customFormat="1" x14ac:dyDescent="0.2"/>
    <row r="1317" s="38" customFormat="1" x14ac:dyDescent="0.2"/>
    <row r="1318" s="38" customFormat="1" x14ac:dyDescent="0.2"/>
    <row r="1319" s="38" customFormat="1" x14ac:dyDescent="0.2"/>
    <row r="1320" s="38" customFormat="1" x14ac:dyDescent="0.2"/>
    <row r="1321" s="38" customFormat="1" x14ac:dyDescent="0.2"/>
    <row r="1322" s="38" customFormat="1" x14ac:dyDescent="0.2"/>
    <row r="1323" s="38" customFormat="1" x14ac:dyDescent="0.2"/>
    <row r="1324" s="38" customFormat="1" x14ac:dyDescent="0.2"/>
    <row r="1325" s="38" customFormat="1" x14ac:dyDescent="0.2"/>
    <row r="1326" s="38" customFormat="1" x14ac:dyDescent="0.2"/>
    <row r="1327" s="38" customFormat="1" x14ac:dyDescent="0.2"/>
    <row r="1328" s="38" customFormat="1" x14ac:dyDescent="0.2"/>
    <row r="1329" s="38" customFormat="1" x14ac:dyDescent="0.2"/>
    <row r="1330" s="38" customFormat="1" x14ac:dyDescent="0.2"/>
    <row r="1331" s="38" customFormat="1" x14ac:dyDescent="0.2"/>
    <row r="1332" s="38" customFormat="1" x14ac:dyDescent="0.2"/>
    <row r="1333" s="38" customFormat="1" x14ac:dyDescent="0.2"/>
    <row r="1334" s="38" customFormat="1" x14ac:dyDescent="0.2"/>
    <row r="1335" s="38" customFormat="1" x14ac:dyDescent="0.2"/>
    <row r="1336" s="38" customFormat="1" x14ac:dyDescent="0.2"/>
    <row r="1337" s="38" customFormat="1" x14ac:dyDescent="0.2"/>
    <row r="1338" s="38" customFormat="1" x14ac:dyDescent="0.2"/>
    <row r="1339" s="38" customFormat="1" x14ac:dyDescent="0.2"/>
    <row r="1340" s="38" customFormat="1" x14ac:dyDescent="0.2"/>
    <row r="1341" s="38" customFormat="1" x14ac:dyDescent="0.2"/>
    <row r="1342" s="38" customFormat="1" x14ac:dyDescent="0.2"/>
    <row r="1343" s="38" customFormat="1" x14ac:dyDescent="0.2"/>
    <row r="1344" s="38" customFormat="1" x14ac:dyDescent="0.2"/>
    <row r="1345" s="38" customFormat="1" x14ac:dyDescent="0.2"/>
    <row r="1346" s="38" customFormat="1" x14ac:dyDescent="0.2"/>
    <row r="1347" s="38" customFormat="1" x14ac:dyDescent="0.2"/>
    <row r="1348" s="38" customFormat="1" x14ac:dyDescent="0.2"/>
    <row r="1349" s="38" customFormat="1" x14ac:dyDescent="0.2"/>
    <row r="1350" s="38" customFormat="1" x14ac:dyDescent="0.2"/>
    <row r="1351" s="38" customFormat="1" x14ac:dyDescent="0.2"/>
    <row r="1352" s="38" customFormat="1" x14ac:dyDescent="0.2"/>
    <row r="1353" s="38" customFormat="1" x14ac:dyDescent="0.2"/>
    <row r="1354" s="38" customFormat="1" x14ac:dyDescent="0.2"/>
    <row r="1355" s="38" customFormat="1" x14ac:dyDescent="0.2"/>
    <row r="1356" s="38" customFormat="1" x14ac:dyDescent="0.2"/>
    <row r="1357" s="38" customFormat="1" x14ac:dyDescent="0.2"/>
    <row r="1358" s="38" customFormat="1" x14ac:dyDescent="0.2"/>
    <row r="1359" s="38" customFormat="1" x14ac:dyDescent="0.2"/>
    <row r="1360" s="38" customFormat="1" x14ac:dyDescent="0.2"/>
    <row r="1361" s="38" customFormat="1" x14ac:dyDescent="0.2"/>
    <row r="1362" s="38" customFormat="1" x14ac:dyDescent="0.2"/>
    <row r="1363" s="38" customFormat="1" x14ac:dyDescent="0.2"/>
  </sheetData>
  <sortState xmlns:xlrd2="http://schemas.microsoft.com/office/spreadsheetml/2017/richdata2" ref="A21:AF230">
    <sortCondition ref="C21:C230"/>
  </sortState>
  <phoneticPr fontId="8" type="noConversion"/>
  <hyperlinks>
    <hyperlink ref="H1265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766B1-3B62-4D33-8F83-204361CBEE93}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32"/>
  <sheetViews>
    <sheetView topLeftCell="A141" workbookViewId="0">
      <selection activeCell="A109" sqref="A109:D194"/>
    </sheetView>
  </sheetViews>
  <sheetFormatPr defaultRowHeight="12.75" x14ac:dyDescent="0.2"/>
  <cols>
    <col min="1" max="1" width="19.7109375" style="49" customWidth="1"/>
    <col min="2" max="2" width="4.42578125" style="18" customWidth="1"/>
    <col min="3" max="3" width="12.7109375" style="49" customWidth="1"/>
    <col min="4" max="4" width="5.42578125" style="18" customWidth="1"/>
    <col min="5" max="5" width="14.85546875" style="18" customWidth="1"/>
    <col min="6" max="6" width="9.140625" style="18"/>
    <col min="7" max="7" width="12" style="18" customWidth="1"/>
    <col min="8" max="8" width="14.140625" style="49" customWidth="1"/>
    <col min="9" max="9" width="22.5703125" style="18" customWidth="1"/>
    <col min="10" max="10" width="25.140625" style="18" customWidth="1"/>
    <col min="11" max="11" width="15.7109375" style="18" customWidth="1"/>
    <col min="12" max="12" width="14.140625" style="18" customWidth="1"/>
    <col min="13" max="13" width="9.5703125" style="18" customWidth="1"/>
    <col min="14" max="14" width="14.140625" style="18" customWidth="1"/>
    <col min="15" max="15" width="23.42578125" style="18" customWidth="1"/>
    <col min="16" max="16" width="16.5703125" style="18" customWidth="1"/>
    <col min="17" max="17" width="41" style="18" customWidth="1"/>
    <col min="18" max="16384" width="9.140625" style="18"/>
  </cols>
  <sheetData>
    <row r="1" spans="1:16" ht="15.75" x14ac:dyDescent="0.25">
      <c r="A1" s="48" t="s">
        <v>134</v>
      </c>
      <c r="I1" s="50" t="s">
        <v>135</v>
      </c>
      <c r="J1" s="51" t="s">
        <v>136</v>
      </c>
    </row>
    <row r="2" spans="1:16" x14ac:dyDescent="0.2">
      <c r="I2" s="52" t="s">
        <v>137</v>
      </c>
      <c r="J2" s="53" t="s">
        <v>138</v>
      </c>
    </row>
    <row r="3" spans="1:16" x14ac:dyDescent="0.2">
      <c r="A3" s="54" t="s">
        <v>139</v>
      </c>
      <c r="I3" s="52" t="s">
        <v>140</v>
      </c>
      <c r="J3" s="53" t="s">
        <v>141</v>
      </c>
    </row>
    <row r="4" spans="1:16" x14ac:dyDescent="0.2">
      <c r="I4" s="52" t="s">
        <v>142</v>
      </c>
      <c r="J4" s="53" t="s">
        <v>141</v>
      </c>
    </row>
    <row r="5" spans="1:16" ht="13.5" thickBot="1" x14ac:dyDescent="0.25">
      <c r="I5" s="55" t="s">
        <v>143</v>
      </c>
      <c r="J5" s="56" t="s">
        <v>144</v>
      </c>
    </row>
    <row r="10" spans="1:16" ht="13.5" thickBot="1" x14ac:dyDescent="0.25"/>
    <row r="11" spans="1:16" ht="12.75" customHeight="1" thickBot="1" x14ac:dyDescent="0.25">
      <c r="A11" s="49" t="str">
        <f t="shared" ref="A11:A42" si="0">P11</f>
        <v>IBVS 35 </v>
      </c>
      <c r="B11" s="10" t="str">
        <f t="shared" ref="B11:B42" si="1">IF(H11=INT(H11),"I","II")</f>
        <v>I</v>
      </c>
      <c r="C11" s="49">
        <f t="shared" ref="C11:C42" si="2">1*G11</f>
        <v>38296.502999999997</v>
      </c>
      <c r="D11" s="18" t="str">
        <f t="shared" ref="D11:D42" si="3">VLOOKUP(F11,I$1:J$5,2,FALSE)</f>
        <v>vis</v>
      </c>
      <c r="E11" s="57">
        <f>VLOOKUP(C11,'Active 1'!C$21:E$973,3,FALSE)</f>
        <v>-4153.9959331284226</v>
      </c>
      <c r="F11" s="10" t="s">
        <v>143</v>
      </c>
      <c r="G11" s="18" t="str">
        <f t="shared" ref="G11:G42" si="4">MID(I11,3,LEN(I11)-3)</f>
        <v>38296.503</v>
      </c>
      <c r="H11" s="49">
        <f t="shared" ref="H11:H42" si="5">1*K11</f>
        <v>-1563</v>
      </c>
      <c r="I11" s="58" t="s">
        <v>433</v>
      </c>
      <c r="J11" s="59" t="s">
        <v>434</v>
      </c>
      <c r="K11" s="58">
        <v>-1563</v>
      </c>
      <c r="L11" s="58" t="s">
        <v>435</v>
      </c>
      <c r="M11" s="59" t="s">
        <v>148</v>
      </c>
      <c r="N11" s="59"/>
      <c r="O11" s="60" t="s">
        <v>163</v>
      </c>
      <c r="P11" s="61" t="s">
        <v>164</v>
      </c>
    </row>
    <row r="12" spans="1:16" ht="12.75" customHeight="1" thickBot="1" x14ac:dyDescent="0.25">
      <c r="A12" s="49" t="str">
        <f t="shared" si="0"/>
        <v>IBVS 573 </v>
      </c>
      <c r="B12" s="10" t="str">
        <f t="shared" si="1"/>
        <v>I</v>
      </c>
      <c r="C12" s="49">
        <f t="shared" si="2"/>
        <v>41098.512999999999</v>
      </c>
      <c r="D12" s="18" t="str">
        <f t="shared" si="3"/>
        <v>vis</v>
      </c>
      <c r="E12" s="57">
        <f>VLOOKUP(C12,'Active 1'!C$21:E$973,3,FALSE)</f>
        <v>-3342.0027543799933</v>
      </c>
      <c r="F12" s="10" t="s">
        <v>143</v>
      </c>
      <c r="G12" s="18" t="str">
        <f t="shared" si="4"/>
        <v>41098.513</v>
      </c>
      <c r="H12" s="49">
        <f t="shared" si="5"/>
        <v>-751</v>
      </c>
      <c r="I12" s="58" t="s">
        <v>436</v>
      </c>
      <c r="J12" s="59" t="s">
        <v>437</v>
      </c>
      <c r="K12" s="58">
        <v>-751</v>
      </c>
      <c r="L12" s="58" t="s">
        <v>438</v>
      </c>
      <c r="M12" s="59" t="s">
        <v>148</v>
      </c>
      <c r="N12" s="59"/>
      <c r="O12" s="60" t="s">
        <v>439</v>
      </c>
      <c r="P12" s="61" t="s">
        <v>440</v>
      </c>
    </row>
    <row r="13" spans="1:16" ht="12.75" customHeight="1" thickBot="1" x14ac:dyDescent="0.25">
      <c r="A13" s="49" t="str">
        <f t="shared" si="0"/>
        <v> ORI 126 </v>
      </c>
      <c r="B13" s="10" t="str">
        <f t="shared" si="1"/>
        <v>I</v>
      </c>
      <c r="C13" s="49">
        <f t="shared" si="2"/>
        <v>41136.47</v>
      </c>
      <c r="D13" s="18" t="str">
        <f t="shared" si="3"/>
        <v>vis</v>
      </c>
      <c r="E13" s="57">
        <f>VLOOKUP(C13,'Active 1'!C$21:E$973,3,FALSE)</f>
        <v>-3331.0032129487508</v>
      </c>
      <c r="F13" s="10" t="s">
        <v>143</v>
      </c>
      <c r="G13" s="18" t="str">
        <f t="shared" si="4"/>
        <v>41136.470</v>
      </c>
      <c r="H13" s="49">
        <f t="shared" si="5"/>
        <v>-740</v>
      </c>
      <c r="I13" s="58" t="s">
        <v>441</v>
      </c>
      <c r="J13" s="59" t="s">
        <v>442</v>
      </c>
      <c r="K13" s="58">
        <v>-740</v>
      </c>
      <c r="L13" s="58" t="s">
        <v>178</v>
      </c>
      <c r="M13" s="59" t="s">
        <v>148</v>
      </c>
      <c r="N13" s="59"/>
      <c r="O13" s="60" t="s">
        <v>170</v>
      </c>
      <c r="P13" s="60" t="s">
        <v>168</v>
      </c>
    </row>
    <row r="14" spans="1:16" ht="12.75" customHeight="1" thickBot="1" x14ac:dyDescent="0.25">
      <c r="A14" s="49" t="str">
        <f t="shared" si="0"/>
        <v> ORI 129 </v>
      </c>
      <c r="B14" s="10" t="str">
        <f t="shared" si="1"/>
        <v>I</v>
      </c>
      <c r="C14" s="49">
        <f t="shared" si="2"/>
        <v>41243.440000000002</v>
      </c>
      <c r="D14" s="18" t="str">
        <f t="shared" si="3"/>
        <v>vis</v>
      </c>
      <c r="E14" s="57">
        <f>VLOOKUP(C14,'Active 1'!C$21:E$973,3,FALSE)</f>
        <v>-3300.0044262453771</v>
      </c>
      <c r="F14" s="10" t="s">
        <v>143</v>
      </c>
      <c r="G14" s="18" t="str">
        <f t="shared" si="4"/>
        <v>41243.440</v>
      </c>
      <c r="H14" s="49">
        <f t="shared" si="5"/>
        <v>-709</v>
      </c>
      <c r="I14" s="58" t="s">
        <v>443</v>
      </c>
      <c r="J14" s="59" t="s">
        <v>444</v>
      </c>
      <c r="K14" s="58">
        <v>-709</v>
      </c>
      <c r="L14" s="58" t="s">
        <v>180</v>
      </c>
      <c r="M14" s="59" t="s">
        <v>148</v>
      </c>
      <c r="N14" s="59"/>
      <c r="O14" s="60" t="s">
        <v>170</v>
      </c>
      <c r="P14" s="60" t="s">
        <v>445</v>
      </c>
    </row>
    <row r="15" spans="1:16" ht="12.75" customHeight="1" thickBot="1" x14ac:dyDescent="0.25">
      <c r="A15" s="49" t="str">
        <f t="shared" si="0"/>
        <v> ORI 129 </v>
      </c>
      <c r="B15" s="10" t="str">
        <f t="shared" si="1"/>
        <v>I</v>
      </c>
      <c r="C15" s="49">
        <f t="shared" si="2"/>
        <v>41250.343000000001</v>
      </c>
      <c r="D15" s="18" t="str">
        <f t="shared" si="3"/>
        <v>vis</v>
      </c>
      <c r="E15" s="57">
        <f>VLOOKUP(C15,'Active 1'!C$21:E$973,3,FALSE)</f>
        <v>-3298.0040090759526</v>
      </c>
      <c r="F15" s="10" t="s">
        <v>143</v>
      </c>
      <c r="G15" s="18" t="str">
        <f t="shared" si="4"/>
        <v>41250.343</v>
      </c>
      <c r="H15" s="49">
        <f t="shared" si="5"/>
        <v>-707</v>
      </c>
      <c r="I15" s="58" t="s">
        <v>446</v>
      </c>
      <c r="J15" s="59" t="s">
        <v>447</v>
      </c>
      <c r="K15" s="58">
        <v>-707</v>
      </c>
      <c r="L15" s="58" t="s">
        <v>179</v>
      </c>
      <c r="M15" s="59" t="s">
        <v>148</v>
      </c>
      <c r="N15" s="59"/>
      <c r="O15" s="60" t="s">
        <v>170</v>
      </c>
      <c r="P15" s="60" t="s">
        <v>445</v>
      </c>
    </row>
    <row r="16" spans="1:16" ht="12.75" customHeight="1" thickBot="1" x14ac:dyDescent="0.25">
      <c r="A16" s="49" t="str">
        <f t="shared" si="0"/>
        <v> BBS 3 </v>
      </c>
      <c r="B16" s="10" t="str">
        <f t="shared" si="1"/>
        <v>I</v>
      </c>
      <c r="C16" s="49">
        <f t="shared" si="2"/>
        <v>41481.531999999999</v>
      </c>
      <c r="D16" s="18" t="str">
        <f t="shared" si="3"/>
        <v>vis</v>
      </c>
      <c r="E16" s="57">
        <f>VLOOKUP(C16,'Active 1'!C$21:E$973,3,FALSE)</f>
        <v>-3231.0078559567028</v>
      </c>
      <c r="F16" s="10" t="s">
        <v>143</v>
      </c>
      <c r="G16" s="18" t="str">
        <f t="shared" si="4"/>
        <v>41481.532</v>
      </c>
      <c r="H16" s="49">
        <f t="shared" si="5"/>
        <v>-640</v>
      </c>
      <c r="I16" s="58" t="s">
        <v>448</v>
      </c>
      <c r="J16" s="59" t="s">
        <v>449</v>
      </c>
      <c r="K16" s="58">
        <v>-640</v>
      </c>
      <c r="L16" s="58" t="s">
        <v>182</v>
      </c>
      <c r="M16" s="59" t="s">
        <v>148</v>
      </c>
      <c r="N16" s="59"/>
      <c r="O16" s="60" t="s">
        <v>167</v>
      </c>
      <c r="P16" s="60" t="s">
        <v>450</v>
      </c>
    </row>
    <row r="17" spans="1:16" ht="12.75" customHeight="1" thickBot="1" x14ac:dyDescent="0.25">
      <c r="A17" s="49" t="str">
        <f t="shared" si="0"/>
        <v> BBS 6 </v>
      </c>
      <c r="B17" s="10" t="str">
        <f t="shared" si="1"/>
        <v>I</v>
      </c>
      <c r="C17" s="49">
        <f t="shared" si="2"/>
        <v>41595.419000000002</v>
      </c>
      <c r="D17" s="18" t="str">
        <f t="shared" si="3"/>
        <v>vis</v>
      </c>
      <c r="E17" s="57">
        <f>VLOOKUP(C17,'Active 1'!C$21:E$973,3,FALSE)</f>
        <v>-3198.0045950303952</v>
      </c>
      <c r="F17" s="10" t="s">
        <v>143</v>
      </c>
      <c r="G17" s="18" t="str">
        <f t="shared" si="4"/>
        <v>41595.419</v>
      </c>
      <c r="H17" s="49">
        <f t="shared" si="5"/>
        <v>-607</v>
      </c>
      <c r="I17" s="58" t="s">
        <v>451</v>
      </c>
      <c r="J17" s="59" t="s">
        <v>452</v>
      </c>
      <c r="K17" s="58">
        <v>-607</v>
      </c>
      <c r="L17" s="58" t="s">
        <v>183</v>
      </c>
      <c r="M17" s="59" t="s">
        <v>148</v>
      </c>
      <c r="N17" s="59"/>
      <c r="O17" s="60" t="s">
        <v>170</v>
      </c>
      <c r="P17" s="60" t="s">
        <v>453</v>
      </c>
    </row>
    <row r="18" spans="1:16" ht="12.75" customHeight="1" thickBot="1" x14ac:dyDescent="0.25">
      <c r="A18" s="49" t="str">
        <f t="shared" si="0"/>
        <v> BBS 10 </v>
      </c>
      <c r="B18" s="10" t="str">
        <f t="shared" si="1"/>
        <v>I</v>
      </c>
      <c r="C18" s="49">
        <f t="shared" si="2"/>
        <v>41864.561999999998</v>
      </c>
      <c r="D18" s="18" t="str">
        <f t="shared" si="3"/>
        <v>vis</v>
      </c>
      <c r="E18" s="57">
        <f>VLOOKUP(C18,'Active 1'!C$21:E$973,3,FALSE)</f>
        <v>-3120.0097698485129</v>
      </c>
      <c r="F18" s="10" t="s">
        <v>143</v>
      </c>
      <c r="G18" s="18" t="str">
        <f t="shared" si="4"/>
        <v>41864.562</v>
      </c>
      <c r="H18" s="49">
        <f t="shared" si="5"/>
        <v>-529</v>
      </c>
      <c r="I18" s="58" t="s">
        <v>454</v>
      </c>
      <c r="J18" s="59" t="s">
        <v>455</v>
      </c>
      <c r="K18" s="58">
        <v>-529</v>
      </c>
      <c r="L18" s="58" t="s">
        <v>160</v>
      </c>
      <c r="M18" s="59" t="s">
        <v>148</v>
      </c>
      <c r="N18" s="59"/>
      <c r="O18" s="60" t="s">
        <v>167</v>
      </c>
      <c r="P18" s="60" t="s">
        <v>171</v>
      </c>
    </row>
    <row r="19" spans="1:16" ht="12.75" customHeight="1" thickBot="1" x14ac:dyDescent="0.25">
      <c r="A19" s="49" t="str">
        <f t="shared" si="0"/>
        <v> BBS 11 </v>
      </c>
      <c r="B19" s="10" t="str">
        <f t="shared" si="1"/>
        <v>I</v>
      </c>
      <c r="C19" s="49">
        <f t="shared" si="2"/>
        <v>41902.533000000003</v>
      </c>
      <c r="D19" s="18" t="str">
        <f t="shared" si="3"/>
        <v>vis</v>
      </c>
      <c r="E19" s="57">
        <f>VLOOKUP(C19,'Active 1'!C$21:E$973,3,FALSE)</f>
        <v>-3109.0061713637606</v>
      </c>
      <c r="F19" s="10" t="s">
        <v>143</v>
      </c>
      <c r="G19" s="18" t="str">
        <f t="shared" si="4"/>
        <v>41902.533</v>
      </c>
      <c r="H19" s="49">
        <f t="shared" si="5"/>
        <v>-518</v>
      </c>
      <c r="I19" s="58" t="s">
        <v>456</v>
      </c>
      <c r="J19" s="59" t="s">
        <v>457</v>
      </c>
      <c r="K19" s="58">
        <v>-518</v>
      </c>
      <c r="L19" s="58" t="s">
        <v>177</v>
      </c>
      <c r="M19" s="59" t="s">
        <v>148</v>
      </c>
      <c r="N19" s="59"/>
      <c r="O19" s="60" t="s">
        <v>170</v>
      </c>
      <c r="P19" s="60" t="s">
        <v>172</v>
      </c>
    </row>
    <row r="20" spans="1:16" ht="12.75" customHeight="1" thickBot="1" x14ac:dyDescent="0.25">
      <c r="A20" s="49" t="str">
        <f t="shared" si="0"/>
        <v> BBS 11 </v>
      </c>
      <c r="B20" s="10" t="str">
        <f t="shared" si="1"/>
        <v>I</v>
      </c>
      <c r="C20" s="49">
        <f t="shared" si="2"/>
        <v>41933.589999999997</v>
      </c>
      <c r="D20" s="18" t="str">
        <f t="shared" si="3"/>
        <v>vis</v>
      </c>
      <c r="E20" s="57">
        <f>VLOOKUP(C20,'Active 1'!C$21:E$973,3,FALSE)</f>
        <v>-3100.0061777333367</v>
      </c>
      <c r="F20" s="10" t="s">
        <v>143</v>
      </c>
      <c r="G20" s="18" t="str">
        <f t="shared" si="4"/>
        <v>41933.590</v>
      </c>
      <c r="H20" s="49">
        <f t="shared" si="5"/>
        <v>-509</v>
      </c>
      <c r="I20" s="58" t="s">
        <v>458</v>
      </c>
      <c r="J20" s="59" t="s">
        <v>459</v>
      </c>
      <c r="K20" s="58">
        <v>-509</v>
      </c>
      <c r="L20" s="58" t="s">
        <v>177</v>
      </c>
      <c r="M20" s="59" t="s">
        <v>148</v>
      </c>
      <c r="N20" s="59"/>
      <c r="O20" s="60" t="s">
        <v>167</v>
      </c>
      <c r="P20" s="60" t="s">
        <v>172</v>
      </c>
    </row>
    <row r="21" spans="1:16" ht="12.75" customHeight="1" thickBot="1" x14ac:dyDescent="0.25">
      <c r="A21" s="49" t="str">
        <f t="shared" si="0"/>
        <v> BBS 15 </v>
      </c>
      <c r="B21" s="10" t="str">
        <f t="shared" si="1"/>
        <v>I</v>
      </c>
      <c r="C21" s="49">
        <f t="shared" si="2"/>
        <v>42185.495999999999</v>
      </c>
      <c r="D21" s="18" t="str">
        <f t="shared" si="3"/>
        <v>vis</v>
      </c>
      <c r="E21" s="57">
        <f>VLOOKUP(C21,'Active 1'!C$21:E$973,3,FALSE)</f>
        <v>-3027.0064547895199</v>
      </c>
      <c r="F21" s="10" t="s">
        <v>143</v>
      </c>
      <c r="G21" s="18" t="str">
        <f t="shared" si="4"/>
        <v>42185.496</v>
      </c>
      <c r="H21" s="49">
        <f t="shared" si="5"/>
        <v>-436</v>
      </c>
      <c r="I21" s="58" t="s">
        <v>460</v>
      </c>
      <c r="J21" s="59" t="s">
        <v>461</v>
      </c>
      <c r="K21" s="58">
        <v>-436</v>
      </c>
      <c r="L21" s="58" t="s">
        <v>462</v>
      </c>
      <c r="M21" s="59" t="s">
        <v>148</v>
      </c>
      <c r="N21" s="59"/>
      <c r="O21" s="60" t="s">
        <v>167</v>
      </c>
      <c r="P21" s="60" t="s">
        <v>463</v>
      </c>
    </row>
    <row r="22" spans="1:16" ht="13.5" thickBot="1" x14ac:dyDescent="0.25">
      <c r="A22" s="49" t="str">
        <f t="shared" si="0"/>
        <v> BBS 15 </v>
      </c>
      <c r="B22" s="10" t="str">
        <f t="shared" si="1"/>
        <v>I</v>
      </c>
      <c r="C22" s="49">
        <f t="shared" si="2"/>
        <v>42185.497000000003</v>
      </c>
      <c r="D22" s="18" t="str">
        <f t="shared" si="3"/>
        <v>vis</v>
      </c>
      <c r="E22" s="57">
        <f>VLOOKUP(C22,'Active 1'!C$21:E$973,3,FALSE)</f>
        <v>-3027.0061649999825</v>
      </c>
      <c r="F22" s="10" t="s">
        <v>143</v>
      </c>
      <c r="G22" s="18" t="str">
        <f t="shared" si="4"/>
        <v>42185.497</v>
      </c>
      <c r="H22" s="49">
        <f t="shared" si="5"/>
        <v>-436</v>
      </c>
      <c r="I22" s="58" t="s">
        <v>464</v>
      </c>
      <c r="J22" s="59" t="s">
        <v>465</v>
      </c>
      <c r="K22" s="58">
        <v>-436</v>
      </c>
      <c r="L22" s="58" t="s">
        <v>177</v>
      </c>
      <c r="M22" s="59" t="s">
        <v>148</v>
      </c>
      <c r="N22" s="59"/>
      <c r="O22" s="60" t="s">
        <v>170</v>
      </c>
      <c r="P22" s="60" t="s">
        <v>463</v>
      </c>
    </row>
    <row r="23" spans="1:16" ht="13.5" thickBot="1" x14ac:dyDescent="0.25">
      <c r="A23" s="49" t="str">
        <f t="shared" si="0"/>
        <v> BBS 16 </v>
      </c>
      <c r="B23" s="10" t="str">
        <f t="shared" si="1"/>
        <v>I</v>
      </c>
      <c r="C23" s="49">
        <f t="shared" si="2"/>
        <v>42223.430999999997</v>
      </c>
      <c r="D23" s="18" t="str">
        <f t="shared" si="3"/>
        <v>vis</v>
      </c>
      <c r="E23" s="57">
        <f>VLOOKUP(C23,'Active 1'!C$21:E$973,3,FALSE)</f>
        <v>-3016.0132887280784</v>
      </c>
      <c r="F23" s="10" t="s">
        <v>143</v>
      </c>
      <c r="G23" s="18" t="str">
        <f t="shared" si="4"/>
        <v>42223.431</v>
      </c>
      <c r="H23" s="49">
        <f t="shared" si="5"/>
        <v>-425</v>
      </c>
      <c r="I23" s="58" t="s">
        <v>466</v>
      </c>
      <c r="J23" s="59" t="s">
        <v>467</v>
      </c>
      <c r="K23" s="58">
        <v>-425</v>
      </c>
      <c r="L23" s="58" t="s">
        <v>189</v>
      </c>
      <c r="M23" s="59" t="s">
        <v>148</v>
      </c>
      <c r="N23" s="59"/>
      <c r="O23" s="60" t="s">
        <v>468</v>
      </c>
      <c r="P23" s="60" t="s">
        <v>469</v>
      </c>
    </row>
    <row r="24" spans="1:16" ht="13.5" thickBot="1" x14ac:dyDescent="0.25">
      <c r="A24" s="49" t="str">
        <f t="shared" si="0"/>
        <v> BBS 16 </v>
      </c>
      <c r="B24" s="10" t="str">
        <f t="shared" si="1"/>
        <v>I</v>
      </c>
      <c r="C24" s="49">
        <f t="shared" si="2"/>
        <v>42223.461000000003</v>
      </c>
      <c r="D24" s="18" t="str">
        <f t="shared" si="3"/>
        <v>vis</v>
      </c>
      <c r="E24" s="57">
        <f>VLOOKUP(C24,'Active 1'!C$21:E$973,3,FALSE)</f>
        <v>-3016.0045950419862</v>
      </c>
      <c r="F24" s="10" t="s">
        <v>143</v>
      </c>
      <c r="G24" s="18" t="str">
        <f t="shared" si="4"/>
        <v>42223.461</v>
      </c>
      <c r="H24" s="49">
        <f t="shared" si="5"/>
        <v>-425</v>
      </c>
      <c r="I24" s="58" t="s">
        <v>470</v>
      </c>
      <c r="J24" s="59" t="s">
        <v>471</v>
      </c>
      <c r="K24" s="58">
        <v>-425</v>
      </c>
      <c r="L24" s="58" t="s">
        <v>183</v>
      </c>
      <c r="M24" s="59" t="s">
        <v>148</v>
      </c>
      <c r="N24" s="59"/>
      <c r="O24" s="60" t="s">
        <v>167</v>
      </c>
      <c r="P24" s="60" t="s">
        <v>469</v>
      </c>
    </row>
    <row r="25" spans="1:16" ht="13.5" thickBot="1" x14ac:dyDescent="0.25">
      <c r="A25" s="49" t="str">
        <f t="shared" si="0"/>
        <v> BBS 17 </v>
      </c>
      <c r="B25" s="10" t="str">
        <f t="shared" si="1"/>
        <v>I</v>
      </c>
      <c r="C25" s="49">
        <f t="shared" si="2"/>
        <v>42299.377999999997</v>
      </c>
      <c r="D25" s="18" t="str">
        <f t="shared" si="3"/>
        <v>vis</v>
      </c>
      <c r="E25" s="57">
        <f>VLOOKUP(C25,'Active 1'!C$21:E$973,3,FALSE)</f>
        <v>-2994.0046428108949</v>
      </c>
      <c r="F25" s="10" t="s">
        <v>143</v>
      </c>
      <c r="G25" s="18" t="str">
        <f t="shared" si="4"/>
        <v>42299.378</v>
      </c>
      <c r="H25" s="49">
        <f t="shared" si="5"/>
        <v>-403</v>
      </c>
      <c r="I25" s="58" t="s">
        <v>472</v>
      </c>
      <c r="J25" s="59" t="s">
        <v>473</v>
      </c>
      <c r="K25" s="58">
        <v>-403</v>
      </c>
      <c r="L25" s="58" t="s">
        <v>183</v>
      </c>
      <c r="M25" s="59" t="s">
        <v>148</v>
      </c>
      <c r="N25" s="59"/>
      <c r="O25" s="60" t="s">
        <v>170</v>
      </c>
      <c r="P25" s="60" t="s">
        <v>474</v>
      </c>
    </row>
    <row r="26" spans="1:16" ht="13.5" thickBot="1" x14ac:dyDescent="0.25">
      <c r="A26" s="49" t="str">
        <f t="shared" si="0"/>
        <v> BBS 18 </v>
      </c>
      <c r="B26" s="10" t="str">
        <f t="shared" si="1"/>
        <v>I</v>
      </c>
      <c r="C26" s="49">
        <f t="shared" si="2"/>
        <v>42337.332999999999</v>
      </c>
      <c r="D26" s="18" t="str">
        <f t="shared" si="3"/>
        <v>vis</v>
      </c>
      <c r="E26" s="57">
        <f>VLOOKUP(C26,'Active 1'!C$21:E$973,3,FALSE)</f>
        <v>-2983.0056809587254</v>
      </c>
      <c r="F26" s="10" t="s">
        <v>143</v>
      </c>
      <c r="G26" s="18" t="str">
        <f t="shared" si="4"/>
        <v>42337.333</v>
      </c>
      <c r="H26" s="49">
        <f t="shared" si="5"/>
        <v>-392</v>
      </c>
      <c r="I26" s="58" t="s">
        <v>475</v>
      </c>
      <c r="J26" s="59" t="s">
        <v>476</v>
      </c>
      <c r="K26" s="58">
        <v>-392</v>
      </c>
      <c r="L26" s="58" t="s">
        <v>169</v>
      </c>
      <c r="M26" s="59" t="s">
        <v>148</v>
      </c>
      <c r="N26" s="59"/>
      <c r="O26" s="60" t="s">
        <v>167</v>
      </c>
      <c r="P26" s="60" t="s">
        <v>477</v>
      </c>
    </row>
    <row r="27" spans="1:16" ht="13.5" thickBot="1" x14ac:dyDescent="0.25">
      <c r="A27" s="49" t="str">
        <f t="shared" si="0"/>
        <v> BBS 18 </v>
      </c>
      <c r="B27" s="10" t="str">
        <f t="shared" si="1"/>
        <v>I</v>
      </c>
      <c r="C27" s="49">
        <f t="shared" si="2"/>
        <v>42337.338000000003</v>
      </c>
      <c r="D27" s="18" t="str">
        <f t="shared" si="3"/>
        <v>vis</v>
      </c>
      <c r="E27" s="57">
        <f>VLOOKUP(C27,'Active 1'!C$21:E$973,3,FALSE)</f>
        <v>-2983.0042320110424</v>
      </c>
      <c r="F27" s="10" t="s">
        <v>143</v>
      </c>
      <c r="G27" s="18" t="str">
        <f t="shared" si="4"/>
        <v>42337.338</v>
      </c>
      <c r="H27" s="49">
        <f t="shared" si="5"/>
        <v>-392</v>
      </c>
      <c r="I27" s="58" t="s">
        <v>478</v>
      </c>
      <c r="J27" s="59" t="s">
        <v>479</v>
      </c>
      <c r="K27" s="58">
        <v>-392</v>
      </c>
      <c r="L27" s="58" t="s">
        <v>180</v>
      </c>
      <c r="M27" s="59" t="s">
        <v>148</v>
      </c>
      <c r="N27" s="59"/>
      <c r="O27" s="60" t="s">
        <v>170</v>
      </c>
      <c r="P27" s="60" t="s">
        <v>477</v>
      </c>
    </row>
    <row r="28" spans="1:16" ht="12.75" customHeight="1" thickBot="1" x14ac:dyDescent="0.25">
      <c r="A28" s="49" t="str">
        <f t="shared" si="0"/>
        <v> BBS 23 </v>
      </c>
      <c r="B28" s="10" t="str">
        <f t="shared" si="1"/>
        <v>I</v>
      </c>
      <c r="C28" s="49">
        <f t="shared" si="2"/>
        <v>42575.434000000001</v>
      </c>
      <c r="D28" s="18" t="str">
        <f t="shared" si="3"/>
        <v>vis</v>
      </c>
      <c r="E28" s="57">
        <f>VLOOKUP(C28,'Active 1'!C$21:E$973,3,FALSE)</f>
        <v>-2914.0065025642225</v>
      </c>
      <c r="F28" s="10" t="s">
        <v>143</v>
      </c>
      <c r="G28" s="18" t="str">
        <f t="shared" si="4"/>
        <v>42575.434</v>
      </c>
      <c r="H28" s="49">
        <f t="shared" si="5"/>
        <v>-323</v>
      </c>
      <c r="I28" s="58" t="s">
        <v>480</v>
      </c>
      <c r="J28" s="59" t="s">
        <v>481</v>
      </c>
      <c r="K28" s="58">
        <v>-323</v>
      </c>
      <c r="L28" s="58" t="s">
        <v>462</v>
      </c>
      <c r="M28" s="59" t="s">
        <v>148</v>
      </c>
      <c r="N28" s="59"/>
      <c r="O28" s="60" t="s">
        <v>170</v>
      </c>
      <c r="P28" s="60" t="s">
        <v>482</v>
      </c>
    </row>
    <row r="29" spans="1:16" ht="12.75" customHeight="1" thickBot="1" x14ac:dyDescent="0.25">
      <c r="A29" s="49" t="str">
        <f t="shared" si="0"/>
        <v> BBS 23 </v>
      </c>
      <c r="B29" s="10" t="str">
        <f t="shared" si="1"/>
        <v>I</v>
      </c>
      <c r="C29" s="49">
        <f t="shared" si="2"/>
        <v>42606.49</v>
      </c>
      <c r="D29" s="18" t="str">
        <f t="shared" si="3"/>
        <v>vis</v>
      </c>
      <c r="E29" s="57">
        <f>VLOOKUP(C29,'Active 1'!C$21:E$973,3,FALSE)</f>
        <v>-2905.0067987233338</v>
      </c>
      <c r="F29" s="10" t="s">
        <v>143</v>
      </c>
      <c r="G29" s="18" t="str">
        <f t="shared" si="4"/>
        <v>42606.490</v>
      </c>
      <c r="H29" s="49">
        <f t="shared" si="5"/>
        <v>-314</v>
      </c>
      <c r="I29" s="58" t="s">
        <v>483</v>
      </c>
      <c r="J29" s="59" t="s">
        <v>484</v>
      </c>
      <c r="K29" s="58">
        <v>-314</v>
      </c>
      <c r="L29" s="58" t="s">
        <v>181</v>
      </c>
      <c r="M29" s="59" t="s">
        <v>148</v>
      </c>
      <c r="N29" s="59"/>
      <c r="O29" s="60" t="s">
        <v>468</v>
      </c>
      <c r="P29" s="60" t="s">
        <v>482</v>
      </c>
    </row>
    <row r="30" spans="1:16" ht="12.75" customHeight="1" thickBot="1" x14ac:dyDescent="0.25">
      <c r="A30" s="49" t="str">
        <f t="shared" si="0"/>
        <v> BBS 23 </v>
      </c>
      <c r="B30" s="10" t="str">
        <f t="shared" si="1"/>
        <v>I</v>
      </c>
      <c r="C30" s="49">
        <f t="shared" si="2"/>
        <v>42606.491000000002</v>
      </c>
      <c r="D30" s="18" t="str">
        <f t="shared" si="3"/>
        <v>vis</v>
      </c>
      <c r="E30" s="57">
        <f>VLOOKUP(C30,'Active 1'!C$21:E$973,3,FALSE)</f>
        <v>-2905.0065089337963</v>
      </c>
      <c r="F30" s="10" t="s">
        <v>143</v>
      </c>
      <c r="G30" s="18" t="str">
        <f t="shared" si="4"/>
        <v>42606.491</v>
      </c>
      <c r="H30" s="49">
        <f t="shared" si="5"/>
        <v>-314</v>
      </c>
      <c r="I30" s="58" t="s">
        <v>485</v>
      </c>
      <c r="J30" s="59" t="s">
        <v>486</v>
      </c>
      <c r="K30" s="58">
        <v>-314</v>
      </c>
      <c r="L30" s="58" t="s">
        <v>462</v>
      </c>
      <c r="M30" s="59" t="s">
        <v>148</v>
      </c>
      <c r="N30" s="59"/>
      <c r="O30" s="60" t="s">
        <v>170</v>
      </c>
      <c r="P30" s="60" t="s">
        <v>482</v>
      </c>
    </row>
    <row r="31" spans="1:16" ht="12.75" customHeight="1" thickBot="1" x14ac:dyDescent="0.25">
      <c r="A31" s="49" t="str">
        <f t="shared" si="0"/>
        <v> BBS 24 </v>
      </c>
      <c r="B31" s="10" t="str">
        <f t="shared" si="1"/>
        <v>I</v>
      </c>
      <c r="C31" s="49">
        <f t="shared" si="2"/>
        <v>42727.273000000001</v>
      </c>
      <c r="D31" s="18" t="str">
        <f t="shared" si="3"/>
        <v>vis</v>
      </c>
      <c r="E31" s="57">
        <f>VLOOKUP(C31,'Active 1'!C$21:E$973,3,FALSE)</f>
        <v>-2870.005149154355</v>
      </c>
      <c r="F31" s="10" t="s">
        <v>143</v>
      </c>
      <c r="G31" s="18" t="str">
        <f t="shared" si="4"/>
        <v>42727.273</v>
      </c>
      <c r="H31" s="49">
        <f t="shared" si="5"/>
        <v>-279</v>
      </c>
      <c r="I31" s="58" t="s">
        <v>487</v>
      </c>
      <c r="J31" s="59" t="s">
        <v>488</v>
      </c>
      <c r="K31" s="58">
        <v>-279</v>
      </c>
      <c r="L31" s="58" t="s">
        <v>173</v>
      </c>
      <c r="M31" s="59" t="s">
        <v>148</v>
      </c>
      <c r="N31" s="59"/>
      <c r="O31" s="60" t="s">
        <v>167</v>
      </c>
      <c r="P31" s="60" t="s">
        <v>174</v>
      </c>
    </row>
    <row r="32" spans="1:16" ht="12.75" customHeight="1" thickBot="1" x14ac:dyDescent="0.25">
      <c r="A32" s="49" t="str">
        <f t="shared" si="0"/>
        <v> BBS 24 </v>
      </c>
      <c r="B32" s="10" t="str">
        <f t="shared" si="1"/>
        <v>I</v>
      </c>
      <c r="C32" s="49">
        <f t="shared" si="2"/>
        <v>42727.273000000001</v>
      </c>
      <c r="D32" s="18" t="str">
        <f t="shared" si="3"/>
        <v>vis</v>
      </c>
      <c r="E32" s="57">
        <f>VLOOKUP(C32,'Active 1'!C$21:E$973,3,FALSE)</f>
        <v>-2870.005149154355</v>
      </c>
      <c r="F32" s="10" t="s">
        <v>143</v>
      </c>
      <c r="G32" s="18" t="str">
        <f t="shared" si="4"/>
        <v>42727.273</v>
      </c>
      <c r="H32" s="49">
        <f t="shared" si="5"/>
        <v>-279</v>
      </c>
      <c r="I32" s="58" t="s">
        <v>487</v>
      </c>
      <c r="J32" s="59" t="s">
        <v>488</v>
      </c>
      <c r="K32" s="58">
        <v>-279</v>
      </c>
      <c r="L32" s="58" t="s">
        <v>173</v>
      </c>
      <c r="M32" s="59" t="s">
        <v>148</v>
      </c>
      <c r="N32" s="59"/>
      <c r="O32" s="60" t="s">
        <v>170</v>
      </c>
      <c r="P32" s="60" t="s">
        <v>174</v>
      </c>
    </row>
    <row r="33" spans="1:16" ht="12.75" customHeight="1" thickBot="1" x14ac:dyDescent="0.25">
      <c r="A33" s="49" t="str">
        <f t="shared" si="0"/>
        <v> BBS 27 </v>
      </c>
      <c r="B33" s="10" t="str">
        <f t="shared" si="1"/>
        <v>I</v>
      </c>
      <c r="C33" s="49">
        <f t="shared" si="2"/>
        <v>42889.463000000003</v>
      </c>
      <c r="D33" s="18" t="str">
        <f t="shared" si="3"/>
        <v>vis</v>
      </c>
      <c r="E33" s="57">
        <f>VLOOKUP(C33,'Active 1'!C$21:E$973,3,FALSE)</f>
        <v>-2823.0041842537266</v>
      </c>
      <c r="F33" s="10" t="s">
        <v>143</v>
      </c>
      <c r="G33" s="18" t="str">
        <f t="shared" si="4"/>
        <v>42889.463</v>
      </c>
      <c r="H33" s="49">
        <f t="shared" si="5"/>
        <v>-232</v>
      </c>
      <c r="I33" s="58" t="s">
        <v>489</v>
      </c>
      <c r="J33" s="59" t="s">
        <v>490</v>
      </c>
      <c r="K33" s="58">
        <v>-232</v>
      </c>
      <c r="L33" s="58" t="s">
        <v>179</v>
      </c>
      <c r="M33" s="59" t="s">
        <v>148</v>
      </c>
      <c r="N33" s="59"/>
      <c r="O33" s="60" t="s">
        <v>167</v>
      </c>
      <c r="P33" s="60" t="s">
        <v>491</v>
      </c>
    </row>
    <row r="34" spans="1:16" ht="12.75" customHeight="1" thickBot="1" x14ac:dyDescent="0.25">
      <c r="A34" s="49" t="str">
        <f t="shared" si="0"/>
        <v> BBS 39 </v>
      </c>
      <c r="B34" s="10" t="str">
        <f t="shared" si="1"/>
        <v>I</v>
      </c>
      <c r="C34" s="49">
        <f t="shared" si="2"/>
        <v>43762.498</v>
      </c>
      <c r="D34" s="18" t="str">
        <f t="shared" si="3"/>
        <v>vis</v>
      </c>
      <c r="E34" s="57">
        <f>VLOOKUP(C34,'Active 1'!C$21:E$973,3,FALSE)</f>
        <v>-2570.0077763862919</v>
      </c>
      <c r="F34" s="10" t="s">
        <v>143</v>
      </c>
      <c r="G34" s="18" t="str">
        <f t="shared" si="4"/>
        <v>43762.498</v>
      </c>
      <c r="H34" s="49">
        <f t="shared" si="5"/>
        <v>21</v>
      </c>
      <c r="I34" s="58" t="s">
        <v>492</v>
      </c>
      <c r="J34" s="59" t="s">
        <v>493</v>
      </c>
      <c r="K34" s="58">
        <v>21</v>
      </c>
      <c r="L34" s="58" t="s">
        <v>182</v>
      </c>
      <c r="M34" s="59" t="s">
        <v>148</v>
      </c>
      <c r="N34" s="59"/>
      <c r="O34" s="60" t="s">
        <v>167</v>
      </c>
      <c r="P34" s="60" t="s">
        <v>184</v>
      </c>
    </row>
    <row r="35" spans="1:16" ht="12.75" customHeight="1" thickBot="1" x14ac:dyDescent="0.25">
      <c r="A35" s="49" t="str">
        <f t="shared" si="0"/>
        <v> BBS 41 </v>
      </c>
      <c r="B35" s="10" t="str">
        <f t="shared" si="1"/>
        <v>I</v>
      </c>
      <c r="C35" s="49">
        <f t="shared" si="2"/>
        <v>43845.326000000001</v>
      </c>
      <c r="D35" s="18" t="str">
        <f t="shared" si="3"/>
        <v>vis</v>
      </c>
      <c r="E35" s="57">
        <f>VLOOKUP(C35,'Active 1'!C$21:E$973,3,FALSE)</f>
        <v>-2546.005088669483</v>
      </c>
      <c r="F35" s="10" t="s">
        <v>143</v>
      </c>
      <c r="G35" s="18" t="str">
        <f t="shared" si="4"/>
        <v>43845.326</v>
      </c>
      <c r="H35" s="49">
        <f t="shared" si="5"/>
        <v>45</v>
      </c>
      <c r="I35" s="58" t="s">
        <v>494</v>
      </c>
      <c r="J35" s="59" t="s">
        <v>495</v>
      </c>
      <c r="K35" s="58">
        <v>45</v>
      </c>
      <c r="L35" s="58" t="s">
        <v>173</v>
      </c>
      <c r="M35" s="59" t="s">
        <v>148</v>
      </c>
      <c r="N35" s="59"/>
      <c r="O35" s="60" t="s">
        <v>167</v>
      </c>
      <c r="P35" s="60" t="s">
        <v>496</v>
      </c>
    </row>
    <row r="36" spans="1:16" ht="12.75" customHeight="1" thickBot="1" x14ac:dyDescent="0.25">
      <c r="A36" s="49" t="str">
        <f t="shared" si="0"/>
        <v> BBS 44 </v>
      </c>
      <c r="B36" s="10" t="str">
        <f t="shared" si="1"/>
        <v>I</v>
      </c>
      <c r="C36" s="49">
        <f t="shared" si="2"/>
        <v>44045.468000000001</v>
      </c>
      <c r="D36" s="18" t="str">
        <f t="shared" si="3"/>
        <v>vis</v>
      </c>
      <c r="E36" s="57">
        <f>VLOOKUP(C36,'Active 1'!C$21:E$973,3,FALSE)</f>
        <v>-2488.0060312852952</v>
      </c>
      <c r="F36" s="10" t="s">
        <v>143</v>
      </c>
      <c r="G36" s="18" t="str">
        <f t="shared" si="4"/>
        <v>44045.468</v>
      </c>
      <c r="H36" s="49">
        <f t="shared" si="5"/>
        <v>103</v>
      </c>
      <c r="I36" s="58" t="s">
        <v>497</v>
      </c>
      <c r="J36" s="59" t="s">
        <v>498</v>
      </c>
      <c r="K36" s="58">
        <v>103</v>
      </c>
      <c r="L36" s="58" t="s">
        <v>177</v>
      </c>
      <c r="M36" s="59" t="s">
        <v>148</v>
      </c>
      <c r="N36" s="59"/>
      <c r="O36" s="60" t="s">
        <v>167</v>
      </c>
      <c r="P36" s="60" t="s">
        <v>499</v>
      </c>
    </row>
    <row r="37" spans="1:16" ht="12.75" customHeight="1" thickBot="1" x14ac:dyDescent="0.25">
      <c r="A37" s="49" t="str">
        <f t="shared" si="0"/>
        <v> BBS 44 </v>
      </c>
      <c r="B37" s="10" t="str">
        <f t="shared" si="1"/>
        <v>I</v>
      </c>
      <c r="C37" s="49">
        <f t="shared" si="2"/>
        <v>44083.423999999999</v>
      </c>
      <c r="D37" s="18" t="str">
        <f t="shared" si="3"/>
        <v>vis</v>
      </c>
      <c r="E37" s="57">
        <f>VLOOKUP(C37,'Active 1'!C$21:E$973,3,FALSE)</f>
        <v>-2477.0067796435901</v>
      </c>
      <c r="F37" s="10" t="s">
        <v>143</v>
      </c>
      <c r="G37" s="18" t="str">
        <f t="shared" si="4"/>
        <v>44083.424</v>
      </c>
      <c r="H37" s="49">
        <f t="shared" si="5"/>
        <v>114</v>
      </c>
      <c r="I37" s="58" t="s">
        <v>500</v>
      </c>
      <c r="J37" s="59" t="s">
        <v>501</v>
      </c>
      <c r="K37" s="58">
        <v>114</v>
      </c>
      <c r="L37" s="58" t="s">
        <v>181</v>
      </c>
      <c r="M37" s="59" t="s">
        <v>148</v>
      </c>
      <c r="N37" s="59"/>
      <c r="O37" s="60" t="s">
        <v>170</v>
      </c>
      <c r="P37" s="60" t="s">
        <v>499</v>
      </c>
    </row>
    <row r="38" spans="1:16" ht="12.75" customHeight="1" thickBot="1" x14ac:dyDescent="0.25">
      <c r="A38" s="49" t="str">
        <f t="shared" si="0"/>
        <v> BBS 44 </v>
      </c>
      <c r="B38" s="10" t="str">
        <f t="shared" si="1"/>
        <v>I</v>
      </c>
      <c r="C38" s="49">
        <f t="shared" si="2"/>
        <v>44114.485999999997</v>
      </c>
      <c r="D38" s="18" t="str">
        <f t="shared" si="3"/>
        <v>vis</v>
      </c>
      <c r="E38" s="57">
        <f>VLOOKUP(C38,'Active 1'!C$21:E$973,3,FALSE)</f>
        <v>-2468.0053370654832</v>
      </c>
      <c r="F38" s="10" t="s">
        <v>143</v>
      </c>
      <c r="G38" s="18" t="str">
        <f t="shared" si="4"/>
        <v>44114.486</v>
      </c>
      <c r="H38" s="49">
        <f t="shared" si="5"/>
        <v>123</v>
      </c>
      <c r="I38" s="58" t="s">
        <v>502</v>
      </c>
      <c r="J38" s="59" t="s">
        <v>503</v>
      </c>
      <c r="K38" s="58">
        <v>123</v>
      </c>
      <c r="L38" s="58" t="s">
        <v>162</v>
      </c>
      <c r="M38" s="59" t="s">
        <v>148</v>
      </c>
      <c r="N38" s="59"/>
      <c r="O38" s="60" t="s">
        <v>170</v>
      </c>
      <c r="P38" s="60" t="s">
        <v>499</v>
      </c>
    </row>
    <row r="39" spans="1:16" ht="12.75" customHeight="1" thickBot="1" x14ac:dyDescent="0.25">
      <c r="A39" s="49" t="str">
        <f t="shared" si="0"/>
        <v> BBS 49 </v>
      </c>
      <c r="B39" s="10" t="str">
        <f t="shared" si="1"/>
        <v>I</v>
      </c>
      <c r="C39" s="49">
        <f t="shared" si="2"/>
        <v>44466.466999999997</v>
      </c>
      <c r="D39" s="18" t="str">
        <f t="shared" si="3"/>
        <v>vis</v>
      </c>
      <c r="E39" s="57">
        <f>VLOOKUP(C39,'Active 1'!C$21:E$973,3,FALSE)</f>
        <v>-2366.0049262714278</v>
      </c>
      <c r="F39" s="10" t="s">
        <v>143</v>
      </c>
      <c r="G39" s="18" t="str">
        <f t="shared" si="4"/>
        <v>44466.467</v>
      </c>
      <c r="H39" s="49">
        <f t="shared" si="5"/>
        <v>225</v>
      </c>
      <c r="I39" s="58" t="s">
        <v>504</v>
      </c>
      <c r="J39" s="59" t="s">
        <v>505</v>
      </c>
      <c r="K39" s="58">
        <v>225</v>
      </c>
      <c r="L39" s="58" t="s">
        <v>506</v>
      </c>
      <c r="M39" s="59" t="s">
        <v>148</v>
      </c>
      <c r="N39" s="59"/>
      <c r="O39" s="60" t="s">
        <v>170</v>
      </c>
      <c r="P39" s="60" t="s">
        <v>185</v>
      </c>
    </row>
    <row r="40" spans="1:16" ht="12.75" customHeight="1" thickBot="1" x14ac:dyDescent="0.25">
      <c r="A40" s="49" t="str">
        <f t="shared" si="0"/>
        <v> BBS 54 </v>
      </c>
      <c r="B40" s="10" t="str">
        <f t="shared" si="1"/>
        <v>I</v>
      </c>
      <c r="C40" s="49">
        <f t="shared" si="2"/>
        <v>44704.565999999999</v>
      </c>
      <c r="D40" s="18" t="str">
        <f t="shared" si="3"/>
        <v>vis</v>
      </c>
      <c r="E40" s="57">
        <f>VLOOKUP(C40,'Active 1'!C$21:E$973,3,FALSE)</f>
        <v>-2297.006327455998</v>
      </c>
      <c r="F40" s="10" t="s">
        <v>143</v>
      </c>
      <c r="G40" s="18" t="str">
        <f t="shared" si="4"/>
        <v>44704.566</v>
      </c>
      <c r="H40" s="49">
        <f t="shared" si="5"/>
        <v>294</v>
      </c>
      <c r="I40" s="58" t="s">
        <v>507</v>
      </c>
      <c r="J40" s="59" t="s">
        <v>508</v>
      </c>
      <c r="K40" s="58">
        <v>294</v>
      </c>
      <c r="L40" s="58" t="s">
        <v>462</v>
      </c>
      <c r="M40" s="59" t="s">
        <v>148</v>
      </c>
      <c r="N40" s="59"/>
      <c r="O40" s="60" t="s">
        <v>167</v>
      </c>
      <c r="P40" s="60" t="s">
        <v>509</v>
      </c>
    </row>
    <row r="41" spans="1:16" ht="12.75" customHeight="1" thickBot="1" x14ac:dyDescent="0.25">
      <c r="A41" s="49" t="str">
        <f t="shared" si="0"/>
        <v> BBS 56 </v>
      </c>
      <c r="B41" s="10" t="str">
        <f t="shared" si="1"/>
        <v>I</v>
      </c>
      <c r="C41" s="49">
        <f t="shared" si="2"/>
        <v>44842.601999999999</v>
      </c>
      <c r="D41" s="18" t="str">
        <f t="shared" si="3"/>
        <v>vis</v>
      </c>
      <c r="E41" s="57">
        <f>VLOOKUP(C41,'Active 1'!C$21:E$973,3,FALSE)</f>
        <v>-2257.0049390163713</v>
      </c>
      <c r="F41" s="10" t="s">
        <v>143</v>
      </c>
      <c r="G41" s="18" t="str">
        <f t="shared" si="4"/>
        <v>44842.602</v>
      </c>
      <c r="H41" s="49">
        <f t="shared" si="5"/>
        <v>334</v>
      </c>
      <c r="I41" s="58" t="s">
        <v>510</v>
      </c>
      <c r="J41" s="59" t="s">
        <v>511</v>
      </c>
      <c r="K41" s="58">
        <v>334</v>
      </c>
      <c r="L41" s="58" t="s">
        <v>506</v>
      </c>
      <c r="M41" s="59" t="s">
        <v>148</v>
      </c>
      <c r="N41" s="59"/>
      <c r="O41" s="60" t="s">
        <v>167</v>
      </c>
      <c r="P41" s="60" t="s">
        <v>186</v>
      </c>
    </row>
    <row r="42" spans="1:16" ht="12.75" customHeight="1" thickBot="1" x14ac:dyDescent="0.25">
      <c r="A42" s="49" t="str">
        <f t="shared" si="0"/>
        <v> BBS 57 </v>
      </c>
      <c r="B42" s="10" t="str">
        <f t="shared" si="1"/>
        <v>I</v>
      </c>
      <c r="C42" s="49">
        <f t="shared" si="2"/>
        <v>44932.322999999997</v>
      </c>
      <c r="D42" s="18" t="str">
        <f t="shared" si="3"/>
        <v>vis</v>
      </c>
      <c r="E42" s="57">
        <f>VLOOKUP(C42,'Active 1'!C$21:E$973,3,FALSE)</f>
        <v>-2231.0047320255017</v>
      </c>
      <c r="F42" s="10" t="s">
        <v>143</v>
      </c>
      <c r="G42" s="18" t="str">
        <f t="shared" si="4"/>
        <v>44932.323</v>
      </c>
      <c r="H42" s="49">
        <f t="shared" si="5"/>
        <v>360</v>
      </c>
      <c r="I42" s="58" t="s">
        <v>512</v>
      </c>
      <c r="J42" s="59" t="s">
        <v>513</v>
      </c>
      <c r="K42" s="58">
        <v>360</v>
      </c>
      <c r="L42" s="58" t="s">
        <v>183</v>
      </c>
      <c r="M42" s="59" t="s">
        <v>148</v>
      </c>
      <c r="N42" s="59"/>
      <c r="O42" s="60" t="s">
        <v>167</v>
      </c>
      <c r="P42" s="60" t="s">
        <v>187</v>
      </c>
    </row>
    <row r="43" spans="1:16" ht="12.75" customHeight="1" thickBot="1" x14ac:dyDescent="0.25">
      <c r="A43" s="49" t="str">
        <f t="shared" ref="A43:A74" si="6">P43</f>
        <v> BBS 57 </v>
      </c>
      <c r="B43" s="10" t="str">
        <f t="shared" ref="B43:B74" si="7">IF(H43=INT(H43),"I","II")</f>
        <v>I</v>
      </c>
      <c r="C43" s="49">
        <f t="shared" ref="C43:C74" si="8">1*G43</f>
        <v>44932.328000000001</v>
      </c>
      <c r="D43" s="18" t="str">
        <f t="shared" ref="D43:D74" si="9">VLOOKUP(F43,I$1:J$5,2,FALSE)</f>
        <v>vis</v>
      </c>
      <c r="E43" s="57">
        <f>VLOOKUP(C43,'Active 1'!C$21:E$973,3,FALSE)</f>
        <v>-2231.0032830778187</v>
      </c>
      <c r="F43" s="10" t="s">
        <v>143</v>
      </c>
      <c r="G43" s="18" t="str">
        <f t="shared" ref="G43:G74" si="10">MID(I43,3,LEN(I43)-3)</f>
        <v>44932.328</v>
      </c>
      <c r="H43" s="49">
        <f t="shared" ref="H43:H74" si="11">1*K43</f>
        <v>360</v>
      </c>
      <c r="I43" s="58" t="s">
        <v>514</v>
      </c>
      <c r="J43" s="59" t="s">
        <v>515</v>
      </c>
      <c r="K43" s="58">
        <v>360</v>
      </c>
      <c r="L43" s="58" t="s">
        <v>178</v>
      </c>
      <c r="M43" s="59" t="s">
        <v>148</v>
      </c>
      <c r="N43" s="59"/>
      <c r="O43" s="60" t="s">
        <v>170</v>
      </c>
      <c r="P43" s="60" t="s">
        <v>187</v>
      </c>
    </row>
    <row r="44" spans="1:16" ht="12.75" customHeight="1" thickBot="1" x14ac:dyDescent="0.25">
      <c r="A44" s="49" t="str">
        <f t="shared" si="6"/>
        <v> BBS 62 </v>
      </c>
      <c r="B44" s="10" t="str">
        <f t="shared" si="7"/>
        <v>I</v>
      </c>
      <c r="C44" s="49">
        <f t="shared" si="8"/>
        <v>45201.493999999999</v>
      </c>
      <c r="D44" s="18" t="str">
        <f t="shared" si="9"/>
        <v>vis</v>
      </c>
      <c r="E44" s="57">
        <f>VLOOKUP(C44,'Active 1'!C$21:E$973,3,FALSE)</f>
        <v>-2153.0017927366002</v>
      </c>
      <c r="F44" s="10" t="s">
        <v>143</v>
      </c>
      <c r="G44" s="18" t="str">
        <f t="shared" si="10"/>
        <v>45201.494</v>
      </c>
      <c r="H44" s="49">
        <f t="shared" si="11"/>
        <v>438</v>
      </c>
      <c r="I44" s="58" t="s">
        <v>516</v>
      </c>
      <c r="J44" s="59" t="s">
        <v>517</v>
      </c>
      <c r="K44" s="58">
        <v>438</v>
      </c>
      <c r="L44" s="58" t="s">
        <v>518</v>
      </c>
      <c r="M44" s="59" t="s">
        <v>148</v>
      </c>
      <c r="N44" s="59"/>
      <c r="O44" s="60" t="s">
        <v>170</v>
      </c>
      <c r="P44" s="60" t="s">
        <v>188</v>
      </c>
    </row>
    <row r="45" spans="1:16" ht="12.75" customHeight="1" thickBot="1" x14ac:dyDescent="0.25">
      <c r="A45" s="49" t="str">
        <f t="shared" si="6"/>
        <v> BBS 62 </v>
      </c>
      <c r="B45" s="10" t="str">
        <f t="shared" si="7"/>
        <v>I</v>
      </c>
      <c r="C45" s="49">
        <f t="shared" si="8"/>
        <v>45232.55</v>
      </c>
      <c r="D45" s="18" t="str">
        <f t="shared" si="9"/>
        <v>vis</v>
      </c>
      <c r="E45" s="57">
        <f>VLOOKUP(C45,'Active 1'!C$21:E$973,3,FALSE)</f>
        <v>-2144.0020888957097</v>
      </c>
      <c r="F45" s="10" t="s">
        <v>143</v>
      </c>
      <c r="G45" s="18" t="str">
        <f t="shared" si="10"/>
        <v>45232.550</v>
      </c>
      <c r="H45" s="49">
        <f t="shared" si="11"/>
        <v>447</v>
      </c>
      <c r="I45" s="58" t="s">
        <v>519</v>
      </c>
      <c r="J45" s="59" t="s">
        <v>520</v>
      </c>
      <c r="K45" s="58">
        <v>447</v>
      </c>
      <c r="L45" s="58" t="s">
        <v>176</v>
      </c>
      <c r="M45" s="59" t="s">
        <v>148</v>
      </c>
      <c r="N45" s="59"/>
      <c r="O45" s="60" t="s">
        <v>167</v>
      </c>
      <c r="P45" s="60" t="s">
        <v>188</v>
      </c>
    </row>
    <row r="46" spans="1:16" ht="12.75" customHeight="1" thickBot="1" x14ac:dyDescent="0.25">
      <c r="A46" s="49" t="str">
        <f t="shared" si="6"/>
        <v> BBS 64 </v>
      </c>
      <c r="B46" s="10" t="str">
        <f t="shared" si="7"/>
        <v>I</v>
      </c>
      <c r="C46" s="49">
        <f t="shared" si="8"/>
        <v>45277.41</v>
      </c>
      <c r="D46" s="18" t="str">
        <f t="shared" si="9"/>
        <v>vis</v>
      </c>
      <c r="E46" s="57">
        <f>VLOOKUP(C46,'Active 1'!C$21:E$973,3,FALSE)</f>
        <v>-2131.0021302950427</v>
      </c>
      <c r="F46" s="10" t="s">
        <v>143</v>
      </c>
      <c r="G46" s="18" t="str">
        <f t="shared" si="10"/>
        <v>45277.410</v>
      </c>
      <c r="H46" s="49">
        <f t="shared" si="11"/>
        <v>460</v>
      </c>
      <c r="I46" s="58" t="s">
        <v>521</v>
      </c>
      <c r="J46" s="59" t="s">
        <v>522</v>
      </c>
      <c r="K46" s="58">
        <v>460</v>
      </c>
      <c r="L46" s="58" t="s">
        <v>159</v>
      </c>
      <c r="M46" s="59" t="s">
        <v>148</v>
      </c>
      <c r="N46" s="59"/>
      <c r="O46" s="60" t="s">
        <v>167</v>
      </c>
      <c r="P46" s="60" t="s">
        <v>523</v>
      </c>
    </row>
    <row r="47" spans="1:16" ht="12.75" customHeight="1" thickBot="1" x14ac:dyDescent="0.25">
      <c r="A47" s="49" t="str">
        <f t="shared" si="6"/>
        <v> BBS 68 </v>
      </c>
      <c r="B47" s="10" t="str">
        <f t="shared" si="7"/>
        <v>I</v>
      </c>
      <c r="C47" s="49">
        <f t="shared" si="8"/>
        <v>45598.33</v>
      </c>
      <c r="D47" s="18" t="str">
        <f t="shared" si="9"/>
        <v>vis</v>
      </c>
      <c r="E47" s="57">
        <f>VLOOKUP(C47,'Active 1'!C$21:E$973,3,FALSE)</f>
        <v>-2038.0028722895593</v>
      </c>
      <c r="F47" s="10" t="s">
        <v>143</v>
      </c>
      <c r="G47" s="18" t="str">
        <f t="shared" si="10"/>
        <v>45598.330</v>
      </c>
      <c r="H47" s="49">
        <f t="shared" si="11"/>
        <v>553</v>
      </c>
      <c r="I47" s="58" t="s">
        <v>524</v>
      </c>
      <c r="J47" s="59" t="s">
        <v>525</v>
      </c>
      <c r="K47" s="58">
        <v>553</v>
      </c>
      <c r="L47" s="58" t="s">
        <v>175</v>
      </c>
      <c r="M47" s="59" t="s">
        <v>148</v>
      </c>
      <c r="N47" s="59"/>
      <c r="O47" s="60" t="s">
        <v>167</v>
      </c>
      <c r="P47" s="60" t="s">
        <v>526</v>
      </c>
    </row>
    <row r="48" spans="1:16" ht="12.75" customHeight="1" thickBot="1" x14ac:dyDescent="0.25">
      <c r="A48" s="49" t="str">
        <f t="shared" si="6"/>
        <v> BBS 69 </v>
      </c>
      <c r="B48" s="10" t="str">
        <f t="shared" si="7"/>
        <v>I</v>
      </c>
      <c r="C48" s="49">
        <f t="shared" si="8"/>
        <v>45636.296999999999</v>
      </c>
      <c r="D48" s="18" t="str">
        <f t="shared" si="9"/>
        <v>vis</v>
      </c>
      <c r="E48" s="57">
        <f>VLOOKUP(C48,'Active 1'!C$21:E$973,3,FALSE)</f>
        <v>-2027.0004329629548</v>
      </c>
      <c r="F48" s="10" t="s">
        <v>143</v>
      </c>
      <c r="G48" s="18" t="str">
        <f t="shared" si="10"/>
        <v>45636.297</v>
      </c>
      <c r="H48" s="49">
        <f t="shared" si="11"/>
        <v>564</v>
      </c>
      <c r="I48" s="58" t="s">
        <v>527</v>
      </c>
      <c r="J48" s="59" t="s">
        <v>528</v>
      </c>
      <c r="K48" s="58">
        <v>564</v>
      </c>
      <c r="L48" s="58" t="s">
        <v>529</v>
      </c>
      <c r="M48" s="59" t="s">
        <v>148</v>
      </c>
      <c r="N48" s="59"/>
      <c r="O48" s="60" t="s">
        <v>167</v>
      </c>
      <c r="P48" s="60" t="s">
        <v>530</v>
      </c>
    </row>
    <row r="49" spans="1:16" ht="12.75" customHeight="1" thickBot="1" x14ac:dyDescent="0.25">
      <c r="A49" s="49" t="str">
        <f t="shared" si="6"/>
        <v> BRNO 27 </v>
      </c>
      <c r="B49" s="10" t="str">
        <f t="shared" si="7"/>
        <v>I</v>
      </c>
      <c r="C49" s="49">
        <f t="shared" si="8"/>
        <v>45936.514000000003</v>
      </c>
      <c r="D49" s="18" t="str">
        <f t="shared" si="9"/>
        <v>vis</v>
      </c>
      <c r="E49" s="57">
        <f>VLOOKUP(C49,'Active 1'!C$21:E$973,3,FALSE)</f>
        <v>-1940.0006877285266</v>
      </c>
      <c r="F49" s="10" t="s">
        <v>143</v>
      </c>
      <c r="G49" s="18" t="str">
        <f t="shared" si="10"/>
        <v>45936.514</v>
      </c>
      <c r="H49" s="49">
        <f t="shared" si="11"/>
        <v>651</v>
      </c>
      <c r="I49" s="58" t="s">
        <v>531</v>
      </c>
      <c r="J49" s="59" t="s">
        <v>532</v>
      </c>
      <c r="K49" s="58">
        <v>651</v>
      </c>
      <c r="L49" s="58" t="s">
        <v>533</v>
      </c>
      <c r="M49" s="59" t="s">
        <v>148</v>
      </c>
      <c r="N49" s="59"/>
      <c r="O49" s="60" t="s">
        <v>534</v>
      </c>
      <c r="P49" s="60" t="s">
        <v>535</v>
      </c>
    </row>
    <row r="50" spans="1:16" ht="12.75" customHeight="1" thickBot="1" x14ac:dyDescent="0.25">
      <c r="A50" s="49" t="str">
        <f t="shared" si="6"/>
        <v> BBS 76 </v>
      </c>
      <c r="B50" s="10" t="str">
        <f t="shared" si="7"/>
        <v>I</v>
      </c>
      <c r="C50" s="49">
        <f t="shared" si="8"/>
        <v>46181.523999999998</v>
      </c>
      <c r="D50" s="18" t="str">
        <f t="shared" si="9"/>
        <v>vis</v>
      </c>
      <c r="E50" s="57">
        <f>VLOOKUP(C50,'Active 1'!C$21:E$973,3,FALSE)</f>
        <v>-1868.9993534273826</v>
      </c>
      <c r="F50" s="10" t="s">
        <v>143</v>
      </c>
      <c r="G50" s="18" t="str">
        <f t="shared" si="10"/>
        <v>46181.524</v>
      </c>
      <c r="H50" s="49">
        <f t="shared" si="11"/>
        <v>722</v>
      </c>
      <c r="I50" s="58" t="s">
        <v>536</v>
      </c>
      <c r="J50" s="59" t="s">
        <v>537</v>
      </c>
      <c r="K50" s="58">
        <v>722</v>
      </c>
      <c r="L50" s="58" t="s">
        <v>538</v>
      </c>
      <c r="M50" s="59" t="s">
        <v>148</v>
      </c>
      <c r="N50" s="59"/>
      <c r="O50" s="60" t="s">
        <v>167</v>
      </c>
      <c r="P50" s="60" t="s">
        <v>539</v>
      </c>
    </row>
    <row r="51" spans="1:16" ht="12.75" customHeight="1" thickBot="1" x14ac:dyDescent="0.25">
      <c r="A51" s="49" t="str">
        <f t="shared" si="6"/>
        <v> BBS 77 </v>
      </c>
      <c r="B51" s="10" t="str">
        <f t="shared" si="7"/>
        <v>I</v>
      </c>
      <c r="C51" s="49">
        <f t="shared" si="8"/>
        <v>46212.582999999999</v>
      </c>
      <c r="D51" s="18" t="str">
        <f t="shared" si="9"/>
        <v>vis</v>
      </c>
      <c r="E51" s="57">
        <f>VLOOKUP(C51,'Active 1'!C$21:E$973,3,FALSE)</f>
        <v>-1859.9987802178837</v>
      </c>
      <c r="F51" s="10" t="s">
        <v>143</v>
      </c>
      <c r="G51" s="18" t="str">
        <f t="shared" si="10"/>
        <v>46212.583</v>
      </c>
      <c r="H51" s="49">
        <f t="shared" si="11"/>
        <v>731</v>
      </c>
      <c r="I51" s="58" t="s">
        <v>540</v>
      </c>
      <c r="J51" s="59" t="s">
        <v>541</v>
      </c>
      <c r="K51" s="58">
        <v>731</v>
      </c>
      <c r="L51" s="58" t="s">
        <v>542</v>
      </c>
      <c r="M51" s="59" t="s">
        <v>148</v>
      </c>
      <c r="N51" s="59"/>
      <c r="O51" s="60" t="s">
        <v>543</v>
      </c>
      <c r="P51" s="60" t="s">
        <v>190</v>
      </c>
    </row>
    <row r="52" spans="1:16" ht="12.75" customHeight="1" thickBot="1" x14ac:dyDescent="0.25">
      <c r="A52" s="49" t="str">
        <f t="shared" si="6"/>
        <v> BBS 78 </v>
      </c>
      <c r="B52" s="10" t="str">
        <f t="shared" si="7"/>
        <v>I</v>
      </c>
      <c r="C52" s="49">
        <f t="shared" si="8"/>
        <v>46319.557999999997</v>
      </c>
      <c r="D52" s="18" t="str">
        <f t="shared" si="9"/>
        <v>vis</v>
      </c>
      <c r="E52" s="57">
        <f>VLOOKUP(C52,'Active 1'!C$21:E$973,3,FALSE)</f>
        <v>-1828.998544566829</v>
      </c>
      <c r="F52" s="10" t="s">
        <v>143</v>
      </c>
      <c r="G52" s="18" t="str">
        <f t="shared" si="10"/>
        <v>46319.558</v>
      </c>
      <c r="H52" s="49">
        <f t="shared" si="11"/>
        <v>762</v>
      </c>
      <c r="I52" s="58" t="s">
        <v>544</v>
      </c>
      <c r="J52" s="59" t="s">
        <v>545</v>
      </c>
      <c r="K52" s="58">
        <v>762</v>
      </c>
      <c r="L52" s="58" t="s">
        <v>546</v>
      </c>
      <c r="M52" s="59" t="s">
        <v>148</v>
      </c>
      <c r="N52" s="59"/>
      <c r="O52" s="60" t="s">
        <v>167</v>
      </c>
      <c r="P52" s="60" t="s">
        <v>192</v>
      </c>
    </row>
    <row r="53" spans="1:16" ht="12.75" customHeight="1" thickBot="1" x14ac:dyDescent="0.25">
      <c r="A53" s="49" t="str">
        <f t="shared" si="6"/>
        <v> BBS 78 </v>
      </c>
      <c r="B53" s="10" t="str">
        <f t="shared" si="7"/>
        <v>I</v>
      </c>
      <c r="C53" s="49">
        <f t="shared" si="8"/>
        <v>46326.457000000002</v>
      </c>
      <c r="D53" s="18" t="str">
        <f t="shared" si="9"/>
        <v>vis</v>
      </c>
      <c r="E53" s="57">
        <f>VLOOKUP(C53,'Active 1'!C$21:E$973,3,FALSE)</f>
        <v>-1826.999286555548</v>
      </c>
      <c r="F53" s="10" t="s">
        <v>143</v>
      </c>
      <c r="G53" s="18" t="str">
        <f t="shared" si="10"/>
        <v>46326.457</v>
      </c>
      <c r="H53" s="49">
        <f t="shared" si="11"/>
        <v>764</v>
      </c>
      <c r="I53" s="58" t="s">
        <v>547</v>
      </c>
      <c r="J53" s="59" t="s">
        <v>548</v>
      </c>
      <c r="K53" s="58">
        <v>764</v>
      </c>
      <c r="L53" s="58" t="s">
        <v>538</v>
      </c>
      <c r="M53" s="59" t="s">
        <v>148</v>
      </c>
      <c r="N53" s="59"/>
      <c r="O53" s="60" t="s">
        <v>170</v>
      </c>
      <c r="P53" s="60" t="s">
        <v>192</v>
      </c>
    </row>
    <row r="54" spans="1:16" ht="12.75" customHeight="1" thickBot="1" x14ac:dyDescent="0.25">
      <c r="A54" s="49" t="str">
        <f t="shared" si="6"/>
        <v> BRNO 28 </v>
      </c>
      <c r="B54" s="10" t="str">
        <f t="shared" si="7"/>
        <v>I</v>
      </c>
      <c r="C54" s="49">
        <f t="shared" si="8"/>
        <v>46640.483</v>
      </c>
      <c r="D54" s="18" t="str">
        <f t="shared" si="9"/>
        <v>vis</v>
      </c>
      <c r="E54" s="57">
        <f>VLOOKUP(C54,'Active 1'!C$21:E$973,3,FALSE)</f>
        <v>-1735.9978376136626</v>
      </c>
      <c r="F54" s="10" t="s">
        <v>143</v>
      </c>
      <c r="G54" s="18" t="str">
        <f t="shared" si="10"/>
        <v>46640.483</v>
      </c>
      <c r="H54" s="49">
        <f t="shared" si="11"/>
        <v>855</v>
      </c>
      <c r="I54" s="58" t="s">
        <v>549</v>
      </c>
      <c r="J54" s="59" t="s">
        <v>550</v>
      </c>
      <c r="K54" s="58">
        <v>855</v>
      </c>
      <c r="L54" s="58" t="s">
        <v>157</v>
      </c>
      <c r="M54" s="59" t="s">
        <v>148</v>
      </c>
      <c r="N54" s="59"/>
      <c r="O54" s="60" t="s">
        <v>551</v>
      </c>
      <c r="P54" s="60" t="s">
        <v>552</v>
      </c>
    </row>
    <row r="55" spans="1:16" ht="12.75" customHeight="1" thickBot="1" x14ac:dyDescent="0.25">
      <c r="A55" s="49" t="str">
        <f t="shared" si="6"/>
        <v> BRNO 28 </v>
      </c>
      <c r="B55" s="10" t="str">
        <f t="shared" si="7"/>
        <v>I</v>
      </c>
      <c r="C55" s="49">
        <f t="shared" si="8"/>
        <v>46640.483</v>
      </c>
      <c r="D55" s="18" t="str">
        <f t="shared" si="9"/>
        <v>vis</v>
      </c>
      <c r="E55" s="57">
        <f>VLOOKUP(C55,'Active 1'!C$21:E$973,3,FALSE)</f>
        <v>-1735.9978376136626</v>
      </c>
      <c r="F55" s="10" t="s">
        <v>143</v>
      </c>
      <c r="G55" s="18" t="str">
        <f t="shared" si="10"/>
        <v>46640.483</v>
      </c>
      <c r="H55" s="49">
        <f t="shared" si="11"/>
        <v>855</v>
      </c>
      <c r="I55" s="58" t="s">
        <v>549</v>
      </c>
      <c r="J55" s="59" t="s">
        <v>550</v>
      </c>
      <c r="K55" s="58">
        <v>855</v>
      </c>
      <c r="L55" s="58" t="s">
        <v>157</v>
      </c>
      <c r="M55" s="59" t="s">
        <v>148</v>
      </c>
      <c r="N55" s="59"/>
      <c r="O55" s="60" t="s">
        <v>553</v>
      </c>
      <c r="P55" s="60" t="s">
        <v>552</v>
      </c>
    </row>
    <row r="56" spans="1:16" ht="12.75" customHeight="1" thickBot="1" x14ac:dyDescent="0.25">
      <c r="A56" s="49" t="str">
        <f t="shared" si="6"/>
        <v> BBS 81 </v>
      </c>
      <c r="B56" s="10" t="str">
        <f t="shared" si="7"/>
        <v>I</v>
      </c>
      <c r="C56" s="49">
        <f t="shared" si="8"/>
        <v>46685.336000000003</v>
      </c>
      <c r="D56" s="18" t="str">
        <f t="shared" si="9"/>
        <v>vis</v>
      </c>
      <c r="E56" s="57">
        <f>VLOOKUP(C56,'Active 1'!C$21:E$973,3,FALSE)</f>
        <v>-1722.9999075397493</v>
      </c>
      <c r="F56" s="10" t="s">
        <v>143</v>
      </c>
      <c r="G56" s="18" t="str">
        <f t="shared" si="10"/>
        <v>46685.336</v>
      </c>
      <c r="H56" s="49">
        <f t="shared" si="11"/>
        <v>868</v>
      </c>
      <c r="I56" s="58" t="s">
        <v>554</v>
      </c>
      <c r="J56" s="59" t="s">
        <v>555</v>
      </c>
      <c r="K56" s="58">
        <v>868</v>
      </c>
      <c r="L56" s="58" t="s">
        <v>556</v>
      </c>
      <c r="M56" s="59" t="s">
        <v>148</v>
      </c>
      <c r="N56" s="59"/>
      <c r="O56" s="60" t="s">
        <v>167</v>
      </c>
      <c r="P56" s="60" t="s">
        <v>557</v>
      </c>
    </row>
    <row r="57" spans="1:16" ht="12.75" customHeight="1" thickBot="1" x14ac:dyDescent="0.25">
      <c r="A57" s="49" t="str">
        <f t="shared" si="6"/>
        <v> BBS 84 </v>
      </c>
      <c r="B57" s="10" t="str">
        <f t="shared" si="7"/>
        <v>I</v>
      </c>
      <c r="C57" s="49">
        <f t="shared" si="8"/>
        <v>46923.445</v>
      </c>
      <c r="D57" s="18" t="str">
        <f t="shared" si="9"/>
        <v>vis</v>
      </c>
      <c r="E57" s="57">
        <f>VLOOKUP(C57,'Active 1'!C$21:E$973,3,FALSE)</f>
        <v>-1653.9984108289573</v>
      </c>
      <c r="F57" s="10" t="s">
        <v>143</v>
      </c>
      <c r="G57" s="18" t="str">
        <f t="shared" si="10"/>
        <v>46923.445</v>
      </c>
      <c r="H57" s="49">
        <f t="shared" si="11"/>
        <v>937</v>
      </c>
      <c r="I57" s="58" t="s">
        <v>558</v>
      </c>
      <c r="J57" s="59" t="s">
        <v>559</v>
      </c>
      <c r="K57" s="58">
        <v>937</v>
      </c>
      <c r="L57" s="58" t="s">
        <v>546</v>
      </c>
      <c r="M57" s="59" t="s">
        <v>148</v>
      </c>
      <c r="N57" s="59"/>
      <c r="O57" s="60" t="s">
        <v>167</v>
      </c>
      <c r="P57" s="60" t="s">
        <v>193</v>
      </c>
    </row>
    <row r="58" spans="1:16" ht="12.75" customHeight="1" thickBot="1" x14ac:dyDescent="0.25">
      <c r="A58" s="49" t="str">
        <f t="shared" si="6"/>
        <v> BBS 86 </v>
      </c>
      <c r="B58" s="10" t="str">
        <f t="shared" si="7"/>
        <v>I</v>
      </c>
      <c r="C58" s="49">
        <f t="shared" si="8"/>
        <v>47030.423999999999</v>
      </c>
      <c r="D58" s="18" t="str">
        <f t="shared" si="9"/>
        <v>vis</v>
      </c>
      <c r="E58" s="57">
        <f>VLOOKUP(C58,'Active 1'!C$21:E$973,3,FALSE)</f>
        <v>-1622.9970160197568</v>
      </c>
      <c r="F58" s="10" t="s">
        <v>143</v>
      </c>
      <c r="G58" s="18" t="str">
        <f t="shared" si="10"/>
        <v>47030.424</v>
      </c>
      <c r="H58" s="49">
        <f t="shared" si="11"/>
        <v>968</v>
      </c>
      <c r="I58" s="58" t="s">
        <v>560</v>
      </c>
      <c r="J58" s="59" t="s">
        <v>561</v>
      </c>
      <c r="K58" s="58">
        <v>968</v>
      </c>
      <c r="L58" s="58" t="s">
        <v>562</v>
      </c>
      <c r="M58" s="59" t="s">
        <v>148</v>
      </c>
      <c r="N58" s="59"/>
      <c r="O58" s="60" t="s">
        <v>167</v>
      </c>
      <c r="P58" s="60" t="s">
        <v>563</v>
      </c>
    </row>
    <row r="59" spans="1:16" ht="12.75" customHeight="1" thickBot="1" x14ac:dyDescent="0.25">
      <c r="A59" s="49" t="str">
        <f t="shared" si="6"/>
        <v> BBS 86 </v>
      </c>
      <c r="B59" s="10" t="str">
        <f t="shared" si="7"/>
        <v>I</v>
      </c>
      <c r="C59" s="49">
        <f t="shared" si="8"/>
        <v>47030.428999999996</v>
      </c>
      <c r="D59" s="18" t="str">
        <f t="shared" si="9"/>
        <v>vis</v>
      </c>
      <c r="E59" s="57">
        <f>VLOOKUP(C59,'Active 1'!C$21:E$973,3,FALSE)</f>
        <v>-1622.9955670720758</v>
      </c>
      <c r="F59" s="10" t="s">
        <v>143</v>
      </c>
      <c r="G59" s="18" t="str">
        <f t="shared" si="10"/>
        <v>47030.429</v>
      </c>
      <c r="H59" s="49">
        <f t="shared" si="11"/>
        <v>968</v>
      </c>
      <c r="I59" s="58" t="s">
        <v>564</v>
      </c>
      <c r="J59" s="59" t="s">
        <v>565</v>
      </c>
      <c r="K59" s="58">
        <v>968</v>
      </c>
      <c r="L59" s="58" t="s">
        <v>566</v>
      </c>
      <c r="M59" s="59" t="s">
        <v>148</v>
      </c>
      <c r="N59" s="59"/>
      <c r="O59" s="60" t="s">
        <v>170</v>
      </c>
      <c r="P59" s="60" t="s">
        <v>563</v>
      </c>
    </row>
    <row r="60" spans="1:16" ht="12.75" customHeight="1" thickBot="1" x14ac:dyDescent="0.25">
      <c r="A60" s="49" t="str">
        <f t="shared" si="6"/>
        <v> BRNO 30 </v>
      </c>
      <c r="B60" s="10" t="str">
        <f t="shared" si="7"/>
        <v>I</v>
      </c>
      <c r="C60" s="49">
        <f t="shared" si="8"/>
        <v>47030.43</v>
      </c>
      <c r="D60" s="18" t="str">
        <f t="shared" si="9"/>
        <v>vis</v>
      </c>
      <c r="E60" s="57">
        <f>VLOOKUP(C60,'Active 1'!C$21:E$973,3,FALSE)</f>
        <v>-1622.9952772825384</v>
      </c>
      <c r="F60" s="10" t="s">
        <v>143</v>
      </c>
      <c r="G60" s="18" t="str">
        <f t="shared" si="10"/>
        <v>47030.430</v>
      </c>
      <c r="H60" s="49">
        <f t="shared" si="11"/>
        <v>968</v>
      </c>
      <c r="I60" s="58" t="s">
        <v>567</v>
      </c>
      <c r="J60" s="59" t="s">
        <v>568</v>
      </c>
      <c r="K60" s="58">
        <v>968</v>
      </c>
      <c r="L60" s="58" t="s">
        <v>569</v>
      </c>
      <c r="M60" s="59" t="s">
        <v>148</v>
      </c>
      <c r="N60" s="59"/>
      <c r="O60" s="60" t="s">
        <v>553</v>
      </c>
      <c r="P60" s="60" t="s">
        <v>570</v>
      </c>
    </row>
    <row r="61" spans="1:16" ht="12.75" customHeight="1" thickBot="1" x14ac:dyDescent="0.25">
      <c r="A61" s="49" t="str">
        <f t="shared" si="6"/>
        <v> BRNO 30 </v>
      </c>
      <c r="B61" s="10" t="str">
        <f t="shared" si="7"/>
        <v>I</v>
      </c>
      <c r="C61" s="49">
        <f t="shared" si="8"/>
        <v>47030.432999999997</v>
      </c>
      <c r="D61" s="18" t="str">
        <f t="shared" si="9"/>
        <v>vis</v>
      </c>
      <c r="E61" s="57">
        <f>VLOOKUP(C61,'Active 1'!C$21:E$973,3,FALSE)</f>
        <v>-1622.9944079139302</v>
      </c>
      <c r="F61" s="10" t="s">
        <v>143</v>
      </c>
      <c r="G61" s="18" t="str">
        <f t="shared" si="10"/>
        <v>47030.433</v>
      </c>
      <c r="H61" s="49">
        <f t="shared" si="11"/>
        <v>968</v>
      </c>
      <c r="I61" s="58" t="s">
        <v>571</v>
      </c>
      <c r="J61" s="59" t="s">
        <v>572</v>
      </c>
      <c r="K61" s="58">
        <v>968</v>
      </c>
      <c r="L61" s="58" t="s">
        <v>573</v>
      </c>
      <c r="M61" s="59" t="s">
        <v>148</v>
      </c>
      <c r="N61" s="59"/>
      <c r="O61" s="60" t="s">
        <v>574</v>
      </c>
      <c r="P61" s="60" t="s">
        <v>570</v>
      </c>
    </row>
    <row r="62" spans="1:16" ht="12.75" customHeight="1" thickBot="1" x14ac:dyDescent="0.25">
      <c r="A62" s="49" t="str">
        <f t="shared" si="6"/>
        <v> BRNO 30 </v>
      </c>
      <c r="B62" s="10" t="str">
        <f t="shared" si="7"/>
        <v>I</v>
      </c>
      <c r="C62" s="49">
        <f t="shared" si="8"/>
        <v>47030.436000000002</v>
      </c>
      <c r="D62" s="18" t="str">
        <f t="shared" si="9"/>
        <v>vis</v>
      </c>
      <c r="E62" s="57">
        <f>VLOOKUP(C62,'Active 1'!C$21:E$973,3,FALSE)</f>
        <v>-1622.9935385453198</v>
      </c>
      <c r="F62" s="10" t="s">
        <v>143</v>
      </c>
      <c r="G62" s="18" t="str">
        <f t="shared" si="10"/>
        <v>47030.436</v>
      </c>
      <c r="H62" s="49">
        <f t="shared" si="11"/>
        <v>968</v>
      </c>
      <c r="I62" s="58" t="s">
        <v>575</v>
      </c>
      <c r="J62" s="59" t="s">
        <v>576</v>
      </c>
      <c r="K62" s="58">
        <v>968</v>
      </c>
      <c r="L62" s="58" t="s">
        <v>577</v>
      </c>
      <c r="M62" s="59" t="s">
        <v>148</v>
      </c>
      <c r="N62" s="59"/>
      <c r="O62" s="60" t="s">
        <v>578</v>
      </c>
      <c r="P62" s="60" t="s">
        <v>570</v>
      </c>
    </row>
    <row r="63" spans="1:16" ht="12.75" customHeight="1" thickBot="1" x14ac:dyDescent="0.25">
      <c r="A63" s="49" t="str">
        <f t="shared" si="6"/>
        <v> BBS 86 </v>
      </c>
      <c r="B63" s="10" t="str">
        <f t="shared" si="7"/>
        <v>I</v>
      </c>
      <c r="C63" s="49">
        <f t="shared" si="8"/>
        <v>47068.385999999999</v>
      </c>
      <c r="D63" s="18" t="str">
        <f t="shared" si="9"/>
        <v>vis</v>
      </c>
      <c r="E63" s="57">
        <f>VLOOKUP(C63,'Active 1'!C$21:E$973,3,FALSE)</f>
        <v>-1611.9960256408333</v>
      </c>
      <c r="F63" s="10" t="s">
        <v>143</v>
      </c>
      <c r="G63" s="18" t="str">
        <f t="shared" si="10"/>
        <v>47068.386</v>
      </c>
      <c r="H63" s="49">
        <f t="shared" si="11"/>
        <v>979</v>
      </c>
      <c r="I63" s="58" t="s">
        <v>579</v>
      </c>
      <c r="J63" s="59" t="s">
        <v>580</v>
      </c>
      <c r="K63" s="58">
        <v>979</v>
      </c>
      <c r="L63" s="58" t="s">
        <v>581</v>
      </c>
      <c r="M63" s="59" t="s">
        <v>148</v>
      </c>
      <c r="N63" s="59"/>
      <c r="O63" s="60" t="s">
        <v>170</v>
      </c>
      <c r="P63" s="60" t="s">
        <v>563</v>
      </c>
    </row>
    <row r="64" spans="1:16" ht="12.75" customHeight="1" thickBot="1" x14ac:dyDescent="0.25">
      <c r="A64" s="49" t="str">
        <f t="shared" si="6"/>
        <v> BBS 88 </v>
      </c>
      <c r="B64" s="10" t="str">
        <f t="shared" si="7"/>
        <v>I</v>
      </c>
      <c r="C64" s="49">
        <f t="shared" si="8"/>
        <v>47306.491000000002</v>
      </c>
      <c r="D64" s="18" t="str">
        <f t="shared" si="9"/>
        <v>vis</v>
      </c>
      <c r="E64" s="57">
        <f>VLOOKUP(C64,'Active 1'!C$21:E$973,3,FALSE)</f>
        <v>-1542.9956880881846</v>
      </c>
      <c r="F64" s="10" t="s">
        <v>143</v>
      </c>
      <c r="G64" s="18" t="str">
        <f t="shared" si="10"/>
        <v>47306.491</v>
      </c>
      <c r="H64" s="49">
        <f t="shared" si="11"/>
        <v>1048</v>
      </c>
      <c r="I64" s="58" t="s">
        <v>582</v>
      </c>
      <c r="J64" s="59" t="s">
        <v>583</v>
      </c>
      <c r="K64" s="58">
        <v>1048</v>
      </c>
      <c r="L64" s="58" t="s">
        <v>566</v>
      </c>
      <c r="M64" s="59" t="s">
        <v>148</v>
      </c>
      <c r="N64" s="59"/>
      <c r="O64" s="60" t="s">
        <v>167</v>
      </c>
      <c r="P64" s="60" t="s">
        <v>584</v>
      </c>
    </row>
    <row r="65" spans="1:16" ht="12.75" customHeight="1" thickBot="1" x14ac:dyDescent="0.25">
      <c r="A65" s="49" t="str">
        <f t="shared" si="6"/>
        <v> BBS 89 </v>
      </c>
      <c r="B65" s="10" t="str">
        <f t="shared" si="7"/>
        <v>I</v>
      </c>
      <c r="C65" s="49">
        <f t="shared" si="8"/>
        <v>47375.5</v>
      </c>
      <c r="D65" s="18" t="str">
        <f t="shared" si="9"/>
        <v>vis</v>
      </c>
      <c r="E65" s="57">
        <f>VLOOKUP(C65,'Active 1'!C$21:E$973,3,FALSE)</f>
        <v>-1522.9976019741989</v>
      </c>
      <c r="F65" s="10" t="s">
        <v>143</v>
      </c>
      <c r="G65" s="18" t="str">
        <f t="shared" si="10"/>
        <v>47375.500</v>
      </c>
      <c r="H65" s="49">
        <f t="shared" si="11"/>
        <v>1068</v>
      </c>
      <c r="I65" s="58" t="s">
        <v>585</v>
      </c>
      <c r="J65" s="59" t="s">
        <v>586</v>
      </c>
      <c r="K65" s="58">
        <v>1068</v>
      </c>
      <c r="L65" s="58" t="s">
        <v>587</v>
      </c>
      <c r="M65" s="59" t="s">
        <v>148</v>
      </c>
      <c r="N65" s="59"/>
      <c r="O65" s="60" t="s">
        <v>191</v>
      </c>
      <c r="P65" s="60" t="s">
        <v>588</v>
      </c>
    </row>
    <row r="66" spans="1:16" ht="12.75" customHeight="1" thickBot="1" x14ac:dyDescent="0.25">
      <c r="A66" s="49" t="str">
        <f t="shared" si="6"/>
        <v> BBS 90 </v>
      </c>
      <c r="B66" s="10" t="str">
        <f t="shared" si="7"/>
        <v>I</v>
      </c>
      <c r="C66" s="49">
        <f t="shared" si="8"/>
        <v>47458.326000000001</v>
      </c>
      <c r="D66" s="18" t="str">
        <f t="shared" si="9"/>
        <v>vis</v>
      </c>
      <c r="E66" s="57">
        <f>VLOOKUP(C66,'Active 1'!C$21:E$973,3,FALSE)</f>
        <v>-1498.9954938364629</v>
      </c>
      <c r="F66" s="10" t="s">
        <v>143</v>
      </c>
      <c r="G66" s="18" t="str">
        <f t="shared" si="10"/>
        <v>47458.326</v>
      </c>
      <c r="H66" s="49">
        <f t="shared" si="11"/>
        <v>1092</v>
      </c>
      <c r="I66" s="58" t="s">
        <v>589</v>
      </c>
      <c r="J66" s="59" t="s">
        <v>590</v>
      </c>
      <c r="K66" s="58">
        <v>1092</v>
      </c>
      <c r="L66" s="58" t="s">
        <v>566</v>
      </c>
      <c r="M66" s="59" t="s">
        <v>148</v>
      </c>
      <c r="N66" s="59"/>
      <c r="O66" s="60" t="s">
        <v>167</v>
      </c>
      <c r="P66" s="60" t="s">
        <v>591</v>
      </c>
    </row>
    <row r="67" spans="1:16" ht="12.75" customHeight="1" thickBot="1" x14ac:dyDescent="0.25">
      <c r="A67" s="49" t="str">
        <f t="shared" si="6"/>
        <v> BBS 92 </v>
      </c>
      <c r="B67" s="10" t="str">
        <f t="shared" si="7"/>
        <v>I</v>
      </c>
      <c r="C67" s="49">
        <f t="shared" si="8"/>
        <v>47758.538999999997</v>
      </c>
      <c r="D67" s="18" t="str">
        <f t="shared" si="9"/>
        <v>vis</v>
      </c>
      <c r="E67" s="57">
        <f>VLOOKUP(C67,'Active 1'!C$21:E$973,3,FALSE)</f>
        <v>-1411.9969077601825</v>
      </c>
      <c r="F67" s="10" t="s">
        <v>143</v>
      </c>
      <c r="G67" s="18" t="str">
        <f t="shared" si="10"/>
        <v>47758.539</v>
      </c>
      <c r="H67" s="49">
        <f t="shared" si="11"/>
        <v>1179</v>
      </c>
      <c r="I67" s="58" t="s">
        <v>592</v>
      </c>
      <c r="J67" s="59" t="s">
        <v>593</v>
      </c>
      <c r="K67" s="58">
        <v>1179</v>
      </c>
      <c r="L67" s="58" t="s">
        <v>562</v>
      </c>
      <c r="M67" s="59" t="s">
        <v>148</v>
      </c>
      <c r="N67" s="59"/>
      <c r="O67" s="60" t="s">
        <v>167</v>
      </c>
      <c r="P67" s="60" t="s">
        <v>194</v>
      </c>
    </row>
    <row r="68" spans="1:16" ht="12.75" customHeight="1" thickBot="1" x14ac:dyDescent="0.25">
      <c r="A68" s="49" t="str">
        <f t="shared" si="6"/>
        <v> BBS 93 </v>
      </c>
      <c r="B68" s="10" t="str">
        <f t="shared" si="7"/>
        <v>I</v>
      </c>
      <c r="C68" s="49">
        <f t="shared" si="8"/>
        <v>47803.402999999998</v>
      </c>
      <c r="D68" s="18" t="str">
        <f t="shared" si="9"/>
        <v>vis</v>
      </c>
      <c r="E68" s="57">
        <f>VLOOKUP(C68,'Active 1'!C$21:E$973,3,FALSE)</f>
        <v>-1398.9957900013696</v>
      </c>
      <c r="F68" s="10" t="s">
        <v>143</v>
      </c>
      <c r="G68" s="18" t="str">
        <f t="shared" si="10"/>
        <v>47803.403</v>
      </c>
      <c r="H68" s="49">
        <f t="shared" si="11"/>
        <v>1192</v>
      </c>
      <c r="I68" s="58" t="s">
        <v>594</v>
      </c>
      <c r="J68" s="59" t="s">
        <v>595</v>
      </c>
      <c r="K68" s="58">
        <v>1192</v>
      </c>
      <c r="L68" s="58" t="s">
        <v>435</v>
      </c>
      <c r="M68" s="59" t="s">
        <v>148</v>
      </c>
      <c r="N68" s="59"/>
      <c r="O68" s="60" t="s">
        <v>170</v>
      </c>
      <c r="P68" s="60" t="s">
        <v>195</v>
      </c>
    </row>
    <row r="69" spans="1:16" ht="12.75" customHeight="1" thickBot="1" x14ac:dyDescent="0.25">
      <c r="A69" s="49" t="str">
        <f t="shared" si="6"/>
        <v> BBS 94 </v>
      </c>
      <c r="B69" s="10" t="str">
        <f t="shared" si="7"/>
        <v>I</v>
      </c>
      <c r="C69" s="49">
        <f t="shared" si="8"/>
        <v>47958.684999999998</v>
      </c>
      <c r="D69" s="18" t="str">
        <f t="shared" si="9"/>
        <v>vis</v>
      </c>
      <c r="E69" s="57">
        <f>VLOOKUP(C69,'Active 1'!C$21:E$973,3,FALSE)</f>
        <v>-1353.996691217849</v>
      </c>
      <c r="F69" s="10" t="s">
        <v>143</v>
      </c>
      <c r="G69" s="18" t="str">
        <f t="shared" si="10"/>
        <v>47958.685</v>
      </c>
      <c r="H69" s="49">
        <f t="shared" si="11"/>
        <v>1237</v>
      </c>
      <c r="I69" s="58" t="s">
        <v>596</v>
      </c>
      <c r="J69" s="59" t="s">
        <v>597</v>
      </c>
      <c r="K69" s="58">
        <v>1237</v>
      </c>
      <c r="L69" s="58" t="s">
        <v>598</v>
      </c>
      <c r="M69" s="59" t="s">
        <v>148</v>
      </c>
      <c r="N69" s="59"/>
      <c r="O69" s="60" t="s">
        <v>167</v>
      </c>
      <c r="P69" s="60" t="s">
        <v>599</v>
      </c>
    </row>
    <row r="70" spans="1:16" ht="12.75" customHeight="1" thickBot="1" x14ac:dyDescent="0.25">
      <c r="A70" s="49" t="str">
        <f t="shared" si="6"/>
        <v> BBS 95 </v>
      </c>
      <c r="B70" s="10" t="str">
        <f t="shared" si="7"/>
        <v>I</v>
      </c>
      <c r="C70" s="49">
        <f t="shared" si="8"/>
        <v>48041.51</v>
      </c>
      <c r="D70" s="18" t="str">
        <f t="shared" si="9"/>
        <v>vis</v>
      </c>
      <c r="E70" s="57">
        <f>VLOOKUP(C70,'Active 1'!C$21:E$973,3,FALSE)</f>
        <v>-1329.9948728696484</v>
      </c>
      <c r="F70" s="10" t="s">
        <v>143</v>
      </c>
      <c r="G70" s="18" t="str">
        <f t="shared" si="10"/>
        <v>48041.510</v>
      </c>
      <c r="H70" s="49">
        <f t="shared" si="11"/>
        <v>1261</v>
      </c>
      <c r="I70" s="58" t="s">
        <v>600</v>
      </c>
      <c r="J70" s="59" t="s">
        <v>601</v>
      </c>
      <c r="K70" s="58">
        <v>1261</v>
      </c>
      <c r="L70" s="58" t="s">
        <v>602</v>
      </c>
      <c r="M70" s="59" t="s">
        <v>148</v>
      </c>
      <c r="N70" s="59"/>
      <c r="O70" s="60" t="s">
        <v>170</v>
      </c>
      <c r="P70" s="60" t="s">
        <v>196</v>
      </c>
    </row>
    <row r="71" spans="1:16" ht="12.75" customHeight="1" thickBot="1" x14ac:dyDescent="0.25">
      <c r="A71" s="49" t="str">
        <f t="shared" si="6"/>
        <v> BBS 97 </v>
      </c>
      <c r="B71" s="10" t="str">
        <f t="shared" si="7"/>
        <v>I</v>
      </c>
      <c r="C71" s="49">
        <f t="shared" si="8"/>
        <v>48348.618999999999</v>
      </c>
      <c r="D71" s="18" t="str">
        <f t="shared" si="9"/>
        <v>vis</v>
      </c>
      <c r="E71" s="57">
        <f>VLOOKUP(C71,'Active 1'!C$21:E$973,3,FALSE)</f>
        <v>-1240.997898150697</v>
      </c>
      <c r="F71" s="10" t="s">
        <v>143</v>
      </c>
      <c r="G71" s="18" t="str">
        <f t="shared" si="10"/>
        <v>48348.619</v>
      </c>
      <c r="H71" s="49">
        <f t="shared" si="11"/>
        <v>1350</v>
      </c>
      <c r="I71" s="58" t="s">
        <v>603</v>
      </c>
      <c r="J71" s="59" t="s">
        <v>604</v>
      </c>
      <c r="K71" s="58">
        <v>1350</v>
      </c>
      <c r="L71" s="58" t="s">
        <v>157</v>
      </c>
      <c r="M71" s="59" t="s">
        <v>148</v>
      </c>
      <c r="N71" s="59"/>
      <c r="O71" s="60" t="s">
        <v>167</v>
      </c>
      <c r="P71" s="60" t="s">
        <v>605</v>
      </c>
    </row>
    <row r="72" spans="1:16" ht="12.75" customHeight="1" thickBot="1" x14ac:dyDescent="0.25">
      <c r="A72" s="49" t="str">
        <f t="shared" si="6"/>
        <v> BBS 98 </v>
      </c>
      <c r="B72" s="10" t="str">
        <f t="shared" si="7"/>
        <v>I</v>
      </c>
      <c r="C72" s="49">
        <f t="shared" si="8"/>
        <v>48500.457999999999</v>
      </c>
      <c r="D72" s="18" t="str">
        <f t="shared" si="9"/>
        <v>vis</v>
      </c>
      <c r="E72" s="57">
        <f>VLOOKUP(C72,'Active 1'!C$21:E$973,3,FALSE)</f>
        <v>-1196.9965447408297</v>
      </c>
      <c r="F72" s="10" t="s">
        <v>143</v>
      </c>
      <c r="G72" s="18" t="str">
        <f t="shared" si="10"/>
        <v>48500.458</v>
      </c>
      <c r="H72" s="49">
        <f t="shared" si="11"/>
        <v>1394</v>
      </c>
      <c r="I72" s="58" t="s">
        <v>606</v>
      </c>
      <c r="J72" s="59" t="s">
        <v>607</v>
      </c>
      <c r="K72" s="58">
        <v>1394</v>
      </c>
      <c r="L72" s="58" t="s">
        <v>598</v>
      </c>
      <c r="M72" s="59" t="s">
        <v>148</v>
      </c>
      <c r="N72" s="59"/>
      <c r="O72" s="60" t="s">
        <v>167</v>
      </c>
      <c r="P72" s="60" t="s">
        <v>197</v>
      </c>
    </row>
    <row r="73" spans="1:16" ht="12.75" customHeight="1" thickBot="1" x14ac:dyDescent="0.25">
      <c r="A73" s="49" t="str">
        <f t="shared" si="6"/>
        <v> BBS 98 </v>
      </c>
      <c r="B73" s="10" t="str">
        <f t="shared" si="7"/>
        <v>I</v>
      </c>
      <c r="C73" s="49">
        <f t="shared" si="8"/>
        <v>48500.462</v>
      </c>
      <c r="D73" s="18" t="str">
        <f t="shared" si="9"/>
        <v>vis</v>
      </c>
      <c r="E73" s="57">
        <f>VLOOKUP(C73,'Active 1'!C$21:E$973,3,FALSE)</f>
        <v>-1196.9953855826841</v>
      </c>
      <c r="F73" s="10" t="s">
        <v>143</v>
      </c>
      <c r="G73" s="18" t="str">
        <f t="shared" si="10"/>
        <v>48500.462</v>
      </c>
      <c r="H73" s="49">
        <f t="shared" si="11"/>
        <v>1394</v>
      </c>
      <c r="I73" s="58" t="s">
        <v>608</v>
      </c>
      <c r="J73" s="59" t="s">
        <v>609</v>
      </c>
      <c r="K73" s="58">
        <v>1394</v>
      </c>
      <c r="L73" s="58" t="s">
        <v>566</v>
      </c>
      <c r="M73" s="59" t="s">
        <v>148</v>
      </c>
      <c r="N73" s="59"/>
      <c r="O73" s="60" t="s">
        <v>170</v>
      </c>
      <c r="P73" s="60" t="s">
        <v>197</v>
      </c>
    </row>
    <row r="74" spans="1:16" ht="12.75" customHeight="1" thickBot="1" x14ac:dyDescent="0.25">
      <c r="A74" s="49" t="str">
        <f t="shared" si="6"/>
        <v> BBS 99 </v>
      </c>
      <c r="B74" s="10" t="str">
        <f t="shared" si="7"/>
        <v>I</v>
      </c>
      <c r="C74" s="49">
        <f t="shared" si="8"/>
        <v>48507.362000000001</v>
      </c>
      <c r="D74" s="18" t="str">
        <f t="shared" si="9"/>
        <v>vis</v>
      </c>
      <c r="E74" s="57">
        <f>VLOOKUP(C74,'Active 1'!C$21:E$973,3,FALSE)</f>
        <v>-1194.9958377818677</v>
      </c>
      <c r="F74" s="10" t="s">
        <v>143</v>
      </c>
      <c r="G74" s="18" t="str">
        <f t="shared" si="10"/>
        <v>48507.362</v>
      </c>
      <c r="H74" s="49">
        <f t="shared" si="11"/>
        <v>1396</v>
      </c>
      <c r="I74" s="58" t="s">
        <v>610</v>
      </c>
      <c r="J74" s="59" t="s">
        <v>611</v>
      </c>
      <c r="K74" s="58">
        <v>1396</v>
      </c>
      <c r="L74" s="58" t="s">
        <v>435</v>
      </c>
      <c r="M74" s="59" t="s">
        <v>148</v>
      </c>
      <c r="N74" s="59"/>
      <c r="O74" s="60" t="s">
        <v>170</v>
      </c>
      <c r="P74" s="60" t="s">
        <v>612</v>
      </c>
    </row>
    <row r="75" spans="1:16" ht="12.75" customHeight="1" thickBot="1" x14ac:dyDescent="0.25">
      <c r="A75" s="49" t="str">
        <f t="shared" ref="A75:A106" si="12">P75</f>
        <v> BBS 99 </v>
      </c>
      <c r="B75" s="10" t="str">
        <f t="shared" ref="B75:B106" si="13">IF(H75=INT(H75),"I","II")</f>
        <v>I</v>
      </c>
      <c r="C75" s="49">
        <f t="shared" ref="C75:C106" si="14">1*G75</f>
        <v>48538.417000000001</v>
      </c>
      <c r="D75" s="18" t="str">
        <f t="shared" ref="D75:D106" si="15">VLOOKUP(F75,I$1:J$5,2,FALSE)</f>
        <v>vis</v>
      </c>
      <c r="E75" s="57">
        <f>VLOOKUP(C75,'Active 1'!C$21:E$973,3,FALSE)</f>
        <v>-1185.9964237305144</v>
      </c>
      <c r="F75" s="10" t="s">
        <v>143</v>
      </c>
      <c r="G75" s="18" t="str">
        <f t="shared" ref="G75:G106" si="16">MID(I75,3,LEN(I75)-3)</f>
        <v>48538.417</v>
      </c>
      <c r="H75" s="49">
        <f t="shared" ref="H75:H106" si="17">1*K75</f>
        <v>1405</v>
      </c>
      <c r="I75" s="58" t="s">
        <v>613</v>
      </c>
      <c r="J75" s="59" t="s">
        <v>614</v>
      </c>
      <c r="K75" s="58">
        <v>1405</v>
      </c>
      <c r="L75" s="58" t="s">
        <v>615</v>
      </c>
      <c r="M75" s="59" t="s">
        <v>148</v>
      </c>
      <c r="N75" s="59"/>
      <c r="O75" s="60" t="s">
        <v>170</v>
      </c>
      <c r="P75" s="60" t="s">
        <v>612</v>
      </c>
    </row>
    <row r="76" spans="1:16" ht="12.75" customHeight="1" thickBot="1" x14ac:dyDescent="0.25">
      <c r="A76" s="49" t="str">
        <f t="shared" si="12"/>
        <v> BBS 102 </v>
      </c>
      <c r="B76" s="10" t="str">
        <f t="shared" si="13"/>
        <v>I</v>
      </c>
      <c r="C76" s="49">
        <f t="shared" si="14"/>
        <v>48852.432999999997</v>
      </c>
      <c r="D76" s="18" t="str">
        <f t="shared" si="15"/>
        <v>vis</v>
      </c>
      <c r="E76" s="57">
        <f>VLOOKUP(C76,'Active 1'!C$21:E$973,3,FALSE)</f>
        <v>-1094.9978726839931</v>
      </c>
      <c r="F76" s="10" t="s">
        <v>143</v>
      </c>
      <c r="G76" s="18" t="str">
        <f t="shared" si="16"/>
        <v>48852.433</v>
      </c>
      <c r="H76" s="49">
        <f t="shared" si="17"/>
        <v>1496</v>
      </c>
      <c r="I76" s="58" t="s">
        <v>616</v>
      </c>
      <c r="J76" s="59" t="s">
        <v>617</v>
      </c>
      <c r="K76" s="58">
        <v>1496</v>
      </c>
      <c r="L76" s="58" t="s">
        <v>157</v>
      </c>
      <c r="M76" s="59" t="s">
        <v>148</v>
      </c>
      <c r="N76" s="59"/>
      <c r="O76" s="60" t="s">
        <v>167</v>
      </c>
      <c r="P76" s="60" t="s">
        <v>198</v>
      </c>
    </row>
    <row r="77" spans="1:16" ht="12.75" customHeight="1" thickBot="1" x14ac:dyDescent="0.25">
      <c r="A77" s="49" t="str">
        <f t="shared" si="12"/>
        <v> BBS 102 </v>
      </c>
      <c r="B77" s="10" t="str">
        <f t="shared" si="13"/>
        <v>I</v>
      </c>
      <c r="C77" s="49">
        <f t="shared" si="14"/>
        <v>48852.442000000003</v>
      </c>
      <c r="D77" s="18" t="str">
        <f t="shared" si="15"/>
        <v>vis</v>
      </c>
      <c r="E77" s="57">
        <f>VLOOKUP(C77,'Active 1'!C$21:E$973,3,FALSE)</f>
        <v>-1094.9952645781643</v>
      </c>
      <c r="F77" s="10" t="s">
        <v>143</v>
      </c>
      <c r="G77" s="18" t="str">
        <f t="shared" si="16"/>
        <v>48852.442</v>
      </c>
      <c r="H77" s="49">
        <f t="shared" si="17"/>
        <v>1496</v>
      </c>
      <c r="I77" s="58" t="s">
        <v>618</v>
      </c>
      <c r="J77" s="59" t="s">
        <v>619</v>
      </c>
      <c r="K77" s="58">
        <v>1496</v>
      </c>
      <c r="L77" s="58" t="s">
        <v>569</v>
      </c>
      <c r="M77" s="59" t="s">
        <v>148</v>
      </c>
      <c r="N77" s="59"/>
      <c r="O77" s="60" t="s">
        <v>170</v>
      </c>
      <c r="P77" s="60" t="s">
        <v>198</v>
      </c>
    </row>
    <row r="78" spans="1:16" ht="12.75" customHeight="1" thickBot="1" x14ac:dyDescent="0.25">
      <c r="A78" s="49" t="str">
        <f t="shared" si="12"/>
        <v> BBS 102 </v>
      </c>
      <c r="B78" s="10" t="str">
        <f t="shared" si="13"/>
        <v>I</v>
      </c>
      <c r="C78" s="49">
        <f t="shared" si="14"/>
        <v>48859.343999999997</v>
      </c>
      <c r="D78" s="18" t="str">
        <f t="shared" si="15"/>
        <v>vis</v>
      </c>
      <c r="E78" s="57">
        <f>VLOOKUP(C78,'Active 1'!C$21:E$973,3,FALSE)</f>
        <v>-1092.9951371982772</v>
      </c>
      <c r="F78" s="10" t="s">
        <v>143</v>
      </c>
      <c r="G78" s="18" t="str">
        <f t="shared" si="16"/>
        <v>48859.344</v>
      </c>
      <c r="H78" s="49">
        <f t="shared" si="17"/>
        <v>1498</v>
      </c>
      <c r="I78" s="58" t="s">
        <v>620</v>
      </c>
      <c r="J78" s="59" t="s">
        <v>621</v>
      </c>
      <c r="K78" s="58">
        <v>1498</v>
      </c>
      <c r="L78" s="58" t="s">
        <v>569</v>
      </c>
      <c r="M78" s="59" t="s">
        <v>148</v>
      </c>
      <c r="N78" s="59"/>
      <c r="O78" s="60" t="s">
        <v>170</v>
      </c>
      <c r="P78" s="60" t="s">
        <v>198</v>
      </c>
    </row>
    <row r="79" spans="1:16" ht="12.75" customHeight="1" thickBot="1" x14ac:dyDescent="0.25">
      <c r="A79" s="49" t="str">
        <f t="shared" si="12"/>
        <v> BBS 102 </v>
      </c>
      <c r="B79" s="10" t="str">
        <f t="shared" si="13"/>
        <v>I</v>
      </c>
      <c r="C79" s="49">
        <f t="shared" si="14"/>
        <v>48890.396000000001</v>
      </c>
      <c r="D79" s="18" t="str">
        <f t="shared" si="15"/>
        <v>vis</v>
      </c>
      <c r="E79" s="57">
        <f>VLOOKUP(C79,'Active 1'!C$21:E$973,3,FALSE)</f>
        <v>-1083.996592515532</v>
      </c>
      <c r="F79" s="10" t="s">
        <v>143</v>
      </c>
      <c r="G79" s="18" t="str">
        <f t="shared" si="16"/>
        <v>48890.396</v>
      </c>
      <c r="H79" s="49">
        <f t="shared" si="17"/>
        <v>1507</v>
      </c>
      <c r="I79" s="58" t="s">
        <v>622</v>
      </c>
      <c r="J79" s="59" t="s">
        <v>623</v>
      </c>
      <c r="K79" s="58">
        <v>1507</v>
      </c>
      <c r="L79" s="58" t="s">
        <v>598</v>
      </c>
      <c r="M79" s="59" t="s">
        <v>148</v>
      </c>
      <c r="N79" s="59"/>
      <c r="O79" s="60" t="s">
        <v>170</v>
      </c>
      <c r="P79" s="60" t="s">
        <v>198</v>
      </c>
    </row>
    <row r="80" spans="1:16" ht="12.75" customHeight="1" thickBot="1" x14ac:dyDescent="0.25">
      <c r="A80" s="49" t="str">
        <f t="shared" si="12"/>
        <v> BBS 103 </v>
      </c>
      <c r="B80" s="10" t="str">
        <f t="shared" si="13"/>
        <v>I</v>
      </c>
      <c r="C80" s="49">
        <f t="shared" si="14"/>
        <v>49090.538</v>
      </c>
      <c r="D80" s="18" t="str">
        <f t="shared" si="15"/>
        <v>vis</v>
      </c>
      <c r="E80" s="57">
        <f>VLOOKUP(C80,'Active 1'!C$21:E$973,3,FALSE)</f>
        <v>-1025.9975351313444</v>
      </c>
      <c r="F80" s="10" t="s">
        <v>143</v>
      </c>
      <c r="G80" s="18" t="str">
        <f t="shared" si="16"/>
        <v>49090.538</v>
      </c>
      <c r="H80" s="49">
        <f t="shared" si="17"/>
        <v>1565</v>
      </c>
      <c r="I80" s="58" t="s">
        <v>624</v>
      </c>
      <c r="J80" s="59" t="s">
        <v>625</v>
      </c>
      <c r="K80" s="58">
        <v>1565</v>
      </c>
      <c r="L80" s="58" t="s">
        <v>587</v>
      </c>
      <c r="M80" s="59" t="s">
        <v>148</v>
      </c>
      <c r="N80" s="59"/>
      <c r="O80" s="60" t="s">
        <v>167</v>
      </c>
      <c r="P80" s="60" t="s">
        <v>626</v>
      </c>
    </row>
    <row r="81" spans="1:16" ht="12.75" customHeight="1" thickBot="1" x14ac:dyDescent="0.25">
      <c r="A81" s="49" t="str">
        <f t="shared" si="12"/>
        <v> BBS 104 </v>
      </c>
      <c r="B81" s="10" t="str">
        <f t="shared" si="13"/>
        <v>I</v>
      </c>
      <c r="C81" s="49">
        <f t="shared" si="14"/>
        <v>49166.457000000002</v>
      </c>
      <c r="D81" s="18" t="str">
        <f t="shared" si="15"/>
        <v>vis</v>
      </c>
      <c r="E81" s="57">
        <f>VLOOKUP(C81,'Active 1'!C$21:E$973,3,FALSE)</f>
        <v>-1003.9970033211785</v>
      </c>
      <c r="F81" s="10" t="s">
        <v>143</v>
      </c>
      <c r="G81" s="18" t="str">
        <f t="shared" si="16"/>
        <v>49166.457</v>
      </c>
      <c r="H81" s="49">
        <f t="shared" si="17"/>
        <v>1587</v>
      </c>
      <c r="I81" s="58" t="s">
        <v>627</v>
      </c>
      <c r="J81" s="59" t="s">
        <v>628</v>
      </c>
      <c r="K81" s="58">
        <v>1587</v>
      </c>
      <c r="L81" s="58" t="s">
        <v>562</v>
      </c>
      <c r="M81" s="59" t="s">
        <v>148</v>
      </c>
      <c r="N81" s="59"/>
      <c r="O81" s="60" t="s">
        <v>170</v>
      </c>
      <c r="P81" s="60" t="s">
        <v>199</v>
      </c>
    </row>
    <row r="82" spans="1:16" ht="12.75" customHeight="1" thickBot="1" x14ac:dyDescent="0.25">
      <c r="A82" s="49" t="str">
        <f t="shared" si="12"/>
        <v> BBS 106 </v>
      </c>
      <c r="B82" s="10" t="str">
        <f t="shared" si="13"/>
        <v>I</v>
      </c>
      <c r="C82" s="49">
        <f t="shared" si="14"/>
        <v>49480.472000000002</v>
      </c>
      <c r="D82" s="18" t="str">
        <f t="shared" si="15"/>
        <v>vis</v>
      </c>
      <c r="E82" s="57">
        <f>VLOOKUP(C82,'Active 1'!C$21:E$973,3,FALSE)</f>
        <v>-912.99874206419247</v>
      </c>
      <c r="F82" s="10" t="s">
        <v>143</v>
      </c>
      <c r="G82" s="18" t="str">
        <f t="shared" si="16"/>
        <v>49480.472</v>
      </c>
      <c r="H82" s="49">
        <f t="shared" si="17"/>
        <v>1678</v>
      </c>
      <c r="I82" s="58" t="s">
        <v>629</v>
      </c>
      <c r="J82" s="59" t="s">
        <v>630</v>
      </c>
      <c r="K82" s="58">
        <v>1678</v>
      </c>
      <c r="L82" s="58" t="s">
        <v>542</v>
      </c>
      <c r="M82" s="59" t="s">
        <v>148</v>
      </c>
      <c r="N82" s="59"/>
      <c r="O82" s="60" t="s">
        <v>167</v>
      </c>
      <c r="P82" s="60" t="s">
        <v>631</v>
      </c>
    </row>
    <row r="83" spans="1:16" ht="12.75" customHeight="1" thickBot="1" x14ac:dyDescent="0.25">
      <c r="A83" s="49" t="str">
        <f t="shared" si="12"/>
        <v> BBS 107 </v>
      </c>
      <c r="B83" s="10" t="str">
        <f t="shared" si="13"/>
        <v>I</v>
      </c>
      <c r="C83" s="49">
        <f t="shared" si="14"/>
        <v>49549.491000000002</v>
      </c>
      <c r="D83" s="18" t="str">
        <f t="shared" si="15"/>
        <v>vis</v>
      </c>
      <c r="E83" s="57">
        <f>VLOOKUP(C83,'Active 1'!C$21:E$973,3,FALSE)</f>
        <v>-892.99775805484273</v>
      </c>
      <c r="F83" s="10" t="s">
        <v>143</v>
      </c>
      <c r="G83" s="18" t="str">
        <f t="shared" si="16"/>
        <v>49549.491</v>
      </c>
      <c r="H83" s="49">
        <f t="shared" si="17"/>
        <v>1698</v>
      </c>
      <c r="I83" s="58" t="s">
        <v>632</v>
      </c>
      <c r="J83" s="59" t="s">
        <v>633</v>
      </c>
      <c r="K83" s="58">
        <v>1698</v>
      </c>
      <c r="L83" s="58" t="s">
        <v>157</v>
      </c>
      <c r="M83" s="59" t="s">
        <v>148</v>
      </c>
      <c r="N83" s="59"/>
      <c r="O83" s="60" t="s">
        <v>167</v>
      </c>
      <c r="P83" s="60" t="s">
        <v>200</v>
      </c>
    </row>
    <row r="84" spans="1:16" ht="12.75" customHeight="1" thickBot="1" x14ac:dyDescent="0.25">
      <c r="A84" s="49" t="str">
        <f t="shared" si="12"/>
        <v> BBS 107 </v>
      </c>
      <c r="B84" s="10" t="str">
        <f t="shared" si="13"/>
        <v>I</v>
      </c>
      <c r="C84" s="49">
        <f t="shared" si="14"/>
        <v>49587.449000000001</v>
      </c>
      <c r="D84" s="18" t="str">
        <f t="shared" si="15"/>
        <v>vis</v>
      </c>
      <c r="E84" s="57">
        <f>VLOOKUP(C84,'Active 1'!C$21:E$973,3,FALSE)</f>
        <v>-881.99792683406486</v>
      </c>
      <c r="F84" s="10" t="s">
        <v>143</v>
      </c>
      <c r="G84" s="18" t="str">
        <f t="shared" si="16"/>
        <v>49587.449</v>
      </c>
      <c r="H84" s="49">
        <f t="shared" si="17"/>
        <v>1709</v>
      </c>
      <c r="I84" s="58" t="s">
        <v>634</v>
      </c>
      <c r="J84" s="59" t="s">
        <v>635</v>
      </c>
      <c r="K84" s="58">
        <v>1709</v>
      </c>
      <c r="L84" s="58" t="s">
        <v>157</v>
      </c>
      <c r="M84" s="59" t="s">
        <v>148</v>
      </c>
      <c r="N84" s="59"/>
      <c r="O84" s="60" t="s">
        <v>170</v>
      </c>
      <c r="P84" s="60" t="s">
        <v>200</v>
      </c>
    </row>
    <row r="85" spans="1:16" ht="12.75" customHeight="1" thickBot="1" x14ac:dyDescent="0.25">
      <c r="A85" s="49" t="str">
        <f t="shared" si="12"/>
        <v> BBS 110 </v>
      </c>
      <c r="B85" s="10" t="str">
        <f t="shared" si="13"/>
        <v>I</v>
      </c>
      <c r="C85" s="49">
        <f t="shared" si="14"/>
        <v>50008.442000000003</v>
      </c>
      <c r="D85" s="18" t="str">
        <f t="shared" si="15"/>
        <v>vis</v>
      </c>
      <c r="E85" s="57">
        <f>VLOOKUP(C85,'Active 1'!C$21:E$973,3,FALSE)</f>
        <v>-759.99856055741395</v>
      </c>
      <c r="F85" s="10" t="s">
        <v>143</v>
      </c>
      <c r="G85" s="18" t="str">
        <f t="shared" si="16"/>
        <v>50008.442</v>
      </c>
      <c r="H85" s="49">
        <f t="shared" si="17"/>
        <v>1831</v>
      </c>
      <c r="I85" s="58" t="s">
        <v>636</v>
      </c>
      <c r="J85" s="59" t="s">
        <v>637</v>
      </c>
      <c r="K85" s="58">
        <v>1831</v>
      </c>
      <c r="L85" s="58" t="s">
        <v>542</v>
      </c>
      <c r="M85" s="59" t="s">
        <v>148</v>
      </c>
      <c r="N85" s="59"/>
      <c r="O85" s="60" t="s">
        <v>167</v>
      </c>
      <c r="P85" s="60" t="s">
        <v>201</v>
      </c>
    </row>
    <row r="86" spans="1:16" ht="12.75" customHeight="1" thickBot="1" x14ac:dyDescent="0.25">
      <c r="A86" s="49" t="str">
        <f t="shared" si="12"/>
        <v> BBS 112 </v>
      </c>
      <c r="B86" s="10" t="str">
        <f t="shared" si="13"/>
        <v>I</v>
      </c>
      <c r="C86" s="49">
        <f t="shared" si="14"/>
        <v>50246.55</v>
      </c>
      <c r="D86" s="18" t="str">
        <f t="shared" si="15"/>
        <v>vis</v>
      </c>
      <c r="E86" s="57">
        <f>VLOOKUP(C86,'Active 1'!C$21:E$973,3,FALSE)</f>
        <v>-690.99735363615707</v>
      </c>
      <c r="F86" s="10" t="s">
        <v>143</v>
      </c>
      <c r="G86" s="18" t="str">
        <f t="shared" si="16"/>
        <v>50246.550</v>
      </c>
      <c r="H86" s="49">
        <f t="shared" si="17"/>
        <v>1900</v>
      </c>
      <c r="I86" s="58" t="s">
        <v>638</v>
      </c>
      <c r="J86" s="59" t="s">
        <v>639</v>
      </c>
      <c r="K86" s="58">
        <v>1900</v>
      </c>
      <c r="L86" s="58" t="s">
        <v>158</v>
      </c>
      <c r="M86" s="59" t="s">
        <v>148</v>
      </c>
      <c r="N86" s="59"/>
      <c r="O86" s="60" t="s">
        <v>167</v>
      </c>
      <c r="P86" s="60" t="s">
        <v>640</v>
      </c>
    </row>
    <row r="87" spans="1:16" ht="12.75" customHeight="1" thickBot="1" x14ac:dyDescent="0.25">
      <c r="A87" s="49" t="str">
        <f t="shared" si="12"/>
        <v> BBS 115 </v>
      </c>
      <c r="B87" s="10" t="str">
        <f t="shared" si="13"/>
        <v>I</v>
      </c>
      <c r="C87" s="49">
        <f t="shared" si="14"/>
        <v>50598.529000000002</v>
      </c>
      <c r="D87" s="18" t="str">
        <f t="shared" si="15"/>
        <v>vis</v>
      </c>
      <c r="E87" s="57">
        <f>VLOOKUP(C87,'Active 1'!C$21:E$973,3,FALSE)</f>
        <v>-588.99752242117484</v>
      </c>
      <c r="F87" s="10" t="s">
        <v>143</v>
      </c>
      <c r="G87" s="18" t="str">
        <f t="shared" si="16"/>
        <v>50598.529</v>
      </c>
      <c r="H87" s="49">
        <f t="shared" si="17"/>
        <v>2002</v>
      </c>
      <c r="I87" s="58" t="s">
        <v>641</v>
      </c>
      <c r="J87" s="59" t="s">
        <v>642</v>
      </c>
      <c r="K87" s="58">
        <v>2002</v>
      </c>
      <c r="L87" s="58" t="s">
        <v>587</v>
      </c>
      <c r="M87" s="59" t="s">
        <v>148</v>
      </c>
      <c r="N87" s="59"/>
      <c r="O87" s="60" t="s">
        <v>167</v>
      </c>
      <c r="P87" s="60" t="s">
        <v>643</v>
      </c>
    </row>
    <row r="88" spans="1:16" ht="12.75" customHeight="1" thickBot="1" x14ac:dyDescent="0.25">
      <c r="A88" s="49" t="str">
        <f t="shared" si="12"/>
        <v> BBS 116 </v>
      </c>
      <c r="B88" s="10" t="str">
        <f t="shared" si="13"/>
        <v>I</v>
      </c>
      <c r="C88" s="49">
        <f t="shared" si="14"/>
        <v>50719.303999999996</v>
      </c>
      <c r="D88" s="18" t="str">
        <f t="shared" si="15"/>
        <v>vis</v>
      </c>
      <c r="E88" s="57">
        <f>VLOOKUP(C88,'Active 1'!C$21:E$973,3,FALSE)</f>
        <v>-553.9981911684896</v>
      </c>
      <c r="F88" s="10" t="s">
        <v>143</v>
      </c>
      <c r="G88" s="18" t="str">
        <f t="shared" si="16"/>
        <v>50719.304</v>
      </c>
      <c r="H88" s="49">
        <f t="shared" si="17"/>
        <v>2037</v>
      </c>
      <c r="I88" s="58" t="s">
        <v>644</v>
      </c>
      <c r="J88" s="59" t="s">
        <v>645</v>
      </c>
      <c r="K88" s="58">
        <v>2037</v>
      </c>
      <c r="L88" s="58" t="s">
        <v>156</v>
      </c>
      <c r="M88" s="59" t="s">
        <v>148</v>
      </c>
      <c r="N88" s="59"/>
      <c r="O88" s="60" t="s">
        <v>170</v>
      </c>
      <c r="P88" s="60" t="s">
        <v>646</v>
      </c>
    </row>
    <row r="89" spans="1:16" ht="12.75" customHeight="1" thickBot="1" x14ac:dyDescent="0.25">
      <c r="A89" s="49" t="str">
        <f t="shared" si="12"/>
        <v> BBS 116 </v>
      </c>
      <c r="B89" s="10" t="str">
        <f t="shared" si="13"/>
        <v>I</v>
      </c>
      <c r="C89" s="49">
        <f t="shared" si="14"/>
        <v>50750.360999999997</v>
      </c>
      <c r="D89" s="18" t="str">
        <f t="shared" si="15"/>
        <v>vis</v>
      </c>
      <c r="E89" s="57">
        <f>VLOOKUP(C89,'Active 1'!C$21:E$973,3,FALSE)</f>
        <v>-544.99819753806332</v>
      </c>
      <c r="F89" s="10" t="s">
        <v>143</v>
      </c>
      <c r="G89" s="18" t="str">
        <f t="shared" si="16"/>
        <v>50750.361</v>
      </c>
      <c r="H89" s="49">
        <f t="shared" si="17"/>
        <v>2046</v>
      </c>
      <c r="I89" s="58" t="s">
        <v>647</v>
      </c>
      <c r="J89" s="59" t="s">
        <v>648</v>
      </c>
      <c r="K89" s="58">
        <v>2046</v>
      </c>
      <c r="L89" s="58" t="s">
        <v>156</v>
      </c>
      <c r="M89" s="59" t="s">
        <v>148</v>
      </c>
      <c r="N89" s="59"/>
      <c r="O89" s="60" t="s">
        <v>170</v>
      </c>
      <c r="P89" s="60" t="s">
        <v>646</v>
      </c>
    </row>
    <row r="90" spans="1:16" ht="12.75" customHeight="1" thickBot="1" x14ac:dyDescent="0.25">
      <c r="A90" s="49" t="str">
        <f t="shared" si="12"/>
        <v> BBS 118 </v>
      </c>
      <c r="B90" s="10" t="str">
        <f t="shared" si="13"/>
        <v>I</v>
      </c>
      <c r="C90" s="49">
        <f t="shared" si="14"/>
        <v>50950.506999999998</v>
      </c>
      <c r="D90" s="18" t="str">
        <f t="shared" si="15"/>
        <v>vis</v>
      </c>
      <c r="E90" s="57">
        <f>VLOOKUP(C90,'Active 1'!C$21:E$973,3,FALSE)</f>
        <v>-486.99798099573002</v>
      </c>
      <c r="F90" s="10" t="s">
        <v>143</v>
      </c>
      <c r="G90" s="18" t="str">
        <f t="shared" si="16"/>
        <v>50950.507</v>
      </c>
      <c r="H90" s="49">
        <f t="shared" si="17"/>
        <v>2104</v>
      </c>
      <c r="I90" s="58" t="s">
        <v>649</v>
      </c>
      <c r="J90" s="59" t="s">
        <v>650</v>
      </c>
      <c r="K90" s="58">
        <v>2104</v>
      </c>
      <c r="L90" s="58" t="s">
        <v>156</v>
      </c>
      <c r="M90" s="59" t="s">
        <v>148</v>
      </c>
      <c r="N90" s="59"/>
      <c r="O90" s="60" t="s">
        <v>167</v>
      </c>
      <c r="P90" s="60" t="s">
        <v>651</v>
      </c>
    </row>
    <row r="91" spans="1:16" ht="12.75" customHeight="1" thickBot="1" x14ac:dyDescent="0.25">
      <c r="A91" s="49" t="str">
        <f t="shared" si="12"/>
        <v> BBS 119 </v>
      </c>
      <c r="B91" s="10" t="str">
        <f t="shared" si="13"/>
        <v>I</v>
      </c>
      <c r="C91" s="49">
        <f t="shared" si="14"/>
        <v>51140.296000000002</v>
      </c>
      <c r="D91" s="18" t="str">
        <f t="shared" si="15"/>
        <v>vis</v>
      </c>
      <c r="E91" s="57">
        <f>VLOOKUP(C91,'Active 1'!C$21:E$973,3,FALSE)</f>
        <v>-431.99911468137395</v>
      </c>
      <c r="F91" s="10" t="s">
        <v>143</v>
      </c>
      <c r="G91" s="18" t="str">
        <f t="shared" si="16"/>
        <v>51140.296</v>
      </c>
      <c r="H91" s="49">
        <f t="shared" si="17"/>
        <v>2159</v>
      </c>
      <c r="I91" s="58" t="s">
        <v>652</v>
      </c>
      <c r="J91" s="59" t="s">
        <v>653</v>
      </c>
      <c r="K91" s="58">
        <v>2159</v>
      </c>
      <c r="L91" s="58" t="s">
        <v>538</v>
      </c>
      <c r="M91" s="59" t="s">
        <v>148</v>
      </c>
      <c r="N91" s="59"/>
      <c r="O91" s="60" t="s">
        <v>167</v>
      </c>
      <c r="P91" s="60" t="s">
        <v>654</v>
      </c>
    </row>
    <row r="92" spans="1:16" ht="12.75" customHeight="1" thickBot="1" x14ac:dyDescent="0.25">
      <c r="A92" s="49" t="str">
        <f t="shared" si="12"/>
        <v>IBVS 5594 </v>
      </c>
      <c r="B92" s="10" t="str">
        <f t="shared" si="13"/>
        <v>II</v>
      </c>
      <c r="C92" s="49">
        <f t="shared" si="14"/>
        <v>52508.540699999998</v>
      </c>
      <c r="D92" s="18" t="str">
        <f t="shared" si="15"/>
        <v>PE</v>
      </c>
      <c r="E92" s="57">
        <f>VLOOKUP(C92,'Active 1'!C$21:E$973,3,FALSE)</f>
        <v>-35.49611745485231</v>
      </c>
      <c r="F92" s="10" t="str">
        <f>LEFT(M92,1)</f>
        <v>E</v>
      </c>
      <c r="G92" s="18" t="str">
        <f t="shared" si="16"/>
        <v>52508.5407</v>
      </c>
      <c r="H92" s="49">
        <f t="shared" si="17"/>
        <v>2555.5</v>
      </c>
      <c r="I92" s="58" t="s">
        <v>672</v>
      </c>
      <c r="J92" s="59" t="s">
        <v>673</v>
      </c>
      <c r="K92" s="58">
        <v>2555.5</v>
      </c>
      <c r="L92" s="58" t="s">
        <v>674</v>
      </c>
      <c r="M92" s="59" t="s">
        <v>165</v>
      </c>
      <c r="N92" s="59" t="s">
        <v>166</v>
      </c>
      <c r="O92" s="60" t="s">
        <v>675</v>
      </c>
      <c r="P92" s="61" t="s">
        <v>676</v>
      </c>
    </row>
    <row r="93" spans="1:16" ht="12.75" customHeight="1" thickBot="1" x14ac:dyDescent="0.25">
      <c r="A93" s="49" t="str">
        <f t="shared" si="12"/>
        <v>IBVS 5616 </v>
      </c>
      <c r="B93" s="10" t="str">
        <f t="shared" si="13"/>
        <v>I</v>
      </c>
      <c r="C93" s="49">
        <f t="shared" si="14"/>
        <v>52772.517099999997</v>
      </c>
      <c r="D93" s="18" t="str">
        <f t="shared" si="15"/>
        <v>PE</v>
      </c>
      <c r="E93" s="57">
        <f>VLOOKUP(C93,'Active 1'!C$21:E$973,3,FALSE)</f>
        <v>41.001481108524047</v>
      </c>
      <c r="F93" s="10" t="str">
        <f>LEFT(M93,1)</f>
        <v>E</v>
      </c>
      <c r="G93" s="18" t="str">
        <f t="shared" si="16"/>
        <v>52772.5171</v>
      </c>
      <c r="H93" s="49">
        <f t="shared" si="17"/>
        <v>2632</v>
      </c>
      <c r="I93" s="58" t="s">
        <v>677</v>
      </c>
      <c r="J93" s="59" t="s">
        <v>678</v>
      </c>
      <c r="K93" s="58">
        <v>2632</v>
      </c>
      <c r="L93" s="58" t="s">
        <v>679</v>
      </c>
      <c r="M93" s="59" t="s">
        <v>165</v>
      </c>
      <c r="N93" s="59" t="s">
        <v>166</v>
      </c>
      <c r="O93" s="60" t="s">
        <v>202</v>
      </c>
      <c r="P93" s="61" t="s">
        <v>680</v>
      </c>
    </row>
    <row r="94" spans="1:16" ht="12.75" customHeight="1" thickBot="1" x14ac:dyDescent="0.25">
      <c r="A94" s="49" t="str">
        <f t="shared" si="12"/>
        <v> BBS 129 </v>
      </c>
      <c r="B94" s="10" t="str">
        <f t="shared" si="13"/>
        <v>I</v>
      </c>
      <c r="C94" s="49">
        <f t="shared" si="14"/>
        <v>52817.394</v>
      </c>
      <c r="D94" s="18" t="str">
        <f t="shared" si="15"/>
        <v>vis</v>
      </c>
      <c r="E94" s="57">
        <f>VLOOKUP(C94,'Active 1'!C$21:E$973,3,FALSE)</f>
        <v>54.006337152356053</v>
      </c>
      <c r="F94" s="10" t="str">
        <f>LEFT(M94,1)</f>
        <v>V</v>
      </c>
      <c r="G94" s="18" t="str">
        <f t="shared" si="16"/>
        <v>52817.394</v>
      </c>
      <c r="H94" s="49">
        <f t="shared" si="17"/>
        <v>2645</v>
      </c>
      <c r="I94" s="58" t="s">
        <v>681</v>
      </c>
      <c r="J94" s="59" t="s">
        <v>682</v>
      </c>
      <c r="K94" s="58">
        <v>2645</v>
      </c>
      <c r="L94" s="58" t="s">
        <v>683</v>
      </c>
      <c r="M94" s="59" t="s">
        <v>148</v>
      </c>
      <c r="N94" s="59"/>
      <c r="O94" s="60" t="s">
        <v>167</v>
      </c>
      <c r="P94" s="60" t="s">
        <v>684</v>
      </c>
    </row>
    <row r="95" spans="1:16" ht="12.75" customHeight="1" thickBot="1" x14ac:dyDescent="0.25">
      <c r="A95" s="49" t="str">
        <f t="shared" si="12"/>
        <v>IBVS 5662 </v>
      </c>
      <c r="B95" s="10" t="str">
        <f t="shared" si="13"/>
        <v>I</v>
      </c>
      <c r="C95" s="49">
        <f t="shared" si="14"/>
        <v>52848.432500000003</v>
      </c>
      <c r="D95" s="18" t="str">
        <f t="shared" si="15"/>
        <v>vis</v>
      </c>
      <c r="E95" s="57">
        <f>VLOOKUP(C95,'Active 1'!C$21:E$973,3,FALSE)</f>
        <v>63.000969676360263</v>
      </c>
      <c r="F95" s="10" t="s">
        <v>143</v>
      </c>
      <c r="G95" s="18" t="str">
        <f t="shared" si="16"/>
        <v>52848.4325</v>
      </c>
      <c r="H95" s="49">
        <f t="shared" si="17"/>
        <v>2654</v>
      </c>
      <c r="I95" s="58" t="s">
        <v>685</v>
      </c>
      <c r="J95" s="59" t="s">
        <v>686</v>
      </c>
      <c r="K95" s="58">
        <v>2654</v>
      </c>
      <c r="L95" s="58" t="s">
        <v>687</v>
      </c>
      <c r="M95" s="59" t="s">
        <v>165</v>
      </c>
      <c r="N95" s="59" t="s">
        <v>166</v>
      </c>
      <c r="O95" s="60" t="s">
        <v>202</v>
      </c>
      <c r="P95" s="61" t="s">
        <v>688</v>
      </c>
    </row>
    <row r="96" spans="1:16" ht="12.75" customHeight="1" thickBot="1" x14ac:dyDescent="0.25">
      <c r="A96" s="49" t="str">
        <f t="shared" si="12"/>
        <v> BBS 130 </v>
      </c>
      <c r="B96" s="10" t="str">
        <f t="shared" si="13"/>
        <v>I</v>
      </c>
      <c r="C96" s="49">
        <f t="shared" si="14"/>
        <v>52879.493000000002</v>
      </c>
      <c r="D96" s="18" t="str">
        <f t="shared" si="15"/>
        <v>vis</v>
      </c>
      <c r="E96" s="57">
        <f>VLOOKUP(C96,'Active 1'!C$21:E$973,3,FALSE)</f>
        <v>72.001977570163362</v>
      </c>
      <c r="F96" s="10" t="s">
        <v>143</v>
      </c>
      <c r="G96" s="18" t="str">
        <f t="shared" si="16"/>
        <v>52879.493</v>
      </c>
      <c r="H96" s="49">
        <f t="shared" si="17"/>
        <v>2663</v>
      </c>
      <c r="I96" s="58" t="s">
        <v>689</v>
      </c>
      <c r="J96" s="59" t="s">
        <v>690</v>
      </c>
      <c r="K96" s="58">
        <v>2663</v>
      </c>
      <c r="L96" s="58" t="s">
        <v>156</v>
      </c>
      <c r="M96" s="59" t="s">
        <v>148</v>
      </c>
      <c r="N96" s="59"/>
      <c r="O96" s="60" t="s">
        <v>167</v>
      </c>
      <c r="P96" s="60" t="s">
        <v>691</v>
      </c>
    </row>
    <row r="97" spans="1:16" ht="12.75" customHeight="1" thickBot="1" x14ac:dyDescent="0.25">
      <c r="A97" s="49" t="str">
        <f t="shared" si="12"/>
        <v>IBVS 5676 </v>
      </c>
      <c r="B97" s="10" t="str">
        <f t="shared" si="13"/>
        <v>I</v>
      </c>
      <c r="C97" s="49">
        <f t="shared" si="14"/>
        <v>52955.406199999998</v>
      </c>
      <c r="D97" s="18" t="str">
        <f t="shared" si="15"/>
        <v>vis</v>
      </c>
      <c r="E97" s="57">
        <f>VLOOKUP(C97,'Active 1'!C$21:E$973,3,FALSE)</f>
        <v>94.000828601016721</v>
      </c>
      <c r="F97" s="10" t="s">
        <v>143</v>
      </c>
      <c r="G97" s="18" t="str">
        <f t="shared" si="16"/>
        <v>52955.4062</v>
      </c>
      <c r="H97" s="49">
        <f t="shared" si="17"/>
        <v>2685</v>
      </c>
      <c r="I97" s="58" t="s">
        <v>692</v>
      </c>
      <c r="J97" s="59" t="s">
        <v>693</v>
      </c>
      <c r="K97" s="58">
        <v>2685</v>
      </c>
      <c r="L97" s="58" t="s">
        <v>694</v>
      </c>
      <c r="M97" s="59" t="s">
        <v>165</v>
      </c>
      <c r="N97" s="59" t="s">
        <v>166</v>
      </c>
      <c r="O97" s="60" t="s">
        <v>695</v>
      </c>
      <c r="P97" s="61" t="s">
        <v>696</v>
      </c>
    </row>
    <row r="98" spans="1:16" ht="12.75" customHeight="1" thickBot="1" x14ac:dyDescent="0.25">
      <c r="A98" s="49" t="str">
        <f t="shared" si="12"/>
        <v>IBVS 5809 </v>
      </c>
      <c r="B98" s="10" t="str">
        <f t="shared" si="13"/>
        <v>I</v>
      </c>
      <c r="C98" s="49">
        <f t="shared" si="14"/>
        <v>53207.315600000002</v>
      </c>
      <c r="D98" s="18" t="str">
        <f t="shared" si="15"/>
        <v>vis</v>
      </c>
      <c r="E98" s="57">
        <f>VLOOKUP(C98,'Active 1'!C$21:E$973,3,FALSE)</f>
        <v>167.00153682925739</v>
      </c>
      <c r="F98" s="10" t="s">
        <v>143</v>
      </c>
      <c r="G98" s="18" t="str">
        <f t="shared" si="16"/>
        <v>53207.3156</v>
      </c>
      <c r="H98" s="49">
        <f t="shared" si="17"/>
        <v>2758</v>
      </c>
      <c r="I98" s="58" t="s">
        <v>697</v>
      </c>
      <c r="J98" s="59" t="s">
        <v>698</v>
      </c>
      <c r="K98" s="58">
        <v>2758</v>
      </c>
      <c r="L98" s="58" t="s">
        <v>699</v>
      </c>
      <c r="M98" s="59" t="s">
        <v>205</v>
      </c>
      <c r="N98" s="59" t="s">
        <v>143</v>
      </c>
      <c r="O98" s="60" t="s">
        <v>700</v>
      </c>
      <c r="P98" s="61" t="s">
        <v>701</v>
      </c>
    </row>
    <row r="99" spans="1:16" ht="12.75" customHeight="1" thickBot="1" x14ac:dyDescent="0.25">
      <c r="A99" s="49" t="str">
        <f t="shared" si="12"/>
        <v>OEJV 0003 </v>
      </c>
      <c r="B99" s="10" t="str">
        <f t="shared" si="13"/>
        <v>I</v>
      </c>
      <c r="C99" s="49">
        <f t="shared" si="14"/>
        <v>53545.495999999999</v>
      </c>
      <c r="D99" s="18" t="str">
        <f t="shared" si="15"/>
        <v>vis</v>
      </c>
      <c r="E99" s="57">
        <f>VLOOKUP(C99,'Active 1'!C$21:E$973,3,FALSE)</f>
        <v>265.00267814795819</v>
      </c>
      <c r="F99" s="10" t="s">
        <v>143</v>
      </c>
      <c r="G99" s="18" t="str">
        <f t="shared" si="16"/>
        <v>53545.496</v>
      </c>
      <c r="H99" s="49">
        <f t="shared" si="17"/>
        <v>2856</v>
      </c>
      <c r="I99" s="58" t="s">
        <v>702</v>
      </c>
      <c r="J99" s="59" t="s">
        <v>703</v>
      </c>
      <c r="K99" s="58">
        <v>2856</v>
      </c>
      <c r="L99" s="58" t="s">
        <v>587</v>
      </c>
      <c r="M99" s="59" t="s">
        <v>148</v>
      </c>
      <c r="N99" s="59"/>
      <c r="O99" s="60" t="s">
        <v>167</v>
      </c>
      <c r="P99" s="61" t="s">
        <v>704</v>
      </c>
    </row>
    <row r="100" spans="1:16" ht="12.75" customHeight="1" thickBot="1" x14ac:dyDescent="0.25">
      <c r="A100" s="49" t="str">
        <f t="shared" si="12"/>
        <v>BAVM 178 </v>
      </c>
      <c r="B100" s="10" t="str">
        <f t="shared" si="13"/>
        <v>I</v>
      </c>
      <c r="C100" s="49">
        <f t="shared" si="14"/>
        <v>53614.504000000001</v>
      </c>
      <c r="D100" s="18" t="str">
        <f t="shared" si="15"/>
        <v>vis</v>
      </c>
      <c r="E100" s="57">
        <f>VLOOKUP(C100,'Active 1'!C$21:E$973,3,FALSE)</f>
        <v>285.00047447240843</v>
      </c>
      <c r="F100" s="10" t="s">
        <v>143</v>
      </c>
      <c r="G100" s="18" t="str">
        <f t="shared" si="16"/>
        <v>53614.5040</v>
      </c>
      <c r="H100" s="49">
        <f t="shared" si="17"/>
        <v>2876</v>
      </c>
      <c r="I100" s="58" t="s">
        <v>705</v>
      </c>
      <c r="J100" s="59" t="s">
        <v>706</v>
      </c>
      <c r="K100" s="58">
        <v>2876</v>
      </c>
      <c r="L100" s="58" t="s">
        <v>707</v>
      </c>
      <c r="M100" s="59" t="s">
        <v>205</v>
      </c>
      <c r="N100" s="59" t="s">
        <v>203</v>
      </c>
      <c r="O100" s="60" t="s">
        <v>708</v>
      </c>
      <c r="P100" s="61" t="s">
        <v>709</v>
      </c>
    </row>
    <row r="101" spans="1:16" ht="12.75" customHeight="1" thickBot="1" x14ac:dyDescent="0.25">
      <c r="A101" s="49" t="str">
        <f t="shared" si="12"/>
        <v>OEJV 0003 </v>
      </c>
      <c r="B101" s="10" t="str">
        <f t="shared" si="13"/>
        <v>I</v>
      </c>
      <c r="C101" s="49">
        <f t="shared" si="14"/>
        <v>53621.41</v>
      </c>
      <c r="D101" s="18" t="str">
        <f t="shared" si="15"/>
        <v>vis</v>
      </c>
      <c r="E101" s="57">
        <f>VLOOKUP(C101,'Active 1'!C$21:E$973,3,FALSE)</f>
        <v>287.0017610104432</v>
      </c>
      <c r="F101" s="10" t="s">
        <v>143</v>
      </c>
      <c r="G101" s="18" t="str">
        <f t="shared" si="16"/>
        <v>53621.410</v>
      </c>
      <c r="H101" s="49">
        <f t="shared" si="17"/>
        <v>2878</v>
      </c>
      <c r="I101" s="58" t="s">
        <v>710</v>
      </c>
      <c r="J101" s="59" t="s">
        <v>711</v>
      </c>
      <c r="K101" s="58" t="s">
        <v>712</v>
      </c>
      <c r="L101" s="58" t="s">
        <v>546</v>
      </c>
      <c r="M101" s="59" t="s">
        <v>148</v>
      </c>
      <c r="N101" s="59"/>
      <c r="O101" s="60" t="s">
        <v>167</v>
      </c>
      <c r="P101" s="61" t="s">
        <v>704</v>
      </c>
    </row>
    <row r="102" spans="1:16" ht="12.75" customHeight="1" thickBot="1" x14ac:dyDescent="0.25">
      <c r="A102" s="49" t="str">
        <f t="shared" si="12"/>
        <v>OEJV 0074 </v>
      </c>
      <c r="B102" s="10" t="str">
        <f t="shared" si="13"/>
        <v>I</v>
      </c>
      <c r="C102" s="49">
        <f t="shared" si="14"/>
        <v>53897.468430000001</v>
      </c>
      <c r="D102" s="18" t="str">
        <f t="shared" si="15"/>
        <v>vis</v>
      </c>
      <c r="E102" s="57">
        <f>VLOOKUP(C102,'Active 1'!C$21:E$973,3,FALSE)</f>
        <v>367.00060544568731</v>
      </c>
      <c r="F102" s="10" t="s">
        <v>143</v>
      </c>
      <c r="G102" s="18" t="str">
        <f t="shared" si="16"/>
        <v>53897.46843</v>
      </c>
      <c r="H102" s="49">
        <f t="shared" si="17"/>
        <v>2958</v>
      </c>
      <c r="I102" s="58" t="s">
        <v>713</v>
      </c>
      <c r="J102" s="59" t="s">
        <v>714</v>
      </c>
      <c r="K102" s="58" t="s">
        <v>715</v>
      </c>
      <c r="L102" s="58" t="s">
        <v>716</v>
      </c>
      <c r="M102" s="59" t="s">
        <v>205</v>
      </c>
      <c r="N102" s="59" t="s">
        <v>135</v>
      </c>
      <c r="O102" s="60" t="s">
        <v>717</v>
      </c>
      <c r="P102" s="61" t="s">
        <v>718</v>
      </c>
    </row>
    <row r="103" spans="1:16" ht="13.5" thickBot="1" x14ac:dyDescent="0.25">
      <c r="A103" s="49" t="str">
        <f t="shared" si="12"/>
        <v>BAVM 178 </v>
      </c>
      <c r="B103" s="10" t="str">
        <f t="shared" si="13"/>
        <v>I</v>
      </c>
      <c r="C103" s="49">
        <f t="shared" si="14"/>
        <v>53928.525600000001</v>
      </c>
      <c r="D103" s="18" t="str">
        <f t="shared" si="15"/>
        <v>vis</v>
      </c>
      <c r="E103" s="57">
        <f>VLOOKUP(C103,'Active 1'!C$21:E$973,3,FALSE)</f>
        <v>376.00064834033446</v>
      </c>
      <c r="F103" s="10" t="s">
        <v>143</v>
      </c>
      <c r="G103" s="18" t="str">
        <f t="shared" si="16"/>
        <v>53928.5256</v>
      </c>
      <c r="H103" s="49">
        <f t="shared" si="17"/>
        <v>2967</v>
      </c>
      <c r="I103" s="58" t="s">
        <v>719</v>
      </c>
      <c r="J103" s="59" t="s">
        <v>720</v>
      </c>
      <c r="K103" s="58" t="s">
        <v>721</v>
      </c>
      <c r="L103" s="58" t="s">
        <v>722</v>
      </c>
      <c r="M103" s="59" t="s">
        <v>205</v>
      </c>
      <c r="N103" s="59" t="s">
        <v>203</v>
      </c>
      <c r="O103" s="60" t="s">
        <v>204</v>
      </c>
      <c r="P103" s="61" t="s">
        <v>709</v>
      </c>
    </row>
    <row r="104" spans="1:16" ht="13.5" thickBot="1" x14ac:dyDescent="0.25">
      <c r="A104" s="49" t="str">
        <f t="shared" si="12"/>
        <v>BAVM 209 </v>
      </c>
      <c r="B104" s="10" t="str">
        <f t="shared" si="13"/>
        <v>I</v>
      </c>
      <c r="C104" s="49">
        <f t="shared" si="14"/>
        <v>54784.3197</v>
      </c>
      <c r="D104" s="18" t="str">
        <f t="shared" si="15"/>
        <v>vis</v>
      </c>
      <c r="E104" s="57">
        <f>VLOOKUP(C104,'Active 1'!C$21:E$973,3,FALSE)</f>
        <v>624.00082379051116</v>
      </c>
      <c r="F104" s="10" t="s">
        <v>143</v>
      </c>
      <c r="G104" s="18" t="str">
        <f t="shared" si="16"/>
        <v>54784.3197</v>
      </c>
      <c r="H104" s="49">
        <f t="shared" si="17"/>
        <v>3215</v>
      </c>
      <c r="I104" s="58" t="s">
        <v>723</v>
      </c>
      <c r="J104" s="59" t="s">
        <v>724</v>
      </c>
      <c r="K104" s="58" t="s">
        <v>725</v>
      </c>
      <c r="L104" s="58" t="s">
        <v>726</v>
      </c>
      <c r="M104" s="59" t="s">
        <v>205</v>
      </c>
      <c r="N104" s="59" t="s">
        <v>727</v>
      </c>
      <c r="O104" s="60" t="s">
        <v>728</v>
      </c>
      <c r="P104" s="61" t="s">
        <v>729</v>
      </c>
    </row>
    <row r="105" spans="1:16" ht="13.5" thickBot="1" x14ac:dyDescent="0.25">
      <c r="A105" s="49" t="str">
        <f t="shared" si="12"/>
        <v>IBVS 5924 </v>
      </c>
      <c r="B105" s="10" t="str">
        <f t="shared" si="13"/>
        <v>I</v>
      </c>
      <c r="C105" s="49">
        <f t="shared" si="14"/>
        <v>55091.440399999999</v>
      </c>
      <c r="D105" s="18" t="str">
        <f t="shared" si="15"/>
        <v>vis</v>
      </c>
      <c r="E105" s="57">
        <f>VLOOKUP(C105,'Active 1'!C$21:E$973,3,FALSE)</f>
        <v>713.00118904703834</v>
      </c>
      <c r="F105" s="10" t="s">
        <v>143</v>
      </c>
      <c r="G105" s="18" t="str">
        <f t="shared" si="16"/>
        <v>55091.4404</v>
      </c>
      <c r="H105" s="49">
        <f t="shared" si="17"/>
        <v>3304</v>
      </c>
      <c r="I105" s="58" t="s">
        <v>730</v>
      </c>
      <c r="J105" s="59" t="s">
        <v>731</v>
      </c>
      <c r="K105" s="58" t="s">
        <v>732</v>
      </c>
      <c r="L105" s="58" t="s">
        <v>733</v>
      </c>
      <c r="M105" s="59" t="s">
        <v>205</v>
      </c>
      <c r="N105" s="59" t="s">
        <v>135</v>
      </c>
      <c r="O105" s="60" t="s">
        <v>734</v>
      </c>
      <c r="P105" s="61" t="s">
        <v>735</v>
      </c>
    </row>
    <row r="106" spans="1:16" ht="13.5" thickBot="1" x14ac:dyDescent="0.25">
      <c r="A106" s="49" t="str">
        <f t="shared" si="12"/>
        <v>IBVS 5958 </v>
      </c>
      <c r="B106" s="10" t="str">
        <f t="shared" si="13"/>
        <v>II</v>
      </c>
      <c r="C106" s="49">
        <f t="shared" si="14"/>
        <v>55393.383699999998</v>
      </c>
      <c r="D106" s="18" t="str">
        <f t="shared" si="15"/>
        <v>vis</v>
      </c>
      <c r="E106" s="57">
        <f>VLOOKUP(C106,'Active 1'!C$21:E$973,3,FALSE)</f>
        <v>800.50119795806631</v>
      </c>
      <c r="F106" s="10" t="s">
        <v>143</v>
      </c>
      <c r="G106" s="18" t="str">
        <f t="shared" si="16"/>
        <v>55393.3837</v>
      </c>
      <c r="H106" s="49">
        <f t="shared" si="17"/>
        <v>3391.5</v>
      </c>
      <c r="I106" s="58" t="s">
        <v>736</v>
      </c>
      <c r="J106" s="59" t="s">
        <v>737</v>
      </c>
      <c r="K106" s="58" t="s">
        <v>738</v>
      </c>
      <c r="L106" s="58" t="s">
        <v>733</v>
      </c>
      <c r="M106" s="59" t="s">
        <v>205</v>
      </c>
      <c r="N106" s="59" t="s">
        <v>739</v>
      </c>
      <c r="O106" s="60" t="s">
        <v>740</v>
      </c>
      <c r="P106" s="61" t="s">
        <v>741</v>
      </c>
    </row>
    <row r="107" spans="1:16" ht="13.5" thickBot="1" x14ac:dyDescent="0.25">
      <c r="A107" s="49" t="str">
        <f t="shared" ref="A107:A138" si="18">P107</f>
        <v>IBVS 5958 </v>
      </c>
      <c r="B107" s="10" t="str">
        <f t="shared" ref="B107:B138" si="19">IF(H107=INT(H107),"I","II")</f>
        <v>I</v>
      </c>
      <c r="C107" s="49">
        <f t="shared" ref="C107:C138" si="20">1*G107</f>
        <v>55398.559300000001</v>
      </c>
      <c r="D107" s="18" t="str">
        <f t="shared" ref="D107:D138" si="21">VLOOKUP(F107,I$1:J$5,2,FALSE)</f>
        <v>vis</v>
      </c>
      <c r="E107" s="57">
        <f>VLOOKUP(C107,'Active 1'!C$21:E$973,3,FALSE)</f>
        <v>802.00103268240071</v>
      </c>
      <c r="F107" s="10" t="s">
        <v>143</v>
      </c>
      <c r="G107" s="18" t="str">
        <f t="shared" ref="G107:G138" si="22">MID(I107,3,LEN(I107)-3)</f>
        <v>55398.5593</v>
      </c>
      <c r="H107" s="49">
        <f t="shared" ref="H107:H138" si="23">1*K107</f>
        <v>3393</v>
      </c>
      <c r="I107" s="58" t="s">
        <v>742</v>
      </c>
      <c r="J107" s="59" t="s">
        <v>743</v>
      </c>
      <c r="K107" s="58" t="s">
        <v>744</v>
      </c>
      <c r="L107" s="58" t="s">
        <v>687</v>
      </c>
      <c r="M107" s="59" t="s">
        <v>205</v>
      </c>
      <c r="N107" s="59" t="s">
        <v>739</v>
      </c>
      <c r="O107" s="60" t="s">
        <v>740</v>
      </c>
      <c r="P107" s="61" t="s">
        <v>741</v>
      </c>
    </row>
    <row r="108" spans="1:16" ht="13.5" thickBot="1" x14ac:dyDescent="0.25">
      <c r="A108" s="49" t="str">
        <f t="shared" si="18"/>
        <v>IBVS 5958 </v>
      </c>
      <c r="B108" s="10" t="str">
        <f t="shared" si="19"/>
        <v>I</v>
      </c>
      <c r="C108" s="49">
        <f t="shared" si="20"/>
        <v>55412.362500000003</v>
      </c>
      <c r="D108" s="18" t="str">
        <f t="shared" si="21"/>
        <v>vis</v>
      </c>
      <c r="E108" s="57">
        <f>VLOOKUP(C108,'Active 1'!C$21:E$973,3,FALSE)</f>
        <v>806.00105561054943</v>
      </c>
      <c r="F108" s="10" t="s">
        <v>143</v>
      </c>
      <c r="G108" s="18" t="str">
        <f t="shared" si="22"/>
        <v>55412.3625</v>
      </c>
      <c r="H108" s="49">
        <f t="shared" si="23"/>
        <v>3397</v>
      </c>
      <c r="I108" s="58" t="s">
        <v>745</v>
      </c>
      <c r="J108" s="59" t="s">
        <v>746</v>
      </c>
      <c r="K108" s="58" t="s">
        <v>747</v>
      </c>
      <c r="L108" s="58" t="s">
        <v>687</v>
      </c>
      <c r="M108" s="59" t="s">
        <v>205</v>
      </c>
      <c r="N108" s="59" t="s">
        <v>34</v>
      </c>
      <c r="O108" s="60" t="s">
        <v>740</v>
      </c>
      <c r="P108" s="61" t="s">
        <v>741</v>
      </c>
    </row>
    <row r="109" spans="1:16" ht="12.75" customHeight="1" thickBot="1" x14ac:dyDescent="0.25">
      <c r="A109" s="49" t="str">
        <f t="shared" si="18"/>
        <v> AN 158.28 </v>
      </c>
      <c r="B109" s="10" t="str">
        <f t="shared" si="19"/>
        <v>I</v>
      </c>
      <c r="C109" s="49">
        <f t="shared" si="20"/>
        <v>10000.200000000001</v>
      </c>
      <c r="D109" s="18" t="str">
        <f t="shared" si="21"/>
        <v>vis</v>
      </c>
      <c r="E109" s="57">
        <f>VLOOKUP(C109,'Active 1'!C$21:E$973,3,FALSE)</f>
        <v>-12353.968459921218</v>
      </c>
      <c r="F109" s="10" t="s">
        <v>143</v>
      </c>
      <c r="G109" s="18" t="str">
        <f t="shared" si="22"/>
        <v>10000.200</v>
      </c>
      <c r="H109" s="49">
        <f t="shared" si="23"/>
        <v>-9763</v>
      </c>
      <c r="I109" s="58" t="s">
        <v>206</v>
      </c>
      <c r="J109" s="59" t="s">
        <v>207</v>
      </c>
      <c r="K109" s="58">
        <v>-9763</v>
      </c>
      <c r="L109" s="58" t="s">
        <v>208</v>
      </c>
      <c r="M109" s="59" t="s">
        <v>145</v>
      </c>
      <c r="N109" s="59"/>
      <c r="O109" s="60" t="s">
        <v>209</v>
      </c>
      <c r="P109" s="60" t="s">
        <v>210</v>
      </c>
    </row>
    <row r="110" spans="1:16" ht="12.75" customHeight="1" thickBot="1" x14ac:dyDescent="0.25">
      <c r="A110" s="49" t="str">
        <f t="shared" si="18"/>
        <v> AN 158.27 </v>
      </c>
      <c r="B110" s="10" t="str">
        <f t="shared" si="19"/>
        <v>I</v>
      </c>
      <c r="C110" s="49">
        <f t="shared" si="20"/>
        <v>11504.831</v>
      </c>
      <c r="D110" s="18" t="str">
        <f t="shared" si="21"/>
        <v>vis</v>
      </c>
      <c r="E110" s="57">
        <f>VLOOKUP(C110,'Active 1'!C$21:E$973,3,FALSE)</f>
        <v>-11917.942140053185</v>
      </c>
      <c r="F110" s="10" t="s">
        <v>143</v>
      </c>
      <c r="G110" s="18" t="str">
        <f t="shared" si="22"/>
        <v>11504.831</v>
      </c>
      <c r="H110" s="49">
        <f t="shared" si="23"/>
        <v>-9327</v>
      </c>
      <c r="I110" s="58" t="s">
        <v>211</v>
      </c>
      <c r="J110" s="59" t="s">
        <v>212</v>
      </c>
      <c r="K110" s="58">
        <v>-9327</v>
      </c>
      <c r="L110" s="58" t="s">
        <v>213</v>
      </c>
      <c r="M110" s="59" t="s">
        <v>146</v>
      </c>
      <c r="N110" s="59"/>
      <c r="O110" s="60" t="s">
        <v>147</v>
      </c>
      <c r="P110" s="60" t="s">
        <v>214</v>
      </c>
    </row>
    <row r="111" spans="1:16" ht="12.75" customHeight="1" thickBot="1" x14ac:dyDescent="0.25">
      <c r="A111" s="49" t="str">
        <f t="shared" si="18"/>
        <v> AN 158.27 </v>
      </c>
      <c r="B111" s="10" t="str">
        <f t="shared" si="19"/>
        <v>I</v>
      </c>
      <c r="C111" s="49">
        <f t="shared" si="20"/>
        <v>12360.588</v>
      </c>
      <c r="D111" s="18" t="str">
        <f t="shared" si="21"/>
        <v>vis</v>
      </c>
      <c r="E111" s="57">
        <f>VLOOKUP(C111,'Active 1'!C$21:E$973,3,FALSE)</f>
        <v>-11669.952715794805</v>
      </c>
      <c r="F111" s="10" t="s">
        <v>143</v>
      </c>
      <c r="G111" s="18" t="str">
        <f t="shared" si="22"/>
        <v>12360.588</v>
      </c>
      <c r="H111" s="49">
        <f t="shared" si="23"/>
        <v>-9079</v>
      </c>
      <c r="I111" s="58" t="s">
        <v>215</v>
      </c>
      <c r="J111" s="59" t="s">
        <v>216</v>
      </c>
      <c r="K111" s="58">
        <v>-9079</v>
      </c>
      <c r="L111" s="58" t="s">
        <v>217</v>
      </c>
      <c r="M111" s="59" t="s">
        <v>146</v>
      </c>
      <c r="N111" s="59"/>
      <c r="O111" s="60" t="s">
        <v>147</v>
      </c>
      <c r="P111" s="60" t="s">
        <v>214</v>
      </c>
    </row>
    <row r="112" spans="1:16" ht="12.75" customHeight="1" thickBot="1" x14ac:dyDescent="0.25">
      <c r="A112" s="49" t="str">
        <f t="shared" si="18"/>
        <v> AN 158.27 </v>
      </c>
      <c r="B112" s="10" t="str">
        <f t="shared" si="19"/>
        <v>I</v>
      </c>
      <c r="C112" s="49">
        <f t="shared" si="20"/>
        <v>13095.584999999999</v>
      </c>
      <c r="D112" s="18" t="str">
        <f t="shared" si="21"/>
        <v>vis</v>
      </c>
      <c r="E112" s="57">
        <f>VLOOKUP(C112,'Active 1'!C$21:E$973,3,FALSE)</f>
        <v>-11456.95827594607</v>
      </c>
      <c r="F112" s="10" t="s">
        <v>143</v>
      </c>
      <c r="G112" s="18" t="str">
        <f t="shared" si="22"/>
        <v>13095.585</v>
      </c>
      <c r="H112" s="49">
        <f t="shared" si="23"/>
        <v>-8866</v>
      </c>
      <c r="I112" s="58" t="s">
        <v>218</v>
      </c>
      <c r="J112" s="59" t="s">
        <v>219</v>
      </c>
      <c r="K112" s="58">
        <v>-8866</v>
      </c>
      <c r="L112" s="58" t="s">
        <v>220</v>
      </c>
      <c r="M112" s="59" t="s">
        <v>146</v>
      </c>
      <c r="N112" s="59"/>
      <c r="O112" s="60" t="s">
        <v>147</v>
      </c>
      <c r="P112" s="60" t="s">
        <v>214</v>
      </c>
    </row>
    <row r="113" spans="1:16" ht="12.75" customHeight="1" thickBot="1" x14ac:dyDescent="0.25">
      <c r="A113" s="49" t="str">
        <f t="shared" si="18"/>
        <v> AN 158.27 </v>
      </c>
      <c r="B113" s="10" t="str">
        <f t="shared" si="19"/>
        <v>I</v>
      </c>
      <c r="C113" s="49">
        <f t="shared" si="20"/>
        <v>13792.689</v>
      </c>
      <c r="D113" s="18" t="str">
        <f t="shared" si="21"/>
        <v>vis</v>
      </c>
      <c r="E113" s="57">
        <f>VLOOKUP(C113,'Active 1'!C$21:E$973,3,FALSE)</f>
        <v>-11254.944830998249</v>
      </c>
      <c r="F113" s="10" t="s">
        <v>143</v>
      </c>
      <c r="G113" s="18" t="str">
        <f t="shared" si="22"/>
        <v>13792.689</v>
      </c>
      <c r="H113" s="49">
        <f t="shared" si="23"/>
        <v>-8664</v>
      </c>
      <c r="I113" s="58" t="s">
        <v>221</v>
      </c>
      <c r="J113" s="59" t="s">
        <v>222</v>
      </c>
      <c r="K113" s="58">
        <v>-8664</v>
      </c>
      <c r="L113" s="58" t="s">
        <v>223</v>
      </c>
      <c r="M113" s="59" t="s">
        <v>146</v>
      </c>
      <c r="N113" s="59"/>
      <c r="O113" s="60" t="s">
        <v>147</v>
      </c>
      <c r="P113" s="60" t="s">
        <v>214</v>
      </c>
    </row>
    <row r="114" spans="1:16" ht="12.75" customHeight="1" thickBot="1" x14ac:dyDescent="0.25">
      <c r="A114" s="49" t="str">
        <f t="shared" si="18"/>
        <v> AN 158.27 </v>
      </c>
      <c r="B114" s="10" t="str">
        <f t="shared" si="19"/>
        <v>I</v>
      </c>
      <c r="C114" s="49">
        <f t="shared" si="20"/>
        <v>14303.447</v>
      </c>
      <c r="D114" s="18" t="str">
        <f t="shared" si="21"/>
        <v>vis</v>
      </c>
      <c r="E114" s="57">
        <f>VLOOKUP(C114,'Active 1'!C$21:E$973,3,FALSE)</f>
        <v>-11106.932506991128</v>
      </c>
      <c r="F114" s="10" t="s">
        <v>143</v>
      </c>
      <c r="G114" s="18" t="str">
        <f t="shared" si="22"/>
        <v>14303.447</v>
      </c>
      <c r="H114" s="49">
        <f t="shared" si="23"/>
        <v>-8516</v>
      </c>
      <c r="I114" s="58" t="s">
        <v>224</v>
      </c>
      <c r="J114" s="59" t="s">
        <v>225</v>
      </c>
      <c r="K114" s="58">
        <v>-8516</v>
      </c>
      <c r="L114" s="58" t="s">
        <v>226</v>
      </c>
      <c r="M114" s="59" t="s">
        <v>146</v>
      </c>
      <c r="N114" s="59"/>
      <c r="O114" s="60" t="s">
        <v>147</v>
      </c>
      <c r="P114" s="60" t="s">
        <v>214</v>
      </c>
    </row>
    <row r="115" spans="1:16" ht="12.75" customHeight="1" thickBot="1" x14ac:dyDescent="0.25">
      <c r="A115" s="49" t="str">
        <f t="shared" si="18"/>
        <v> AN 156.313 </v>
      </c>
      <c r="B115" s="10" t="str">
        <f t="shared" si="19"/>
        <v>I</v>
      </c>
      <c r="C115" s="49">
        <f t="shared" si="20"/>
        <v>15621.602000000001</v>
      </c>
      <c r="D115" s="18" t="str">
        <f t="shared" si="21"/>
        <v>vis</v>
      </c>
      <c r="E115" s="57">
        <f>VLOOKUP(C115,'Active 1'!C$21:E$973,3,FALSE)</f>
        <v>-10724.944980703523</v>
      </c>
      <c r="F115" s="10" t="s">
        <v>143</v>
      </c>
      <c r="G115" s="18" t="str">
        <f t="shared" si="22"/>
        <v>15621.602</v>
      </c>
      <c r="H115" s="49">
        <f t="shared" si="23"/>
        <v>-8134</v>
      </c>
      <c r="I115" s="58" t="s">
        <v>227</v>
      </c>
      <c r="J115" s="59" t="s">
        <v>228</v>
      </c>
      <c r="K115" s="58">
        <v>-8134</v>
      </c>
      <c r="L115" s="58" t="s">
        <v>229</v>
      </c>
      <c r="M115" s="59" t="s">
        <v>148</v>
      </c>
      <c r="N115" s="59"/>
      <c r="O115" s="60" t="s">
        <v>230</v>
      </c>
      <c r="P115" s="60" t="s">
        <v>231</v>
      </c>
    </row>
    <row r="116" spans="1:16" ht="12.75" customHeight="1" thickBot="1" x14ac:dyDescent="0.25">
      <c r="A116" s="49" t="str">
        <f t="shared" si="18"/>
        <v> AN 156.313 </v>
      </c>
      <c r="B116" s="10" t="str">
        <f t="shared" si="19"/>
        <v>I</v>
      </c>
      <c r="C116" s="49">
        <f t="shared" si="20"/>
        <v>15635.405000000001</v>
      </c>
      <c r="D116" s="18" t="str">
        <f t="shared" si="21"/>
        <v>vis</v>
      </c>
      <c r="E116" s="57">
        <f>VLOOKUP(C116,'Active 1'!C$21:E$973,3,FALSE)</f>
        <v>-10720.945015733283</v>
      </c>
      <c r="F116" s="10" t="s">
        <v>143</v>
      </c>
      <c r="G116" s="18" t="str">
        <f t="shared" si="22"/>
        <v>15635.405</v>
      </c>
      <c r="H116" s="49">
        <f t="shared" si="23"/>
        <v>-8130</v>
      </c>
      <c r="I116" s="58" t="s">
        <v>232</v>
      </c>
      <c r="J116" s="59" t="s">
        <v>233</v>
      </c>
      <c r="K116" s="58">
        <v>-8130</v>
      </c>
      <c r="L116" s="58" t="s">
        <v>229</v>
      </c>
      <c r="M116" s="59" t="s">
        <v>148</v>
      </c>
      <c r="N116" s="59"/>
      <c r="O116" s="60" t="s">
        <v>230</v>
      </c>
      <c r="P116" s="60" t="s">
        <v>231</v>
      </c>
    </row>
    <row r="117" spans="1:16" ht="12.75" customHeight="1" thickBot="1" x14ac:dyDescent="0.25">
      <c r="A117" s="49" t="str">
        <f t="shared" si="18"/>
        <v> AN 156.313 </v>
      </c>
      <c r="B117" s="10" t="str">
        <f t="shared" si="19"/>
        <v>I</v>
      </c>
      <c r="C117" s="49">
        <f t="shared" si="20"/>
        <v>15642.312</v>
      </c>
      <c r="D117" s="18" t="str">
        <f t="shared" si="21"/>
        <v>vis</v>
      </c>
      <c r="E117" s="57">
        <f>VLOOKUP(C117,'Active 1'!C$21:E$973,3,FALSE)</f>
        <v>-10718.943439405712</v>
      </c>
      <c r="F117" s="10" t="s">
        <v>143</v>
      </c>
      <c r="G117" s="18" t="str">
        <f t="shared" si="22"/>
        <v>15642.312</v>
      </c>
      <c r="H117" s="49">
        <f t="shared" si="23"/>
        <v>-8128</v>
      </c>
      <c r="I117" s="58" t="s">
        <v>234</v>
      </c>
      <c r="J117" s="59" t="s">
        <v>235</v>
      </c>
      <c r="K117" s="58">
        <v>-8128</v>
      </c>
      <c r="L117" s="58" t="s">
        <v>236</v>
      </c>
      <c r="M117" s="59" t="s">
        <v>148</v>
      </c>
      <c r="N117" s="59"/>
      <c r="O117" s="60" t="s">
        <v>230</v>
      </c>
      <c r="P117" s="60" t="s">
        <v>231</v>
      </c>
    </row>
    <row r="118" spans="1:16" ht="12.75" customHeight="1" thickBot="1" x14ac:dyDescent="0.25">
      <c r="A118" s="49" t="str">
        <f t="shared" si="18"/>
        <v> AJ 64.260 </v>
      </c>
      <c r="B118" s="10" t="str">
        <f t="shared" si="19"/>
        <v>I</v>
      </c>
      <c r="C118" s="49">
        <f t="shared" si="20"/>
        <v>15676.812</v>
      </c>
      <c r="D118" s="18" t="str">
        <f t="shared" si="21"/>
        <v>vis</v>
      </c>
      <c r="E118" s="57">
        <f>VLOOKUP(C118,'Active 1'!C$21:E$973,3,FALSE)</f>
        <v>-10708.945700401633</v>
      </c>
      <c r="F118" s="10" t="s">
        <v>143</v>
      </c>
      <c r="G118" s="18" t="str">
        <f t="shared" si="22"/>
        <v>15676.812</v>
      </c>
      <c r="H118" s="49">
        <f t="shared" si="23"/>
        <v>-8118</v>
      </c>
      <c r="I118" s="58" t="s">
        <v>237</v>
      </c>
      <c r="J118" s="59" t="s">
        <v>238</v>
      </c>
      <c r="K118" s="58">
        <v>-8118</v>
      </c>
      <c r="L118" s="58" t="s">
        <v>239</v>
      </c>
      <c r="M118" s="59" t="s">
        <v>145</v>
      </c>
      <c r="N118" s="59"/>
      <c r="O118" s="60" t="s">
        <v>240</v>
      </c>
      <c r="P118" s="60" t="s">
        <v>153</v>
      </c>
    </row>
    <row r="119" spans="1:16" ht="12.75" customHeight="1" thickBot="1" x14ac:dyDescent="0.25">
      <c r="A119" s="49" t="str">
        <f t="shared" si="18"/>
        <v> AJ 64.260 </v>
      </c>
      <c r="B119" s="10" t="str">
        <f t="shared" si="19"/>
        <v>I</v>
      </c>
      <c r="C119" s="49">
        <f t="shared" si="20"/>
        <v>15683.710999999999</v>
      </c>
      <c r="D119" s="18" t="str">
        <f t="shared" si="21"/>
        <v>vis</v>
      </c>
      <c r="E119" s="57">
        <f>VLOOKUP(C119,'Active 1'!C$21:E$973,3,FALSE)</f>
        <v>-10706.946442390354</v>
      </c>
      <c r="F119" s="10" t="s">
        <v>143</v>
      </c>
      <c r="G119" s="18" t="str">
        <f t="shared" si="22"/>
        <v>15683.711</v>
      </c>
      <c r="H119" s="49">
        <f t="shared" si="23"/>
        <v>-8116</v>
      </c>
      <c r="I119" s="58" t="s">
        <v>241</v>
      </c>
      <c r="J119" s="59" t="s">
        <v>242</v>
      </c>
      <c r="K119" s="58">
        <v>-8116</v>
      </c>
      <c r="L119" s="58" t="s">
        <v>243</v>
      </c>
      <c r="M119" s="59" t="s">
        <v>145</v>
      </c>
      <c r="N119" s="59"/>
      <c r="O119" s="60" t="s">
        <v>240</v>
      </c>
      <c r="P119" s="60" t="s">
        <v>153</v>
      </c>
    </row>
    <row r="120" spans="1:16" ht="12.75" customHeight="1" thickBot="1" x14ac:dyDescent="0.25">
      <c r="A120" s="49" t="str">
        <f t="shared" si="18"/>
        <v> AJ 64.260 </v>
      </c>
      <c r="B120" s="10" t="str">
        <f t="shared" si="19"/>
        <v>I</v>
      </c>
      <c r="C120" s="49">
        <f t="shared" si="20"/>
        <v>15690.616</v>
      </c>
      <c r="D120" s="18" t="str">
        <f t="shared" si="21"/>
        <v>vis</v>
      </c>
      <c r="E120" s="57">
        <f>VLOOKUP(C120,'Active 1'!C$21:E$973,3,FALSE)</f>
        <v>-10704.945445641855</v>
      </c>
      <c r="F120" s="10" t="s">
        <v>143</v>
      </c>
      <c r="G120" s="18" t="str">
        <f t="shared" si="22"/>
        <v>15690.616</v>
      </c>
      <c r="H120" s="49">
        <f t="shared" si="23"/>
        <v>-8114</v>
      </c>
      <c r="I120" s="58" t="s">
        <v>244</v>
      </c>
      <c r="J120" s="59" t="s">
        <v>245</v>
      </c>
      <c r="K120" s="58">
        <v>-8114</v>
      </c>
      <c r="L120" s="58" t="s">
        <v>239</v>
      </c>
      <c r="M120" s="59" t="s">
        <v>145</v>
      </c>
      <c r="N120" s="59"/>
      <c r="O120" s="60" t="s">
        <v>240</v>
      </c>
      <c r="P120" s="60" t="s">
        <v>153</v>
      </c>
    </row>
    <row r="121" spans="1:16" ht="12.75" customHeight="1" thickBot="1" x14ac:dyDescent="0.25">
      <c r="A121" s="49" t="str">
        <f t="shared" si="18"/>
        <v> AN 158.27 </v>
      </c>
      <c r="B121" s="10" t="str">
        <f t="shared" si="19"/>
        <v>I</v>
      </c>
      <c r="C121" s="49">
        <f t="shared" si="20"/>
        <v>15690.617</v>
      </c>
      <c r="D121" s="18" t="str">
        <f t="shared" si="21"/>
        <v>vis</v>
      </c>
      <c r="E121" s="57">
        <f>VLOOKUP(C121,'Active 1'!C$21:E$973,3,FALSE)</f>
        <v>-10704.94515585232</v>
      </c>
      <c r="F121" s="10" t="s">
        <v>143</v>
      </c>
      <c r="G121" s="18" t="str">
        <f t="shared" si="22"/>
        <v>15690.617</v>
      </c>
      <c r="H121" s="49">
        <f t="shared" si="23"/>
        <v>-8114</v>
      </c>
      <c r="I121" s="58" t="s">
        <v>246</v>
      </c>
      <c r="J121" s="59" t="s">
        <v>247</v>
      </c>
      <c r="K121" s="58">
        <v>-8114</v>
      </c>
      <c r="L121" s="58" t="s">
        <v>248</v>
      </c>
      <c r="M121" s="59" t="s">
        <v>148</v>
      </c>
      <c r="N121" s="59"/>
      <c r="O121" s="60" t="s">
        <v>249</v>
      </c>
      <c r="P121" s="60" t="s">
        <v>214</v>
      </c>
    </row>
    <row r="122" spans="1:16" ht="12.75" customHeight="1" thickBot="1" x14ac:dyDescent="0.25">
      <c r="A122" s="49" t="str">
        <f t="shared" si="18"/>
        <v> AJ 64.260 </v>
      </c>
      <c r="B122" s="10" t="str">
        <f t="shared" si="19"/>
        <v>I</v>
      </c>
      <c r="C122" s="49">
        <f t="shared" si="20"/>
        <v>15704.419</v>
      </c>
      <c r="D122" s="18" t="str">
        <f t="shared" si="21"/>
        <v>vis</v>
      </c>
      <c r="E122" s="57">
        <f>VLOOKUP(C122,'Active 1'!C$21:E$973,3,FALSE)</f>
        <v>-10700.945480671613</v>
      </c>
      <c r="F122" s="10" t="s">
        <v>143</v>
      </c>
      <c r="G122" s="18" t="str">
        <f t="shared" si="22"/>
        <v>15704.419</v>
      </c>
      <c r="H122" s="49">
        <f t="shared" si="23"/>
        <v>-8110</v>
      </c>
      <c r="I122" s="58" t="s">
        <v>250</v>
      </c>
      <c r="J122" s="59" t="s">
        <v>251</v>
      </c>
      <c r="K122" s="58">
        <v>-8110</v>
      </c>
      <c r="L122" s="58" t="s">
        <v>239</v>
      </c>
      <c r="M122" s="59" t="s">
        <v>145</v>
      </c>
      <c r="N122" s="59"/>
      <c r="O122" s="60" t="s">
        <v>240</v>
      </c>
      <c r="P122" s="60" t="s">
        <v>153</v>
      </c>
    </row>
    <row r="123" spans="1:16" ht="12.75" customHeight="1" thickBot="1" x14ac:dyDescent="0.25">
      <c r="A123" s="49" t="str">
        <f t="shared" si="18"/>
        <v> AJ 64.260 </v>
      </c>
      <c r="B123" s="10" t="str">
        <f t="shared" si="19"/>
        <v>I</v>
      </c>
      <c r="C123" s="49">
        <f t="shared" si="20"/>
        <v>15721.678</v>
      </c>
      <c r="D123" s="18" t="str">
        <f t="shared" si="21"/>
        <v>vis</v>
      </c>
      <c r="E123" s="57">
        <f>VLOOKUP(C123,'Active 1'!C$21:E$973,3,FALSE)</f>
        <v>-10695.944003063747</v>
      </c>
      <c r="F123" s="10" t="s">
        <v>143</v>
      </c>
      <c r="G123" s="18" t="str">
        <f t="shared" si="22"/>
        <v>15721.678</v>
      </c>
      <c r="H123" s="49">
        <f t="shared" si="23"/>
        <v>-8105</v>
      </c>
      <c r="I123" s="58" t="s">
        <v>252</v>
      </c>
      <c r="J123" s="59" t="s">
        <v>253</v>
      </c>
      <c r="K123" s="58">
        <v>-8105</v>
      </c>
      <c r="L123" s="58" t="s">
        <v>254</v>
      </c>
      <c r="M123" s="59" t="s">
        <v>145</v>
      </c>
      <c r="N123" s="59"/>
      <c r="O123" s="60" t="s">
        <v>240</v>
      </c>
      <c r="P123" s="60" t="s">
        <v>153</v>
      </c>
    </row>
    <row r="124" spans="1:16" ht="12.75" customHeight="1" thickBot="1" x14ac:dyDescent="0.25">
      <c r="A124" s="49" t="str">
        <f t="shared" si="18"/>
        <v> AJ 23.7 </v>
      </c>
      <c r="B124" s="10" t="str">
        <f t="shared" si="19"/>
        <v>I</v>
      </c>
      <c r="C124" s="49">
        <f t="shared" si="20"/>
        <v>15949.424999999999</v>
      </c>
      <c r="D124" s="18" t="str">
        <f t="shared" si="21"/>
        <v>vis</v>
      </c>
      <c r="E124" s="57">
        <f>VLOOKUP(C124,'Active 1'!C$21:E$973,3,FALSE)</f>
        <v>-10629.945305528614</v>
      </c>
      <c r="F124" s="10" t="s">
        <v>143</v>
      </c>
      <c r="G124" s="18" t="str">
        <f t="shared" si="22"/>
        <v>15949.425</v>
      </c>
      <c r="H124" s="49">
        <f t="shared" si="23"/>
        <v>-8039</v>
      </c>
      <c r="I124" s="58" t="s">
        <v>255</v>
      </c>
      <c r="J124" s="59" t="s">
        <v>256</v>
      </c>
      <c r="K124" s="58">
        <v>-8039</v>
      </c>
      <c r="L124" s="58" t="s">
        <v>248</v>
      </c>
      <c r="M124" s="59" t="s">
        <v>145</v>
      </c>
      <c r="N124" s="59"/>
      <c r="O124" s="60" t="s">
        <v>230</v>
      </c>
      <c r="P124" s="60" t="s">
        <v>257</v>
      </c>
    </row>
    <row r="125" spans="1:16" ht="12.75" customHeight="1" thickBot="1" x14ac:dyDescent="0.25">
      <c r="A125" s="49" t="str">
        <f t="shared" si="18"/>
        <v> AJ 23.7 </v>
      </c>
      <c r="B125" s="10" t="str">
        <f t="shared" si="19"/>
        <v>I</v>
      </c>
      <c r="C125" s="49">
        <f t="shared" si="20"/>
        <v>15987.391</v>
      </c>
      <c r="D125" s="18" t="str">
        <f t="shared" si="21"/>
        <v>vis</v>
      </c>
      <c r="E125" s="57">
        <f>VLOOKUP(C125,'Active 1'!C$21:E$973,3,FALSE)</f>
        <v>-10618.943155991545</v>
      </c>
      <c r="F125" s="10" t="s">
        <v>143</v>
      </c>
      <c r="G125" s="18" t="str">
        <f t="shared" si="22"/>
        <v>15987.391</v>
      </c>
      <c r="H125" s="49">
        <f t="shared" si="23"/>
        <v>-8028</v>
      </c>
      <c r="I125" s="58" t="s">
        <v>258</v>
      </c>
      <c r="J125" s="59" t="s">
        <v>259</v>
      </c>
      <c r="K125" s="58">
        <v>-8028</v>
      </c>
      <c r="L125" s="58" t="s">
        <v>260</v>
      </c>
      <c r="M125" s="59" t="s">
        <v>145</v>
      </c>
      <c r="N125" s="59"/>
      <c r="O125" s="60" t="s">
        <v>230</v>
      </c>
      <c r="P125" s="60" t="s">
        <v>257</v>
      </c>
    </row>
    <row r="126" spans="1:16" ht="12.75" customHeight="1" thickBot="1" x14ac:dyDescent="0.25">
      <c r="A126" s="49" t="str">
        <f t="shared" si="18"/>
        <v> AJ 23.7 </v>
      </c>
      <c r="B126" s="10" t="str">
        <f t="shared" si="19"/>
        <v>I</v>
      </c>
      <c r="C126" s="49">
        <f t="shared" si="20"/>
        <v>15994.285</v>
      </c>
      <c r="D126" s="18" t="str">
        <f t="shared" si="21"/>
        <v>vis</v>
      </c>
      <c r="E126" s="57">
        <f>VLOOKUP(C126,'Active 1'!C$21:E$973,3,FALSE)</f>
        <v>-10616.945346927947</v>
      </c>
      <c r="F126" s="10" t="s">
        <v>143</v>
      </c>
      <c r="G126" s="18" t="str">
        <f t="shared" si="22"/>
        <v>15994.285</v>
      </c>
      <c r="H126" s="49">
        <f t="shared" si="23"/>
        <v>-8026</v>
      </c>
      <c r="I126" s="58" t="s">
        <v>261</v>
      </c>
      <c r="J126" s="59" t="s">
        <v>262</v>
      </c>
      <c r="K126" s="58">
        <v>-8026</v>
      </c>
      <c r="L126" s="58" t="s">
        <v>248</v>
      </c>
      <c r="M126" s="59" t="s">
        <v>145</v>
      </c>
      <c r="N126" s="59"/>
      <c r="O126" s="60" t="s">
        <v>230</v>
      </c>
      <c r="P126" s="60" t="s">
        <v>257</v>
      </c>
    </row>
    <row r="127" spans="1:16" ht="12.75" customHeight="1" thickBot="1" x14ac:dyDescent="0.25">
      <c r="A127" s="49" t="str">
        <f t="shared" si="18"/>
        <v> AJ 23.7 </v>
      </c>
      <c r="B127" s="10" t="str">
        <f t="shared" si="19"/>
        <v>I</v>
      </c>
      <c r="C127" s="49">
        <f t="shared" si="20"/>
        <v>16011.539000000001</v>
      </c>
      <c r="D127" s="18" t="str">
        <f t="shared" si="21"/>
        <v>vis</v>
      </c>
      <c r="E127" s="57">
        <f>VLOOKUP(C127,'Active 1'!C$21:E$973,3,FALSE)</f>
        <v>-10611.945318267761</v>
      </c>
      <c r="F127" s="10" t="s">
        <v>143</v>
      </c>
      <c r="G127" s="18" t="str">
        <f t="shared" si="22"/>
        <v>16011.539</v>
      </c>
      <c r="H127" s="49">
        <f t="shared" si="23"/>
        <v>-8021</v>
      </c>
      <c r="I127" s="58" t="s">
        <v>263</v>
      </c>
      <c r="J127" s="59" t="s">
        <v>264</v>
      </c>
      <c r="K127" s="58">
        <v>-8021</v>
      </c>
      <c r="L127" s="58" t="s">
        <v>248</v>
      </c>
      <c r="M127" s="59" t="s">
        <v>145</v>
      </c>
      <c r="N127" s="59"/>
      <c r="O127" s="60" t="s">
        <v>230</v>
      </c>
      <c r="P127" s="60" t="s">
        <v>257</v>
      </c>
    </row>
    <row r="128" spans="1:16" ht="12.75" customHeight="1" thickBot="1" x14ac:dyDescent="0.25">
      <c r="A128" s="49" t="str">
        <f t="shared" si="18"/>
        <v> AJ 23.7 </v>
      </c>
      <c r="B128" s="10" t="str">
        <f t="shared" si="19"/>
        <v>I</v>
      </c>
      <c r="C128" s="49">
        <f t="shared" si="20"/>
        <v>16018.439</v>
      </c>
      <c r="D128" s="18" t="str">
        <f t="shared" si="21"/>
        <v>vis</v>
      </c>
      <c r="E128" s="57">
        <f>VLOOKUP(C128,'Active 1'!C$21:E$973,3,FALSE)</f>
        <v>-10609.945770466948</v>
      </c>
      <c r="F128" s="10" t="s">
        <v>143</v>
      </c>
      <c r="G128" s="18" t="str">
        <f t="shared" si="22"/>
        <v>16018.439</v>
      </c>
      <c r="H128" s="49">
        <f t="shared" si="23"/>
        <v>-8019</v>
      </c>
      <c r="I128" s="58" t="s">
        <v>265</v>
      </c>
      <c r="J128" s="59" t="s">
        <v>266</v>
      </c>
      <c r="K128" s="58">
        <v>-8019</v>
      </c>
      <c r="L128" s="58" t="s">
        <v>267</v>
      </c>
      <c r="M128" s="59" t="s">
        <v>145</v>
      </c>
      <c r="N128" s="59"/>
      <c r="O128" s="60" t="s">
        <v>230</v>
      </c>
      <c r="P128" s="60" t="s">
        <v>257</v>
      </c>
    </row>
    <row r="129" spans="1:16" ht="12.75" customHeight="1" thickBot="1" x14ac:dyDescent="0.25">
      <c r="A129" s="49" t="str">
        <f t="shared" si="18"/>
        <v> AJ 64.260 </v>
      </c>
      <c r="B129" s="10" t="str">
        <f t="shared" si="19"/>
        <v>I</v>
      </c>
      <c r="C129" s="49">
        <f t="shared" si="20"/>
        <v>16822.465</v>
      </c>
      <c r="D129" s="18" t="str">
        <f t="shared" si="21"/>
        <v>vis</v>
      </c>
      <c r="E129" s="57">
        <f>VLOOKUP(C129,'Active 1'!C$21:E$973,3,FALSE)</f>
        <v>-10376.947448713498</v>
      </c>
      <c r="F129" s="10" t="s">
        <v>143</v>
      </c>
      <c r="G129" s="18" t="str">
        <f t="shared" si="22"/>
        <v>16822.465</v>
      </c>
      <c r="H129" s="49">
        <f t="shared" si="23"/>
        <v>-7786</v>
      </c>
      <c r="I129" s="58" t="s">
        <v>268</v>
      </c>
      <c r="J129" s="59" t="s">
        <v>269</v>
      </c>
      <c r="K129" s="58">
        <v>-7786</v>
      </c>
      <c r="L129" s="58" t="s">
        <v>270</v>
      </c>
      <c r="M129" s="59" t="s">
        <v>145</v>
      </c>
      <c r="N129" s="59"/>
      <c r="O129" s="60" t="s">
        <v>240</v>
      </c>
      <c r="P129" s="60" t="s">
        <v>153</v>
      </c>
    </row>
    <row r="130" spans="1:16" ht="12.75" customHeight="1" thickBot="1" x14ac:dyDescent="0.25">
      <c r="A130" s="49" t="str">
        <f t="shared" si="18"/>
        <v> MHAM 11.56 </v>
      </c>
      <c r="B130" s="10" t="str">
        <f t="shared" si="19"/>
        <v>I</v>
      </c>
      <c r="C130" s="49">
        <f t="shared" si="20"/>
        <v>17419.45</v>
      </c>
      <c r="D130" s="18" t="str">
        <f t="shared" si="21"/>
        <v>vis</v>
      </c>
      <c r="E130" s="57">
        <f>VLOOKUP(C130,'Active 1'!C$21:E$973,3,FALSE)</f>
        <v>-10203.947442355515</v>
      </c>
      <c r="F130" s="10" t="s">
        <v>143</v>
      </c>
      <c r="G130" s="18" t="str">
        <f t="shared" si="22"/>
        <v>17419.450</v>
      </c>
      <c r="H130" s="49">
        <f t="shared" si="23"/>
        <v>-7613</v>
      </c>
      <c r="I130" s="58" t="s">
        <v>271</v>
      </c>
      <c r="J130" s="59" t="s">
        <v>272</v>
      </c>
      <c r="K130" s="58">
        <v>-7613</v>
      </c>
      <c r="L130" s="58" t="s">
        <v>270</v>
      </c>
      <c r="M130" s="59" t="s">
        <v>148</v>
      </c>
      <c r="N130" s="59"/>
      <c r="O130" s="60" t="s">
        <v>149</v>
      </c>
      <c r="P130" s="60" t="s">
        <v>273</v>
      </c>
    </row>
    <row r="131" spans="1:16" ht="12.75" customHeight="1" thickBot="1" x14ac:dyDescent="0.25">
      <c r="A131" s="49" t="str">
        <f t="shared" si="18"/>
        <v> MHAM 11.56 </v>
      </c>
      <c r="B131" s="10" t="str">
        <f t="shared" si="19"/>
        <v>I</v>
      </c>
      <c r="C131" s="49">
        <f t="shared" si="20"/>
        <v>17495.37</v>
      </c>
      <c r="D131" s="18" t="str">
        <f t="shared" si="21"/>
        <v>vis</v>
      </c>
      <c r="E131" s="57">
        <f>VLOOKUP(C131,'Active 1'!C$21:E$973,3,FALSE)</f>
        <v>-10181.946620755814</v>
      </c>
      <c r="F131" s="10" t="s">
        <v>143</v>
      </c>
      <c r="G131" s="18" t="str">
        <f t="shared" si="22"/>
        <v>17495.370</v>
      </c>
      <c r="H131" s="49">
        <f t="shared" si="23"/>
        <v>-7591</v>
      </c>
      <c r="I131" s="58" t="s">
        <v>274</v>
      </c>
      <c r="J131" s="59" t="s">
        <v>275</v>
      </c>
      <c r="K131" s="58">
        <v>-7591</v>
      </c>
      <c r="L131" s="58" t="s">
        <v>276</v>
      </c>
      <c r="M131" s="59" t="s">
        <v>148</v>
      </c>
      <c r="N131" s="59"/>
      <c r="O131" s="60" t="s">
        <v>149</v>
      </c>
      <c r="P131" s="60" t="s">
        <v>273</v>
      </c>
    </row>
    <row r="132" spans="1:16" ht="12.75" customHeight="1" thickBot="1" x14ac:dyDescent="0.25">
      <c r="A132" s="49" t="str">
        <f t="shared" si="18"/>
        <v> MHAM 11.56 </v>
      </c>
      <c r="B132" s="10" t="str">
        <f t="shared" si="19"/>
        <v>I</v>
      </c>
      <c r="C132" s="49">
        <f t="shared" si="20"/>
        <v>17809.39</v>
      </c>
      <c r="D132" s="18" t="str">
        <f t="shared" si="21"/>
        <v>vis</v>
      </c>
      <c r="E132" s="57">
        <f>VLOOKUP(C132,'Active 1'!C$21:E$973,3,FALSE)</f>
        <v>-10090.946910551145</v>
      </c>
      <c r="F132" s="10" t="s">
        <v>143</v>
      </c>
      <c r="G132" s="18" t="str">
        <f t="shared" si="22"/>
        <v>17809.390</v>
      </c>
      <c r="H132" s="49">
        <f t="shared" si="23"/>
        <v>-7500</v>
      </c>
      <c r="I132" s="58" t="s">
        <v>277</v>
      </c>
      <c r="J132" s="59" t="s">
        <v>278</v>
      </c>
      <c r="K132" s="58">
        <v>-7500</v>
      </c>
      <c r="L132" s="58" t="s">
        <v>279</v>
      </c>
      <c r="M132" s="59" t="s">
        <v>148</v>
      </c>
      <c r="N132" s="59"/>
      <c r="O132" s="60" t="s">
        <v>149</v>
      </c>
      <c r="P132" s="60" t="s">
        <v>273</v>
      </c>
    </row>
    <row r="133" spans="1:16" ht="12.75" customHeight="1" thickBot="1" x14ac:dyDescent="0.25">
      <c r="A133" s="49" t="str">
        <f t="shared" si="18"/>
        <v> MHAM 11.56 </v>
      </c>
      <c r="B133" s="10" t="str">
        <f t="shared" si="19"/>
        <v>I</v>
      </c>
      <c r="C133" s="49">
        <f t="shared" si="20"/>
        <v>17816.295999999998</v>
      </c>
      <c r="D133" s="18" t="str">
        <f t="shared" si="21"/>
        <v>vis</v>
      </c>
      <c r="E133" s="57">
        <f>VLOOKUP(C133,'Active 1'!C$21:E$973,3,FALSE)</f>
        <v>-10088.945624013109</v>
      </c>
      <c r="F133" s="10" t="s">
        <v>143</v>
      </c>
      <c r="G133" s="18" t="str">
        <f t="shared" si="22"/>
        <v>17816.296</v>
      </c>
      <c r="H133" s="49">
        <f t="shared" si="23"/>
        <v>-7498</v>
      </c>
      <c r="I133" s="58" t="s">
        <v>280</v>
      </c>
      <c r="J133" s="59" t="s">
        <v>281</v>
      </c>
      <c r="K133" s="58">
        <v>-7498</v>
      </c>
      <c r="L133" s="58" t="s">
        <v>239</v>
      </c>
      <c r="M133" s="59" t="s">
        <v>148</v>
      </c>
      <c r="N133" s="59"/>
      <c r="O133" s="60" t="s">
        <v>149</v>
      </c>
      <c r="P133" s="60" t="s">
        <v>273</v>
      </c>
    </row>
    <row r="134" spans="1:16" ht="12.75" customHeight="1" thickBot="1" x14ac:dyDescent="0.25">
      <c r="A134" s="49" t="str">
        <f t="shared" si="18"/>
        <v> MHAM 11.56 </v>
      </c>
      <c r="B134" s="10" t="str">
        <f t="shared" si="19"/>
        <v>I</v>
      </c>
      <c r="C134" s="49">
        <f t="shared" si="20"/>
        <v>17847.347000000002</v>
      </c>
      <c r="D134" s="18" t="str">
        <f t="shared" si="21"/>
        <v>vis</v>
      </c>
      <c r="E134" s="57">
        <f>VLOOKUP(C134,'Active 1'!C$21:E$973,3,FALSE)</f>
        <v>-10079.947369119902</v>
      </c>
      <c r="F134" s="10" t="s">
        <v>143</v>
      </c>
      <c r="G134" s="18" t="str">
        <f t="shared" si="22"/>
        <v>17847.347</v>
      </c>
      <c r="H134" s="49">
        <f t="shared" si="23"/>
        <v>-7489</v>
      </c>
      <c r="I134" s="58" t="s">
        <v>282</v>
      </c>
      <c r="J134" s="59" t="s">
        <v>283</v>
      </c>
      <c r="K134" s="58">
        <v>-7489</v>
      </c>
      <c r="L134" s="58" t="s">
        <v>284</v>
      </c>
      <c r="M134" s="59" t="s">
        <v>148</v>
      </c>
      <c r="N134" s="59"/>
      <c r="O134" s="60" t="s">
        <v>149</v>
      </c>
      <c r="P134" s="60" t="s">
        <v>273</v>
      </c>
    </row>
    <row r="135" spans="1:16" ht="12.75" customHeight="1" thickBot="1" x14ac:dyDescent="0.25">
      <c r="A135" s="49" t="str">
        <f t="shared" si="18"/>
        <v> AN 239.277 </v>
      </c>
      <c r="B135" s="10" t="str">
        <f t="shared" si="19"/>
        <v>I</v>
      </c>
      <c r="C135" s="49">
        <f t="shared" si="20"/>
        <v>18775.607</v>
      </c>
      <c r="D135" s="18" t="str">
        <f t="shared" si="21"/>
        <v>vis</v>
      </c>
      <c r="E135" s="57">
        <f>VLOOKUP(C135,'Active 1'!C$21:E$973,3,FALSE)</f>
        <v>-9810.94733410753</v>
      </c>
      <c r="F135" s="10" t="s">
        <v>143</v>
      </c>
      <c r="G135" s="18" t="str">
        <f t="shared" si="22"/>
        <v>18775.607</v>
      </c>
      <c r="H135" s="49">
        <f t="shared" si="23"/>
        <v>-7220</v>
      </c>
      <c r="I135" s="58" t="s">
        <v>285</v>
      </c>
      <c r="J135" s="59" t="s">
        <v>286</v>
      </c>
      <c r="K135" s="58">
        <v>-7220</v>
      </c>
      <c r="L135" s="58" t="s">
        <v>284</v>
      </c>
      <c r="M135" s="59" t="s">
        <v>148</v>
      </c>
      <c r="N135" s="59"/>
      <c r="O135" s="60" t="s">
        <v>287</v>
      </c>
      <c r="P135" s="60" t="s">
        <v>288</v>
      </c>
    </row>
    <row r="136" spans="1:16" ht="12.75" customHeight="1" thickBot="1" x14ac:dyDescent="0.25">
      <c r="A136" s="49" t="str">
        <f t="shared" si="18"/>
        <v> AN 239.277 </v>
      </c>
      <c r="B136" s="10" t="str">
        <f t="shared" si="19"/>
        <v>I</v>
      </c>
      <c r="C136" s="49">
        <f t="shared" si="20"/>
        <v>18789.417000000001</v>
      </c>
      <c r="D136" s="18" t="str">
        <f t="shared" si="21"/>
        <v>vis</v>
      </c>
      <c r="E136" s="57">
        <f>VLOOKUP(C136,'Active 1'!C$21:E$973,3,FALSE)</f>
        <v>-9806.9453406105349</v>
      </c>
      <c r="F136" s="10" t="s">
        <v>143</v>
      </c>
      <c r="G136" s="18" t="str">
        <f t="shared" si="22"/>
        <v>18789.417</v>
      </c>
      <c r="H136" s="49">
        <f t="shared" si="23"/>
        <v>-7216</v>
      </c>
      <c r="I136" s="58" t="s">
        <v>289</v>
      </c>
      <c r="J136" s="59" t="s">
        <v>290</v>
      </c>
      <c r="K136" s="58">
        <v>-7216</v>
      </c>
      <c r="L136" s="58" t="s">
        <v>248</v>
      </c>
      <c r="M136" s="59" t="s">
        <v>148</v>
      </c>
      <c r="N136" s="59"/>
      <c r="O136" s="60" t="s">
        <v>287</v>
      </c>
      <c r="P136" s="60" t="s">
        <v>288</v>
      </c>
    </row>
    <row r="137" spans="1:16" ht="12.75" customHeight="1" thickBot="1" x14ac:dyDescent="0.25">
      <c r="A137" s="49" t="str">
        <f t="shared" si="18"/>
        <v> AN 239.277 </v>
      </c>
      <c r="B137" s="10" t="str">
        <f t="shared" si="19"/>
        <v>I</v>
      </c>
      <c r="C137" s="49">
        <f t="shared" si="20"/>
        <v>18882.580000000002</v>
      </c>
      <c r="D137" s="18" t="str">
        <f t="shared" si="21"/>
        <v>vis</v>
      </c>
      <c r="E137" s="57">
        <f>VLOOKUP(C137,'Active 1'!C$21:E$973,3,FALSE)</f>
        <v>-9779.9476780355471</v>
      </c>
      <c r="F137" s="10" t="s">
        <v>143</v>
      </c>
      <c r="G137" s="18" t="str">
        <f t="shared" si="22"/>
        <v>18882.580</v>
      </c>
      <c r="H137" s="49">
        <f t="shared" si="23"/>
        <v>-7189</v>
      </c>
      <c r="I137" s="58" t="s">
        <v>291</v>
      </c>
      <c r="J137" s="59" t="s">
        <v>292</v>
      </c>
      <c r="K137" s="58">
        <v>-7189</v>
      </c>
      <c r="L137" s="58" t="s">
        <v>270</v>
      </c>
      <c r="M137" s="59" t="s">
        <v>148</v>
      </c>
      <c r="N137" s="59"/>
      <c r="O137" s="60" t="s">
        <v>287</v>
      </c>
      <c r="P137" s="60" t="s">
        <v>288</v>
      </c>
    </row>
    <row r="138" spans="1:16" ht="12.75" customHeight="1" thickBot="1" x14ac:dyDescent="0.25">
      <c r="A138" s="49" t="str">
        <f t="shared" si="18"/>
        <v> AN 239.277 </v>
      </c>
      <c r="B138" s="10" t="str">
        <f t="shared" si="19"/>
        <v>I</v>
      </c>
      <c r="C138" s="49">
        <f t="shared" si="20"/>
        <v>18958.5</v>
      </c>
      <c r="D138" s="18" t="str">
        <f t="shared" si="21"/>
        <v>vis</v>
      </c>
      <c r="E138" s="57">
        <f>VLOOKUP(C138,'Active 1'!C$21:E$973,3,FALSE)</f>
        <v>-9757.9468564358467</v>
      </c>
      <c r="F138" s="10" t="s">
        <v>143</v>
      </c>
      <c r="G138" s="18" t="str">
        <f t="shared" si="22"/>
        <v>18958.500</v>
      </c>
      <c r="H138" s="49">
        <f t="shared" si="23"/>
        <v>-7167</v>
      </c>
      <c r="I138" s="58" t="s">
        <v>293</v>
      </c>
      <c r="J138" s="59" t="s">
        <v>294</v>
      </c>
      <c r="K138" s="58">
        <v>-7167</v>
      </c>
      <c r="L138" s="58" t="s">
        <v>279</v>
      </c>
      <c r="M138" s="59" t="s">
        <v>148</v>
      </c>
      <c r="N138" s="59"/>
      <c r="O138" s="60" t="s">
        <v>287</v>
      </c>
      <c r="P138" s="60" t="s">
        <v>288</v>
      </c>
    </row>
    <row r="139" spans="1:16" ht="12.75" customHeight="1" thickBot="1" x14ac:dyDescent="0.25">
      <c r="A139" s="49" t="str">
        <f t="shared" ref="A139:A170" si="24">P139</f>
        <v> AN 239.277 </v>
      </c>
      <c r="B139" s="10" t="str">
        <f t="shared" ref="B139:B170" si="25">IF(H139=INT(H139),"I","II")</f>
        <v>I</v>
      </c>
      <c r="C139" s="49">
        <f t="shared" ref="C139:C170" si="26">1*G139</f>
        <v>18965.396000000001</v>
      </c>
      <c r="D139" s="18" t="str">
        <f t="shared" ref="D139:D170" si="27">VLOOKUP(F139,I$1:J$5,2,FALSE)</f>
        <v>vis</v>
      </c>
      <c r="E139" s="57">
        <f>VLOOKUP(C139,'Active 1'!C$21:E$973,3,FALSE)</f>
        <v>-9755.948467793176</v>
      </c>
      <c r="F139" s="10" t="s">
        <v>143</v>
      </c>
      <c r="G139" s="18" t="str">
        <f t="shared" ref="G139:G170" si="28">MID(I139,3,LEN(I139)-3)</f>
        <v>18965.396</v>
      </c>
      <c r="H139" s="49">
        <f t="shared" ref="H139:H170" si="29">1*K139</f>
        <v>-7165</v>
      </c>
      <c r="I139" s="58" t="s">
        <v>295</v>
      </c>
      <c r="J139" s="59" t="s">
        <v>296</v>
      </c>
      <c r="K139" s="58">
        <v>-7165</v>
      </c>
      <c r="L139" s="58" t="s">
        <v>297</v>
      </c>
      <c r="M139" s="59" t="s">
        <v>148</v>
      </c>
      <c r="N139" s="59"/>
      <c r="O139" s="60" t="s">
        <v>287</v>
      </c>
      <c r="P139" s="60" t="s">
        <v>288</v>
      </c>
    </row>
    <row r="140" spans="1:16" ht="12.75" customHeight="1" thickBot="1" x14ac:dyDescent="0.25">
      <c r="A140" s="49" t="str">
        <f t="shared" si="24"/>
        <v> AN 239.277 </v>
      </c>
      <c r="B140" s="10" t="str">
        <f t="shared" si="25"/>
        <v>I</v>
      </c>
      <c r="C140" s="49">
        <f t="shared" si="26"/>
        <v>19172.447</v>
      </c>
      <c r="D140" s="18" t="str">
        <f t="shared" si="27"/>
        <v>vis</v>
      </c>
      <c r="E140" s="57">
        <f>VLOOKUP(C140,'Active 1'!C$21:E$973,3,FALSE)</f>
        <v>-9695.9472545023455</v>
      </c>
      <c r="F140" s="10" t="s">
        <v>143</v>
      </c>
      <c r="G140" s="18" t="str">
        <f t="shared" si="28"/>
        <v>19172.447</v>
      </c>
      <c r="H140" s="49">
        <f t="shared" si="29"/>
        <v>-7105</v>
      </c>
      <c r="I140" s="58" t="s">
        <v>298</v>
      </c>
      <c r="J140" s="59" t="s">
        <v>299</v>
      </c>
      <c r="K140" s="58">
        <v>-7105</v>
      </c>
      <c r="L140" s="58" t="s">
        <v>284</v>
      </c>
      <c r="M140" s="59" t="s">
        <v>148</v>
      </c>
      <c r="N140" s="59"/>
      <c r="O140" s="60" t="s">
        <v>287</v>
      </c>
      <c r="P140" s="60" t="s">
        <v>288</v>
      </c>
    </row>
    <row r="141" spans="1:16" ht="12.75" customHeight="1" thickBot="1" x14ac:dyDescent="0.25">
      <c r="A141" s="49" t="str">
        <f t="shared" si="24"/>
        <v> AN 239.277 </v>
      </c>
      <c r="B141" s="10" t="str">
        <f t="shared" si="25"/>
        <v>I</v>
      </c>
      <c r="C141" s="49">
        <f t="shared" si="26"/>
        <v>19203.507000000001</v>
      </c>
      <c r="D141" s="18" t="str">
        <f t="shared" si="27"/>
        <v>vis</v>
      </c>
      <c r="E141" s="57">
        <f>VLOOKUP(C141,'Active 1'!C$21:E$973,3,FALSE)</f>
        <v>-9686.9463915033102</v>
      </c>
      <c r="F141" s="10" t="s">
        <v>143</v>
      </c>
      <c r="G141" s="18" t="str">
        <f t="shared" si="28"/>
        <v>19203.507</v>
      </c>
      <c r="H141" s="49">
        <f t="shared" si="29"/>
        <v>-7096</v>
      </c>
      <c r="I141" s="58" t="s">
        <v>300</v>
      </c>
      <c r="J141" s="59" t="s">
        <v>301</v>
      </c>
      <c r="K141" s="58">
        <v>-7096</v>
      </c>
      <c r="L141" s="58" t="s">
        <v>243</v>
      </c>
      <c r="M141" s="59" t="s">
        <v>148</v>
      </c>
      <c r="N141" s="59"/>
      <c r="O141" s="60" t="s">
        <v>287</v>
      </c>
      <c r="P141" s="60" t="s">
        <v>288</v>
      </c>
    </row>
    <row r="142" spans="1:16" ht="12.75" customHeight="1" thickBot="1" x14ac:dyDescent="0.25">
      <c r="A142" s="49" t="str">
        <f t="shared" si="24"/>
        <v> AN 239.277 </v>
      </c>
      <c r="B142" s="10" t="str">
        <f t="shared" si="25"/>
        <v>I</v>
      </c>
      <c r="C142" s="49">
        <f t="shared" si="26"/>
        <v>19241.466</v>
      </c>
      <c r="D142" s="18" t="str">
        <f t="shared" si="27"/>
        <v>vis</v>
      </c>
      <c r="E142" s="57">
        <f>VLOOKUP(C142,'Active 1'!C$21:E$973,3,FALSE)</f>
        <v>-9675.9462704929956</v>
      </c>
      <c r="F142" s="10" t="s">
        <v>143</v>
      </c>
      <c r="G142" s="18" t="str">
        <f t="shared" si="28"/>
        <v>19241.466</v>
      </c>
      <c r="H142" s="49">
        <f t="shared" si="29"/>
        <v>-7085</v>
      </c>
      <c r="I142" s="58" t="s">
        <v>302</v>
      </c>
      <c r="J142" s="59" t="s">
        <v>303</v>
      </c>
      <c r="K142" s="58">
        <v>-7085</v>
      </c>
      <c r="L142" s="58" t="s">
        <v>243</v>
      </c>
      <c r="M142" s="59" t="s">
        <v>148</v>
      </c>
      <c r="N142" s="59"/>
      <c r="O142" s="60" t="s">
        <v>287</v>
      </c>
      <c r="P142" s="60" t="s">
        <v>288</v>
      </c>
    </row>
    <row r="143" spans="1:16" ht="12.75" customHeight="1" thickBot="1" x14ac:dyDescent="0.25">
      <c r="A143" s="49" t="str">
        <f t="shared" si="24"/>
        <v> AN 239.277 </v>
      </c>
      <c r="B143" s="10" t="str">
        <f t="shared" si="25"/>
        <v>I</v>
      </c>
      <c r="C143" s="49">
        <f t="shared" si="26"/>
        <v>19255.257000000001</v>
      </c>
      <c r="D143" s="18" t="str">
        <f t="shared" si="27"/>
        <v>vis</v>
      </c>
      <c r="E143" s="57">
        <f>VLOOKUP(C143,'Active 1'!C$21:E$973,3,FALSE)</f>
        <v>-9671.9497829971915</v>
      </c>
      <c r="F143" s="10" t="s">
        <v>143</v>
      </c>
      <c r="G143" s="18" t="str">
        <f t="shared" si="28"/>
        <v>19255.257</v>
      </c>
      <c r="H143" s="49">
        <f t="shared" si="29"/>
        <v>-7081</v>
      </c>
      <c r="I143" s="58" t="s">
        <v>304</v>
      </c>
      <c r="J143" s="59" t="s">
        <v>305</v>
      </c>
      <c r="K143" s="58">
        <v>-7081</v>
      </c>
      <c r="L143" s="58" t="s">
        <v>306</v>
      </c>
      <c r="M143" s="59" t="s">
        <v>148</v>
      </c>
      <c r="N143" s="59"/>
      <c r="O143" s="60" t="s">
        <v>287</v>
      </c>
      <c r="P143" s="60" t="s">
        <v>288</v>
      </c>
    </row>
    <row r="144" spans="1:16" ht="12.75" customHeight="1" thickBot="1" x14ac:dyDescent="0.25">
      <c r="A144" s="49" t="str">
        <f t="shared" si="24"/>
        <v> AN 239.277 </v>
      </c>
      <c r="B144" s="10" t="str">
        <f t="shared" si="25"/>
        <v>I</v>
      </c>
      <c r="C144" s="49">
        <f t="shared" si="26"/>
        <v>19348.442999999999</v>
      </c>
      <c r="D144" s="18" t="str">
        <f t="shared" si="27"/>
        <v>vis</v>
      </c>
      <c r="E144" s="57">
        <f>VLOOKUP(C144,'Active 1'!C$21:E$973,3,FALSE)</f>
        <v>-9644.9454552628686</v>
      </c>
      <c r="F144" s="10" t="s">
        <v>143</v>
      </c>
      <c r="G144" s="18" t="str">
        <f t="shared" si="28"/>
        <v>19348.443</v>
      </c>
      <c r="H144" s="49">
        <f t="shared" si="29"/>
        <v>-7054</v>
      </c>
      <c r="I144" s="58" t="s">
        <v>307</v>
      </c>
      <c r="J144" s="59" t="s">
        <v>308</v>
      </c>
      <c r="K144" s="58">
        <v>-7054</v>
      </c>
      <c r="L144" s="58" t="s">
        <v>239</v>
      </c>
      <c r="M144" s="59" t="s">
        <v>148</v>
      </c>
      <c r="N144" s="59"/>
      <c r="O144" s="60" t="s">
        <v>287</v>
      </c>
      <c r="P144" s="60" t="s">
        <v>288</v>
      </c>
    </row>
    <row r="145" spans="1:16" ht="12.75" customHeight="1" thickBot="1" x14ac:dyDescent="0.25">
      <c r="A145" s="49" t="str">
        <f t="shared" si="24"/>
        <v> AN 239.277 </v>
      </c>
      <c r="B145" s="10" t="str">
        <f t="shared" si="25"/>
        <v>I</v>
      </c>
      <c r="C145" s="49">
        <f t="shared" si="26"/>
        <v>19386.393</v>
      </c>
      <c r="D145" s="18" t="str">
        <f t="shared" si="27"/>
        <v>vis</v>
      </c>
      <c r="E145" s="57">
        <f>VLOOKUP(C145,'Active 1'!C$21:E$973,3,FALSE)</f>
        <v>-9633.9479423583816</v>
      </c>
      <c r="F145" s="10" t="s">
        <v>143</v>
      </c>
      <c r="G145" s="18" t="str">
        <f t="shared" si="28"/>
        <v>19386.393</v>
      </c>
      <c r="H145" s="49">
        <f t="shared" si="29"/>
        <v>-7043</v>
      </c>
      <c r="I145" s="58" t="s">
        <v>309</v>
      </c>
      <c r="J145" s="59" t="s">
        <v>310</v>
      </c>
      <c r="K145" s="58">
        <v>-7043</v>
      </c>
      <c r="L145" s="58" t="s">
        <v>311</v>
      </c>
      <c r="M145" s="59" t="s">
        <v>148</v>
      </c>
      <c r="N145" s="59"/>
      <c r="O145" s="60" t="s">
        <v>287</v>
      </c>
      <c r="P145" s="60" t="s">
        <v>288</v>
      </c>
    </row>
    <row r="146" spans="1:16" ht="12.75" customHeight="1" thickBot="1" x14ac:dyDescent="0.25">
      <c r="A146" s="49" t="str">
        <f t="shared" si="24"/>
        <v> AN 239.277 </v>
      </c>
      <c r="B146" s="10" t="str">
        <f t="shared" si="25"/>
        <v>I</v>
      </c>
      <c r="C146" s="49">
        <f t="shared" si="26"/>
        <v>19517.523000000001</v>
      </c>
      <c r="D146" s="18" t="str">
        <f t="shared" si="27"/>
        <v>vis</v>
      </c>
      <c r="E146" s="57">
        <f>VLOOKUP(C146,'Active 1'!C$21:E$973,3,FALSE)</f>
        <v>-9595.9478404567872</v>
      </c>
      <c r="F146" s="10" t="s">
        <v>143</v>
      </c>
      <c r="G146" s="18" t="str">
        <f t="shared" si="28"/>
        <v>19517.523</v>
      </c>
      <c r="H146" s="49">
        <f t="shared" si="29"/>
        <v>-7005</v>
      </c>
      <c r="I146" s="58" t="s">
        <v>312</v>
      </c>
      <c r="J146" s="59" t="s">
        <v>313</v>
      </c>
      <c r="K146" s="58">
        <v>-7005</v>
      </c>
      <c r="L146" s="58" t="s">
        <v>311</v>
      </c>
      <c r="M146" s="59" t="s">
        <v>148</v>
      </c>
      <c r="N146" s="59"/>
      <c r="O146" s="60" t="s">
        <v>287</v>
      </c>
      <c r="P146" s="60" t="s">
        <v>288</v>
      </c>
    </row>
    <row r="147" spans="1:16" ht="12.75" customHeight="1" thickBot="1" x14ac:dyDescent="0.25">
      <c r="A147" s="49" t="str">
        <f t="shared" si="24"/>
        <v> AN 239.277 </v>
      </c>
      <c r="B147" s="10" t="str">
        <f t="shared" si="25"/>
        <v>I</v>
      </c>
      <c r="C147" s="49">
        <f t="shared" si="26"/>
        <v>19524.419999999998</v>
      </c>
      <c r="D147" s="18" t="str">
        <f t="shared" si="27"/>
        <v>vis</v>
      </c>
      <c r="E147" s="57">
        <f>VLOOKUP(C147,'Active 1'!C$21:E$973,3,FALSE)</f>
        <v>-9593.9491620245808</v>
      </c>
      <c r="F147" s="10" t="s">
        <v>143</v>
      </c>
      <c r="G147" s="18" t="str">
        <f t="shared" si="28"/>
        <v>19524.420</v>
      </c>
      <c r="H147" s="49">
        <f t="shared" si="29"/>
        <v>-7003</v>
      </c>
      <c r="I147" s="58" t="s">
        <v>314</v>
      </c>
      <c r="J147" s="59" t="s">
        <v>315</v>
      </c>
      <c r="K147" s="58">
        <v>-7003</v>
      </c>
      <c r="L147" s="58" t="s">
        <v>316</v>
      </c>
      <c r="M147" s="59" t="s">
        <v>148</v>
      </c>
      <c r="N147" s="59"/>
      <c r="O147" s="60" t="s">
        <v>287</v>
      </c>
      <c r="P147" s="60" t="s">
        <v>288</v>
      </c>
    </row>
    <row r="148" spans="1:16" ht="12.75" customHeight="1" thickBot="1" x14ac:dyDescent="0.25">
      <c r="A148" s="49" t="str">
        <f t="shared" si="24"/>
        <v> AN 239.277 </v>
      </c>
      <c r="B148" s="10" t="str">
        <f t="shared" si="25"/>
        <v>I</v>
      </c>
      <c r="C148" s="49">
        <f t="shared" si="26"/>
        <v>19548.591</v>
      </c>
      <c r="D148" s="18" t="str">
        <f t="shared" si="27"/>
        <v>vis</v>
      </c>
      <c r="E148" s="57">
        <f>VLOOKUP(C148,'Active 1'!C$21:E$973,3,FALSE)</f>
        <v>-9586.9446591414617</v>
      </c>
      <c r="F148" s="10" t="s">
        <v>143</v>
      </c>
      <c r="G148" s="18" t="str">
        <f t="shared" si="28"/>
        <v>19548.591</v>
      </c>
      <c r="H148" s="49">
        <f t="shared" si="29"/>
        <v>-6996</v>
      </c>
      <c r="I148" s="58" t="s">
        <v>317</v>
      </c>
      <c r="J148" s="59" t="s">
        <v>318</v>
      </c>
      <c r="K148" s="58">
        <v>-6996</v>
      </c>
      <c r="L148" s="58" t="s">
        <v>223</v>
      </c>
      <c r="M148" s="59" t="s">
        <v>148</v>
      </c>
      <c r="N148" s="59"/>
      <c r="O148" s="60" t="s">
        <v>287</v>
      </c>
      <c r="P148" s="60" t="s">
        <v>288</v>
      </c>
    </row>
    <row r="149" spans="1:16" ht="12.75" customHeight="1" thickBot="1" x14ac:dyDescent="0.25">
      <c r="A149" s="49" t="str">
        <f t="shared" si="24"/>
        <v> AN 239.277 </v>
      </c>
      <c r="B149" s="10" t="str">
        <f t="shared" si="25"/>
        <v>I</v>
      </c>
      <c r="C149" s="49">
        <f t="shared" si="26"/>
        <v>19617.602999999999</v>
      </c>
      <c r="D149" s="18" t="str">
        <f t="shared" si="27"/>
        <v>vis</v>
      </c>
      <c r="E149" s="57">
        <f>VLOOKUP(C149,'Active 1'!C$21:E$973,3,FALSE)</f>
        <v>-9566.9457036588665</v>
      </c>
      <c r="F149" s="10" t="s">
        <v>143</v>
      </c>
      <c r="G149" s="18" t="str">
        <f t="shared" si="28"/>
        <v>19617.603</v>
      </c>
      <c r="H149" s="49">
        <f t="shared" si="29"/>
        <v>-6976</v>
      </c>
      <c r="I149" s="58" t="s">
        <v>319</v>
      </c>
      <c r="J149" s="59" t="s">
        <v>320</v>
      </c>
      <c r="K149" s="58">
        <v>-6976</v>
      </c>
      <c r="L149" s="58" t="s">
        <v>267</v>
      </c>
      <c r="M149" s="59" t="s">
        <v>148</v>
      </c>
      <c r="N149" s="59"/>
      <c r="O149" s="60" t="s">
        <v>287</v>
      </c>
      <c r="P149" s="60" t="s">
        <v>288</v>
      </c>
    </row>
    <row r="150" spans="1:16" ht="12.75" customHeight="1" thickBot="1" x14ac:dyDescent="0.25">
      <c r="A150" s="49" t="str">
        <f t="shared" si="24"/>
        <v> AN 239.277 </v>
      </c>
      <c r="B150" s="10" t="str">
        <f t="shared" si="25"/>
        <v>I</v>
      </c>
      <c r="C150" s="49">
        <f t="shared" si="26"/>
        <v>19624.502</v>
      </c>
      <c r="D150" s="18" t="str">
        <f t="shared" si="27"/>
        <v>vis</v>
      </c>
      <c r="E150" s="57">
        <f>VLOOKUP(C150,'Active 1'!C$21:E$973,3,FALSE)</f>
        <v>-9564.9464456475871</v>
      </c>
      <c r="F150" s="10" t="s">
        <v>143</v>
      </c>
      <c r="G150" s="18" t="str">
        <f t="shared" si="28"/>
        <v>19624.502</v>
      </c>
      <c r="H150" s="49">
        <f t="shared" si="29"/>
        <v>-6974</v>
      </c>
      <c r="I150" s="58" t="s">
        <v>321</v>
      </c>
      <c r="J150" s="59" t="s">
        <v>322</v>
      </c>
      <c r="K150" s="58">
        <v>-6974</v>
      </c>
      <c r="L150" s="58" t="s">
        <v>243</v>
      </c>
      <c r="M150" s="59" t="s">
        <v>148</v>
      </c>
      <c r="N150" s="59"/>
      <c r="O150" s="60" t="s">
        <v>287</v>
      </c>
      <c r="P150" s="60" t="s">
        <v>288</v>
      </c>
    </row>
    <row r="151" spans="1:16" ht="12.75" customHeight="1" thickBot="1" x14ac:dyDescent="0.25">
      <c r="A151" s="49" t="str">
        <f t="shared" si="24"/>
        <v> AN 239.277 </v>
      </c>
      <c r="B151" s="10" t="str">
        <f t="shared" si="25"/>
        <v>I</v>
      </c>
      <c r="C151" s="49">
        <f t="shared" si="26"/>
        <v>19686.611000000001</v>
      </c>
      <c r="D151" s="18" t="str">
        <f t="shared" si="27"/>
        <v>vis</v>
      </c>
      <c r="E151" s="57">
        <f>VLOOKUP(C151,'Active 1'!C$21:E$973,3,FALSE)</f>
        <v>-9546.9479073344155</v>
      </c>
      <c r="F151" s="10" t="s">
        <v>143</v>
      </c>
      <c r="G151" s="18" t="str">
        <f t="shared" si="28"/>
        <v>19686.611</v>
      </c>
      <c r="H151" s="49">
        <f t="shared" si="29"/>
        <v>-6956</v>
      </c>
      <c r="I151" s="58" t="s">
        <v>323</v>
      </c>
      <c r="J151" s="59" t="s">
        <v>324</v>
      </c>
      <c r="K151" s="58">
        <v>-6956</v>
      </c>
      <c r="L151" s="58" t="s">
        <v>311</v>
      </c>
      <c r="M151" s="59" t="s">
        <v>148</v>
      </c>
      <c r="N151" s="59"/>
      <c r="O151" s="60" t="s">
        <v>287</v>
      </c>
      <c r="P151" s="60" t="s">
        <v>288</v>
      </c>
    </row>
    <row r="152" spans="1:16" ht="12.75" customHeight="1" thickBot="1" x14ac:dyDescent="0.25">
      <c r="A152" s="49" t="str">
        <f t="shared" si="24"/>
        <v> AN 239.277 </v>
      </c>
      <c r="B152" s="10" t="str">
        <f t="shared" si="25"/>
        <v>I</v>
      </c>
      <c r="C152" s="49">
        <f t="shared" si="26"/>
        <v>19693.521000000001</v>
      </c>
      <c r="D152" s="18" t="str">
        <f t="shared" si="27"/>
        <v>vis</v>
      </c>
      <c r="E152" s="57">
        <f>VLOOKUP(C152,'Active 1'!C$21:E$973,3,FALSE)</f>
        <v>-9544.9454616382372</v>
      </c>
      <c r="F152" s="10" t="s">
        <v>143</v>
      </c>
      <c r="G152" s="18" t="str">
        <f t="shared" si="28"/>
        <v>19693.521</v>
      </c>
      <c r="H152" s="49">
        <f t="shared" si="29"/>
        <v>-6954</v>
      </c>
      <c r="I152" s="58" t="s">
        <v>325</v>
      </c>
      <c r="J152" s="59" t="s">
        <v>326</v>
      </c>
      <c r="K152" s="58">
        <v>-6954</v>
      </c>
      <c r="L152" s="58" t="s">
        <v>239</v>
      </c>
      <c r="M152" s="59" t="s">
        <v>148</v>
      </c>
      <c r="N152" s="59"/>
      <c r="O152" s="60" t="s">
        <v>287</v>
      </c>
      <c r="P152" s="60" t="s">
        <v>288</v>
      </c>
    </row>
    <row r="153" spans="1:16" ht="12.75" customHeight="1" thickBot="1" x14ac:dyDescent="0.25">
      <c r="A153" s="49" t="str">
        <f t="shared" si="24"/>
        <v> AN 239.277 </v>
      </c>
      <c r="B153" s="10" t="str">
        <f t="shared" si="25"/>
        <v>I</v>
      </c>
      <c r="C153" s="49">
        <f t="shared" si="26"/>
        <v>19776.34</v>
      </c>
      <c r="D153" s="18" t="str">
        <f t="shared" si="27"/>
        <v>vis</v>
      </c>
      <c r="E153" s="57">
        <f>VLOOKUP(C153,'Active 1'!C$21:E$973,3,FALSE)</f>
        <v>-9520.9453820272574</v>
      </c>
      <c r="F153" s="10" t="s">
        <v>143</v>
      </c>
      <c r="G153" s="18" t="str">
        <f t="shared" si="28"/>
        <v>19776.340</v>
      </c>
      <c r="H153" s="49">
        <f t="shared" si="29"/>
        <v>-6930</v>
      </c>
      <c r="I153" s="58" t="s">
        <v>327</v>
      </c>
      <c r="J153" s="59" t="s">
        <v>328</v>
      </c>
      <c r="K153" s="58">
        <v>-6930</v>
      </c>
      <c r="L153" s="58" t="s">
        <v>239</v>
      </c>
      <c r="M153" s="59" t="s">
        <v>148</v>
      </c>
      <c r="N153" s="59"/>
      <c r="O153" s="60" t="s">
        <v>287</v>
      </c>
      <c r="P153" s="60" t="s">
        <v>288</v>
      </c>
    </row>
    <row r="154" spans="1:16" ht="12.75" customHeight="1" thickBot="1" x14ac:dyDescent="0.25">
      <c r="A154" s="49" t="str">
        <f t="shared" si="24"/>
        <v> AN 239.277 </v>
      </c>
      <c r="B154" s="10" t="str">
        <f t="shared" si="25"/>
        <v>I</v>
      </c>
      <c r="C154" s="49">
        <f t="shared" si="26"/>
        <v>19900.567999999999</v>
      </c>
      <c r="D154" s="18" t="str">
        <f t="shared" si="27"/>
        <v>vis</v>
      </c>
      <c r="E154" s="57">
        <f>VLOOKUP(C154,'Active 1'!C$21:E$973,3,FALSE)</f>
        <v>-9484.9454075055528</v>
      </c>
      <c r="F154" s="10" t="s">
        <v>143</v>
      </c>
      <c r="G154" s="18" t="str">
        <f t="shared" si="28"/>
        <v>19900.568</v>
      </c>
      <c r="H154" s="49">
        <f t="shared" si="29"/>
        <v>-6894</v>
      </c>
      <c r="I154" s="58" t="s">
        <v>329</v>
      </c>
      <c r="J154" s="59" t="s">
        <v>330</v>
      </c>
      <c r="K154" s="58">
        <v>-6894</v>
      </c>
      <c r="L154" s="58" t="s">
        <v>239</v>
      </c>
      <c r="M154" s="59" t="s">
        <v>148</v>
      </c>
      <c r="N154" s="59"/>
      <c r="O154" s="60" t="s">
        <v>287</v>
      </c>
      <c r="P154" s="60" t="s">
        <v>288</v>
      </c>
    </row>
    <row r="155" spans="1:16" ht="12.75" customHeight="1" thickBot="1" x14ac:dyDescent="0.25">
      <c r="A155" s="49" t="str">
        <f t="shared" si="24"/>
        <v> AN 239.277 </v>
      </c>
      <c r="B155" s="10" t="str">
        <f t="shared" si="25"/>
        <v>I</v>
      </c>
      <c r="C155" s="49">
        <f t="shared" si="26"/>
        <v>20007.545999999998</v>
      </c>
      <c r="D155" s="18" t="str">
        <f t="shared" si="27"/>
        <v>vis</v>
      </c>
      <c r="E155" s="57">
        <f>VLOOKUP(C155,'Active 1'!C$21:E$973,3,FALSE)</f>
        <v>-9453.9443024858883</v>
      </c>
      <c r="F155" s="10" t="s">
        <v>143</v>
      </c>
      <c r="G155" s="18" t="str">
        <f t="shared" si="28"/>
        <v>20007.546</v>
      </c>
      <c r="H155" s="49">
        <f t="shared" si="29"/>
        <v>-6863</v>
      </c>
      <c r="I155" s="58" t="s">
        <v>331</v>
      </c>
      <c r="J155" s="59" t="s">
        <v>332</v>
      </c>
      <c r="K155" s="58">
        <v>-6863</v>
      </c>
      <c r="L155" s="58" t="s">
        <v>333</v>
      </c>
      <c r="M155" s="59" t="s">
        <v>148</v>
      </c>
      <c r="N155" s="59"/>
      <c r="O155" s="60" t="s">
        <v>287</v>
      </c>
      <c r="P155" s="60" t="s">
        <v>288</v>
      </c>
    </row>
    <row r="156" spans="1:16" ht="12.75" customHeight="1" thickBot="1" x14ac:dyDescent="0.25">
      <c r="A156" s="49" t="str">
        <f t="shared" si="24"/>
        <v> AN 239.277 </v>
      </c>
      <c r="B156" s="10" t="str">
        <f t="shared" si="25"/>
        <v>I</v>
      </c>
      <c r="C156" s="49">
        <f t="shared" si="26"/>
        <v>20038.589</v>
      </c>
      <c r="D156" s="18" t="str">
        <f t="shared" si="27"/>
        <v>vis</v>
      </c>
      <c r="E156" s="57">
        <f>VLOOKUP(C156,'Active 1'!C$21:E$973,3,FALSE)</f>
        <v>-9444.948365908971</v>
      </c>
      <c r="F156" s="10" t="s">
        <v>143</v>
      </c>
      <c r="G156" s="18" t="str">
        <f t="shared" si="28"/>
        <v>20038.589</v>
      </c>
      <c r="H156" s="49">
        <f t="shared" si="29"/>
        <v>-6854</v>
      </c>
      <c r="I156" s="58" t="s">
        <v>334</v>
      </c>
      <c r="J156" s="59" t="s">
        <v>335</v>
      </c>
      <c r="K156" s="58">
        <v>-6854</v>
      </c>
      <c r="L156" s="58" t="s">
        <v>297</v>
      </c>
      <c r="M156" s="59" t="s">
        <v>148</v>
      </c>
      <c r="N156" s="59"/>
      <c r="O156" s="60" t="s">
        <v>287</v>
      </c>
      <c r="P156" s="60" t="s">
        <v>288</v>
      </c>
    </row>
    <row r="157" spans="1:16" ht="12.75" customHeight="1" thickBot="1" x14ac:dyDescent="0.25">
      <c r="A157" s="49" t="str">
        <f t="shared" si="24"/>
        <v> AN 239.277 </v>
      </c>
      <c r="B157" s="10" t="str">
        <f t="shared" si="25"/>
        <v>I</v>
      </c>
      <c r="C157" s="49">
        <f t="shared" si="26"/>
        <v>20097.260999999999</v>
      </c>
      <c r="D157" s="18" t="str">
        <f t="shared" si="27"/>
        <v>vis</v>
      </c>
      <c r="E157" s="57">
        <f>VLOOKUP(C157,'Active 1'!C$21:E$973,3,FALSE)</f>
        <v>-9427.9458342322359</v>
      </c>
      <c r="F157" s="10" t="s">
        <v>143</v>
      </c>
      <c r="G157" s="18" t="str">
        <f t="shared" si="28"/>
        <v>20097.261</v>
      </c>
      <c r="H157" s="49">
        <f t="shared" si="29"/>
        <v>-6837</v>
      </c>
      <c r="I157" s="58" t="s">
        <v>336</v>
      </c>
      <c r="J157" s="59" t="s">
        <v>337</v>
      </c>
      <c r="K157" s="58">
        <v>-6837</v>
      </c>
      <c r="L157" s="58" t="s">
        <v>267</v>
      </c>
      <c r="M157" s="59" t="s">
        <v>148</v>
      </c>
      <c r="N157" s="59"/>
      <c r="O157" s="60" t="s">
        <v>287</v>
      </c>
      <c r="P157" s="60" t="s">
        <v>288</v>
      </c>
    </row>
    <row r="158" spans="1:16" ht="12.75" customHeight="1" thickBot="1" x14ac:dyDescent="0.25">
      <c r="A158" s="49" t="str">
        <f t="shared" si="24"/>
        <v> AN 239.277 </v>
      </c>
      <c r="B158" s="10" t="str">
        <f t="shared" si="25"/>
        <v>I</v>
      </c>
      <c r="C158" s="49">
        <f t="shared" si="26"/>
        <v>20121.407999999999</v>
      </c>
      <c r="D158" s="18" t="str">
        <f t="shared" si="27"/>
        <v>vis</v>
      </c>
      <c r="E158" s="57">
        <f>VLOOKUP(C158,'Active 1'!C$21:E$973,3,FALSE)</f>
        <v>-9420.9482862979894</v>
      </c>
      <c r="F158" s="10" t="s">
        <v>143</v>
      </c>
      <c r="G158" s="18" t="str">
        <f t="shared" si="28"/>
        <v>20121.408</v>
      </c>
      <c r="H158" s="49">
        <f t="shared" si="29"/>
        <v>-6830</v>
      </c>
      <c r="I158" s="58" t="s">
        <v>338</v>
      </c>
      <c r="J158" s="59" t="s">
        <v>339</v>
      </c>
      <c r="K158" s="58">
        <v>-6830</v>
      </c>
      <c r="L158" s="58" t="s">
        <v>297</v>
      </c>
      <c r="M158" s="59" t="s">
        <v>148</v>
      </c>
      <c r="N158" s="59"/>
      <c r="O158" s="60" t="s">
        <v>287</v>
      </c>
      <c r="P158" s="60" t="s">
        <v>288</v>
      </c>
    </row>
    <row r="159" spans="1:16" ht="12.75" customHeight="1" thickBot="1" x14ac:dyDescent="0.25">
      <c r="A159" s="49" t="str">
        <f t="shared" si="24"/>
        <v> AN 239.277 </v>
      </c>
      <c r="B159" s="10" t="str">
        <f t="shared" si="25"/>
        <v>I</v>
      </c>
      <c r="C159" s="49">
        <f t="shared" si="26"/>
        <v>20245.634999999998</v>
      </c>
      <c r="D159" s="18" t="str">
        <f t="shared" si="27"/>
        <v>vis</v>
      </c>
      <c r="E159" s="57">
        <f>VLOOKUP(C159,'Active 1'!C$21:E$973,3,FALSE)</f>
        <v>-9384.9486015658222</v>
      </c>
      <c r="F159" s="10" t="s">
        <v>143</v>
      </c>
      <c r="G159" s="18" t="str">
        <f t="shared" si="28"/>
        <v>20245.635</v>
      </c>
      <c r="H159" s="49">
        <f t="shared" si="29"/>
        <v>-6794</v>
      </c>
      <c r="I159" s="58" t="s">
        <v>340</v>
      </c>
      <c r="J159" s="59" t="s">
        <v>341</v>
      </c>
      <c r="K159" s="58">
        <v>-6794</v>
      </c>
      <c r="L159" s="58" t="s">
        <v>342</v>
      </c>
      <c r="M159" s="59" t="s">
        <v>148</v>
      </c>
      <c r="N159" s="59"/>
      <c r="O159" s="60" t="s">
        <v>287</v>
      </c>
      <c r="P159" s="60" t="s">
        <v>288</v>
      </c>
    </row>
    <row r="160" spans="1:16" ht="12.75" customHeight="1" thickBot="1" x14ac:dyDescent="0.25">
      <c r="A160" s="49" t="str">
        <f t="shared" si="24"/>
        <v> AN 239.277 </v>
      </c>
      <c r="B160" s="10" t="str">
        <f t="shared" si="25"/>
        <v>I</v>
      </c>
      <c r="C160" s="49">
        <f t="shared" si="26"/>
        <v>20252.544999999998</v>
      </c>
      <c r="D160" s="18" t="str">
        <f t="shared" si="27"/>
        <v>vis</v>
      </c>
      <c r="E160" s="57">
        <f>VLOOKUP(C160,'Active 1'!C$21:E$973,3,FALSE)</f>
        <v>-9382.9461558696439</v>
      </c>
      <c r="F160" s="10" t="s">
        <v>143</v>
      </c>
      <c r="G160" s="18" t="str">
        <f t="shared" si="28"/>
        <v>20252.545</v>
      </c>
      <c r="H160" s="49">
        <f t="shared" si="29"/>
        <v>-6792</v>
      </c>
      <c r="I160" s="58" t="s">
        <v>343</v>
      </c>
      <c r="J160" s="59" t="s">
        <v>344</v>
      </c>
      <c r="K160" s="58">
        <v>-6792</v>
      </c>
      <c r="L160" s="58" t="s">
        <v>345</v>
      </c>
      <c r="M160" s="59" t="s">
        <v>148</v>
      </c>
      <c r="N160" s="59"/>
      <c r="O160" s="60" t="s">
        <v>287</v>
      </c>
      <c r="P160" s="60" t="s">
        <v>288</v>
      </c>
    </row>
    <row r="161" spans="1:16" ht="12.75" customHeight="1" thickBot="1" x14ac:dyDescent="0.25">
      <c r="A161" s="49" t="str">
        <f t="shared" si="24"/>
        <v> AN 239.277 </v>
      </c>
      <c r="B161" s="10" t="str">
        <f t="shared" si="25"/>
        <v>I</v>
      </c>
      <c r="C161" s="49">
        <f t="shared" si="26"/>
        <v>20283.596000000001</v>
      </c>
      <c r="D161" s="18" t="str">
        <f t="shared" si="27"/>
        <v>vis</v>
      </c>
      <c r="E161" s="57">
        <f>VLOOKUP(C161,'Active 1'!C$21:E$973,3,FALSE)</f>
        <v>-9373.9479009764345</v>
      </c>
      <c r="F161" s="10" t="s">
        <v>143</v>
      </c>
      <c r="G161" s="18" t="str">
        <f t="shared" si="28"/>
        <v>20283.596</v>
      </c>
      <c r="H161" s="49">
        <f t="shared" si="29"/>
        <v>-6783</v>
      </c>
      <c r="I161" s="58" t="s">
        <v>346</v>
      </c>
      <c r="J161" s="59" t="s">
        <v>347</v>
      </c>
      <c r="K161" s="58">
        <v>-6783</v>
      </c>
      <c r="L161" s="58" t="s">
        <v>311</v>
      </c>
      <c r="M161" s="59" t="s">
        <v>148</v>
      </c>
      <c r="N161" s="59"/>
      <c r="O161" s="60" t="s">
        <v>287</v>
      </c>
      <c r="P161" s="60" t="s">
        <v>288</v>
      </c>
    </row>
    <row r="162" spans="1:16" ht="12.75" customHeight="1" thickBot="1" x14ac:dyDescent="0.25">
      <c r="A162" s="49" t="str">
        <f t="shared" si="24"/>
        <v> AN 239.277 </v>
      </c>
      <c r="B162" s="10" t="str">
        <f t="shared" si="25"/>
        <v>I</v>
      </c>
      <c r="C162" s="49">
        <f t="shared" si="26"/>
        <v>20335.376</v>
      </c>
      <c r="D162" s="18" t="str">
        <f t="shared" si="27"/>
        <v>vis</v>
      </c>
      <c r="E162" s="57">
        <f>VLOOKUP(C162,'Active 1'!C$21:E$973,3,FALSE)</f>
        <v>-9358.9425987842242</v>
      </c>
      <c r="F162" s="10" t="s">
        <v>143</v>
      </c>
      <c r="G162" s="18" t="str">
        <f t="shared" si="28"/>
        <v>20335.376</v>
      </c>
      <c r="H162" s="49">
        <f t="shared" si="29"/>
        <v>-6768</v>
      </c>
      <c r="I162" s="58" t="s">
        <v>348</v>
      </c>
      <c r="J162" s="59" t="s">
        <v>349</v>
      </c>
      <c r="K162" s="58">
        <v>-6768</v>
      </c>
      <c r="L162" s="58" t="s">
        <v>350</v>
      </c>
      <c r="M162" s="59" t="s">
        <v>148</v>
      </c>
      <c r="N162" s="59"/>
      <c r="O162" s="60" t="s">
        <v>287</v>
      </c>
      <c r="P162" s="60" t="s">
        <v>288</v>
      </c>
    </row>
    <row r="163" spans="1:16" ht="12.75" customHeight="1" thickBot="1" x14ac:dyDescent="0.25">
      <c r="A163" s="49" t="str">
        <f t="shared" si="24"/>
        <v> AN 239.277 </v>
      </c>
      <c r="B163" s="10" t="str">
        <f t="shared" si="25"/>
        <v>I</v>
      </c>
      <c r="C163" s="49">
        <f t="shared" si="26"/>
        <v>20642.490000000002</v>
      </c>
      <c r="D163" s="18" t="str">
        <f t="shared" si="27"/>
        <v>vis</v>
      </c>
      <c r="E163" s="57">
        <f>VLOOKUP(C163,'Active 1'!C$21:E$973,3,FALSE)</f>
        <v>-9269.9441751175909</v>
      </c>
      <c r="F163" s="10" t="s">
        <v>143</v>
      </c>
      <c r="G163" s="18" t="str">
        <f t="shared" si="28"/>
        <v>20642.490</v>
      </c>
      <c r="H163" s="49">
        <f t="shared" si="29"/>
        <v>-6679</v>
      </c>
      <c r="I163" s="58" t="s">
        <v>351</v>
      </c>
      <c r="J163" s="59" t="s">
        <v>352</v>
      </c>
      <c r="K163" s="58">
        <v>-6679</v>
      </c>
      <c r="L163" s="58" t="s">
        <v>333</v>
      </c>
      <c r="M163" s="59" t="s">
        <v>148</v>
      </c>
      <c r="N163" s="59"/>
      <c r="O163" s="60" t="s">
        <v>287</v>
      </c>
      <c r="P163" s="60" t="s">
        <v>288</v>
      </c>
    </row>
    <row r="164" spans="1:16" ht="12.75" customHeight="1" thickBot="1" x14ac:dyDescent="0.25">
      <c r="A164" s="49" t="str">
        <f t="shared" si="24"/>
        <v> AN 239.277 </v>
      </c>
      <c r="B164" s="10" t="str">
        <f t="shared" si="25"/>
        <v>I</v>
      </c>
      <c r="C164" s="49">
        <f t="shared" si="26"/>
        <v>20711.508000000002</v>
      </c>
      <c r="D164" s="18" t="str">
        <f t="shared" si="27"/>
        <v>vis</v>
      </c>
      <c r="E164" s="57">
        <f>VLOOKUP(C164,'Active 1'!C$21:E$973,3,FALSE)</f>
        <v>-9249.9434808977767</v>
      </c>
      <c r="F164" s="10" t="s">
        <v>143</v>
      </c>
      <c r="G164" s="18" t="str">
        <f t="shared" si="28"/>
        <v>20711.508</v>
      </c>
      <c r="H164" s="49">
        <f t="shared" si="29"/>
        <v>-6659</v>
      </c>
      <c r="I164" s="58" t="s">
        <v>353</v>
      </c>
      <c r="J164" s="59" t="s">
        <v>354</v>
      </c>
      <c r="K164" s="58">
        <v>-6659</v>
      </c>
      <c r="L164" s="58" t="s">
        <v>236</v>
      </c>
      <c r="M164" s="59" t="s">
        <v>148</v>
      </c>
      <c r="N164" s="59"/>
      <c r="O164" s="60" t="s">
        <v>287</v>
      </c>
      <c r="P164" s="60" t="s">
        <v>288</v>
      </c>
    </row>
    <row r="165" spans="1:16" ht="12.75" customHeight="1" thickBot="1" x14ac:dyDescent="0.25">
      <c r="A165" s="49" t="str">
        <f t="shared" si="24"/>
        <v> AN 239.277 </v>
      </c>
      <c r="B165" s="10" t="str">
        <f t="shared" si="25"/>
        <v>I</v>
      </c>
      <c r="C165" s="49">
        <f t="shared" si="26"/>
        <v>20735.662</v>
      </c>
      <c r="D165" s="18" t="str">
        <f t="shared" si="27"/>
        <v>vis</v>
      </c>
      <c r="E165" s="57">
        <f>VLOOKUP(C165,'Active 1'!C$21:E$973,3,FALSE)</f>
        <v>-9242.9439044367773</v>
      </c>
      <c r="F165" s="10" t="s">
        <v>143</v>
      </c>
      <c r="G165" s="18" t="str">
        <f t="shared" si="28"/>
        <v>20735.662</v>
      </c>
      <c r="H165" s="49">
        <f t="shared" si="29"/>
        <v>-6652</v>
      </c>
      <c r="I165" s="58" t="s">
        <v>355</v>
      </c>
      <c r="J165" s="59" t="s">
        <v>356</v>
      </c>
      <c r="K165" s="58">
        <v>-6652</v>
      </c>
      <c r="L165" s="58" t="s">
        <v>254</v>
      </c>
      <c r="M165" s="59" t="s">
        <v>148</v>
      </c>
      <c r="N165" s="59"/>
      <c r="O165" s="60" t="s">
        <v>287</v>
      </c>
      <c r="P165" s="60" t="s">
        <v>288</v>
      </c>
    </row>
    <row r="166" spans="1:16" ht="12.75" customHeight="1" thickBot="1" x14ac:dyDescent="0.25">
      <c r="A166" s="49" t="str">
        <f t="shared" si="24"/>
        <v> AN 239.277 </v>
      </c>
      <c r="B166" s="10" t="str">
        <f t="shared" si="25"/>
        <v>I</v>
      </c>
      <c r="C166" s="49">
        <f t="shared" si="26"/>
        <v>20749.460999999999</v>
      </c>
      <c r="D166" s="18" t="str">
        <f t="shared" si="27"/>
        <v>vis</v>
      </c>
      <c r="E166" s="57">
        <f>VLOOKUP(C166,'Active 1'!C$21:E$973,3,FALSE)</f>
        <v>-9238.9450986246811</v>
      </c>
      <c r="F166" s="10" t="s">
        <v>143</v>
      </c>
      <c r="G166" s="18" t="str">
        <f t="shared" si="28"/>
        <v>20749.461</v>
      </c>
      <c r="H166" s="49">
        <f t="shared" si="29"/>
        <v>-6648</v>
      </c>
      <c r="I166" s="58" t="s">
        <v>357</v>
      </c>
      <c r="J166" s="59" t="s">
        <v>358</v>
      </c>
      <c r="K166" s="58">
        <v>-6648</v>
      </c>
      <c r="L166" s="58" t="s">
        <v>248</v>
      </c>
      <c r="M166" s="59" t="s">
        <v>148</v>
      </c>
      <c r="N166" s="59"/>
      <c r="O166" s="60" t="s">
        <v>287</v>
      </c>
      <c r="P166" s="60" t="s">
        <v>288</v>
      </c>
    </row>
    <row r="167" spans="1:16" ht="12.75" customHeight="1" thickBot="1" x14ac:dyDescent="0.25">
      <c r="A167" s="49" t="str">
        <f t="shared" si="24"/>
        <v> AJ 64.260 </v>
      </c>
      <c r="B167" s="10" t="str">
        <f t="shared" si="25"/>
        <v>I</v>
      </c>
      <c r="C167" s="49">
        <f t="shared" si="26"/>
        <v>30573.804</v>
      </c>
      <c r="D167" s="18" t="str">
        <f t="shared" si="27"/>
        <v>vis</v>
      </c>
      <c r="E167" s="57">
        <f>VLOOKUP(C167,'Active 1'!C$21:E$973,3,FALSE)</f>
        <v>-6391.9532957100346</v>
      </c>
      <c r="F167" s="10" t="s">
        <v>143</v>
      </c>
      <c r="G167" s="18" t="str">
        <f t="shared" si="28"/>
        <v>30573.804</v>
      </c>
      <c r="H167" s="49">
        <f t="shared" si="29"/>
        <v>-3801</v>
      </c>
      <c r="I167" s="58" t="s">
        <v>359</v>
      </c>
      <c r="J167" s="59" t="s">
        <v>360</v>
      </c>
      <c r="K167" s="58">
        <v>-3801</v>
      </c>
      <c r="L167" s="58" t="s">
        <v>361</v>
      </c>
      <c r="M167" s="59" t="s">
        <v>145</v>
      </c>
      <c r="N167" s="59"/>
      <c r="O167" s="60" t="s">
        <v>240</v>
      </c>
      <c r="P167" s="60" t="s">
        <v>153</v>
      </c>
    </row>
    <row r="168" spans="1:16" ht="12.75" customHeight="1" thickBot="1" x14ac:dyDescent="0.25">
      <c r="A168" s="49" t="str">
        <f t="shared" si="24"/>
        <v> AJ 64.260 </v>
      </c>
      <c r="B168" s="10" t="str">
        <f t="shared" si="25"/>
        <v>I</v>
      </c>
      <c r="C168" s="49">
        <f t="shared" si="26"/>
        <v>32709.773000000001</v>
      </c>
      <c r="D168" s="18" t="str">
        <f t="shared" si="27"/>
        <v>vis</v>
      </c>
      <c r="E168" s="57">
        <f>VLOOKUP(C168,'Active 1'!C$21:E$973,3,FALSE)</f>
        <v>-5772.9718295417833</v>
      </c>
      <c r="F168" s="10" t="s">
        <v>143</v>
      </c>
      <c r="G168" s="18" t="str">
        <f t="shared" si="28"/>
        <v>32709.773</v>
      </c>
      <c r="H168" s="49">
        <f t="shared" si="29"/>
        <v>-3182</v>
      </c>
      <c r="I168" s="58" t="s">
        <v>362</v>
      </c>
      <c r="J168" s="59" t="s">
        <v>363</v>
      </c>
      <c r="K168" s="58">
        <v>-3182</v>
      </c>
      <c r="L168" s="58" t="s">
        <v>364</v>
      </c>
      <c r="M168" s="59" t="s">
        <v>145</v>
      </c>
      <c r="N168" s="59"/>
      <c r="O168" s="60" t="s">
        <v>240</v>
      </c>
      <c r="P168" s="60" t="s">
        <v>153</v>
      </c>
    </row>
    <row r="169" spans="1:16" ht="12.75" customHeight="1" thickBot="1" x14ac:dyDescent="0.25">
      <c r="A169" s="49" t="str">
        <f t="shared" si="24"/>
        <v> AAC 4.114 </v>
      </c>
      <c r="B169" s="10" t="str">
        <f t="shared" si="25"/>
        <v>I</v>
      </c>
      <c r="C169" s="49">
        <f t="shared" si="26"/>
        <v>32806.404000000002</v>
      </c>
      <c r="D169" s="18" t="str">
        <f t="shared" si="27"/>
        <v>vis</v>
      </c>
      <c r="E169" s="57">
        <f>VLOOKUP(C169,'Active 1'!C$21:E$973,3,FALSE)</f>
        <v>-5744.9691768547336</v>
      </c>
      <c r="F169" s="10" t="s">
        <v>143</v>
      </c>
      <c r="G169" s="18" t="str">
        <f t="shared" si="28"/>
        <v>32806.404</v>
      </c>
      <c r="H169" s="49">
        <f t="shared" si="29"/>
        <v>-3154</v>
      </c>
      <c r="I169" s="58" t="s">
        <v>365</v>
      </c>
      <c r="J169" s="59" t="s">
        <v>366</v>
      </c>
      <c r="K169" s="58">
        <v>-3154</v>
      </c>
      <c r="L169" s="58" t="s">
        <v>367</v>
      </c>
      <c r="M169" s="59" t="s">
        <v>148</v>
      </c>
      <c r="N169" s="59"/>
      <c r="O169" s="60" t="s">
        <v>368</v>
      </c>
      <c r="P169" s="60" t="s">
        <v>369</v>
      </c>
    </row>
    <row r="170" spans="1:16" ht="12.75" customHeight="1" thickBot="1" x14ac:dyDescent="0.25">
      <c r="A170" s="49" t="str">
        <f t="shared" si="24"/>
        <v> AAC 5.5 </v>
      </c>
      <c r="B170" s="10" t="str">
        <f t="shared" si="25"/>
        <v>I</v>
      </c>
      <c r="C170" s="49">
        <f t="shared" si="26"/>
        <v>33006.531999999999</v>
      </c>
      <c r="D170" s="18" t="str">
        <f t="shared" si="27"/>
        <v>vis</v>
      </c>
      <c r="E170" s="57">
        <f>VLOOKUP(C170,'Active 1'!C$21:E$973,3,FALSE)</f>
        <v>-5686.974176524056</v>
      </c>
      <c r="F170" s="10" t="s">
        <v>143</v>
      </c>
      <c r="G170" s="18" t="str">
        <f t="shared" si="28"/>
        <v>33006.532</v>
      </c>
      <c r="H170" s="49">
        <f t="shared" si="29"/>
        <v>-3096</v>
      </c>
      <c r="I170" s="58" t="s">
        <v>370</v>
      </c>
      <c r="J170" s="59" t="s">
        <v>371</v>
      </c>
      <c r="K170" s="58">
        <v>-3096</v>
      </c>
      <c r="L170" s="58" t="s">
        <v>372</v>
      </c>
      <c r="M170" s="59" t="s">
        <v>148</v>
      </c>
      <c r="N170" s="59"/>
      <c r="O170" s="60" t="s">
        <v>368</v>
      </c>
      <c r="P170" s="60" t="s">
        <v>373</v>
      </c>
    </row>
    <row r="171" spans="1:16" ht="12.75" customHeight="1" thickBot="1" x14ac:dyDescent="0.25">
      <c r="A171" s="49" t="str">
        <f t="shared" ref="A171:A194" si="30">P171</f>
        <v> AJ 64.260 </v>
      </c>
      <c r="B171" s="10" t="str">
        <f t="shared" ref="B171:B194" si="31">IF(H171=INT(H171),"I","II")</f>
        <v>I</v>
      </c>
      <c r="C171" s="49">
        <f t="shared" ref="C171:C194" si="32">1*G171</f>
        <v>33154.911999999997</v>
      </c>
      <c r="D171" s="18" t="str">
        <f t="shared" ref="D171:D194" si="33">VLOOKUP(F171,I$1:J$5,2,FALSE)</f>
        <v>vis</v>
      </c>
      <c r="E171" s="57">
        <f>VLOOKUP(C171,'Active 1'!C$21:E$973,3,FALSE)</f>
        <v>-5643.9752051204241</v>
      </c>
      <c r="F171" s="10" t="s">
        <v>143</v>
      </c>
      <c r="G171" s="18" t="str">
        <f t="shared" ref="G171:G194" si="34">MID(I171,3,LEN(I171)-3)</f>
        <v>33154.912</v>
      </c>
      <c r="H171" s="49">
        <f t="shared" ref="H171:H194" si="35">1*K171</f>
        <v>-3053</v>
      </c>
      <c r="I171" s="58" t="s">
        <v>374</v>
      </c>
      <c r="J171" s="59" t="s">
        <v>375</v>
      </c>
      <c r="K171" s="58">
        <v>-3053</v>
      </c>
      <c r="L171" s="58" t="s">
        <v>150</v>
      </c>
      <c r="M171" s="59" t="s">
        <v>145</v>
      </c>
      <c r="N171" s="59"/>
      <c r="O171" s="60" t="s">
        <v>240</v>
      </c>
      <c r="P171" s="60" t="s">
        <v>153</v>
      </c>
    </row>
    <row r="172" spans="1:16" ht="12.75" customHeight="1" thickBot="1" x14ac:dyDescent="0.25">
      <c r="A172" s="49" t="str">
        <f t="shared" si="30"/>
        <v> AAC 5.7 </v>
      </c>
      <c r="B172" s="10" t="str">
        <f t="shared" si="31"/>
        <v>I</v>
      </c>
      <c r="C172" s="49">
        <f t="shared" si="32"/>
        <v>33234.286</v>
      </c>
      <c r="D172" s="18" t="str">
        <f t="shared" si="33"/>
        <v>vis</v>
      </c>
      <c r="E172" s="57">
        <f>VLOOKUP(C172,'Active 1'!C$21:E$973,3,FALSE)</f>
        <v>-5620.9734504621683</v>
      </c>
      <c r="F172" s="10" t="s">
        <v>143</v>
      </c>
      <c r="G172" s="18" t="str">
        <f t="shared" si="34"/>
        <v>33234.286</v>
      </c>
      <c r="H172" s="49">
        <f t="shared" si="35"/>
        <v>-3030</v>
      </c>
      <c r="I172" s="58" t="s">
        <v>376</v>
      </c>
      <c r="J172" s="59" t="s">
        <v>377</v>
      </c>
      <c r="K172" s="58">
        <v>-3030</v>
      </c>
      <c r="L172" s="58" t="s">
        <v>378</v>
      </c>
      <c r="M172" s="59" t="s">
        <v>148</v>
      </c>
      <c r="N172" s="59"/>
      <c r="O172" s="60" t="s">
        <v>368</v>
      </c>
      <c r="P172" s="60" t="s">
        <v>379</v>
      </c>
    </row>
    <row r="173" spans="1:16" ht="12.75" customHeight="1" thickBot="1" x14ac:dyDescent="0.25">
      <c r="A173" s="49" t="str">
        <f t="shared" si="30"/>
        <v> AAC 5.7 </v>
      </c>
      <c r="B173" s="10" t="str">
        <f t="shared" si="31"/>
        <v>I</v>
      </c>
      <c r="C173" s="49">
        <f t="shared" si="32"/>
        <v>33434.461000000003</v>
      </c>
      <c r="D173" s="18" t="str">
        <f t="shared" si="33"/>
        <v>vis</v>
      </c>
      <c r="E173" s="57">
        <f>VLOOKUP(C173,'Active 1'!C$21:E$973,3,FALSE)</f>
        <v>-5562.9648300232802</v>
      </c>
      <c r="F173" s="10" t="s">
        <v>143</v>
      </c>
      <c r="G173" s="18" t="str">
        <f t="shared" si="34"/>
        <v>33434.461</v>
      </c>
      <c r="H173" s="49">
        <f t="shared" si="35"/>
        <v>-2972</v>
      </c>
      <c r="I173" s="58" t="s">
        <v>380</v>
      </c>
      <c r="J173" s="59" t="s">
        <v>381</v>
      </c>
      <c r="K173" s="58">
        <v>-2972</v>
      </c>
      <c r="L173" s="58" t="s">
        <v>382</v>
      </c>
      <c r="M173" s="59" t="s">
        <v>148</v>
      </c>
      <c r="N173" s="59"/>
      <c r="O173" s="60" t="s">
        <v>368</v>
      </c>
      <c r="P173" s="60" t="s">
        <v>379</v>
      </c>
    </row>
    <row r="174" spans="1:16" ht="12.75" customHeight="1" thickBot="1" x14ac:dyDescent="0.25">
      <c r="A174" s="49" t="str">
        <f t="shared" si="30"/>
        <v> AJ 64.260 </v>
      </c>
      <c r="B174" s="10" t="str">
        <f t="shared" si="31"/>
        <v>I</v>
      </c>
      <c r="C174" s="49">
        <f t="shared" si="32"/>
        <v>33506.881000000001</v>
      </c>
      <c r="D174" s="18" t="str">
        <f t="shared" si="33"/>
        <v>vis</v>
      </c>
      <c r="E174" s="57">
        <f>VLOOKUP(C174,'Active 1'!C$21:E$973,3,FALSE)</f>
        <v>-5541.9782718008037</v>
      </c>
      <c r="F174" s="10" t="s">
        <v>143</v>
      </c>
      <c r="G174" s="18" t="str">
        <f t="shared" si="34"/>
        <v>33506.881</v>
      </c>
      <c r="H174" s="49">
        <f t="shared" si="35"/>
        <v>-2951</v>
      </c>
      <c r="I174" s="58" t="s">
        <v>383</v>
      </c>
      <c r="J174" s="59" t="s">
        <v>384</v>
      </c>
      <c r="K174" s="58">
        <v>-2951</v>
      </c>
      <c r="L174" s="58" t="s">
        <v>152</v>
      </c>
      <c r="M174" s="59" t="s">
        <v>145</v>
      </c>
      <c r="N174" s="59"/>
      <c r="O174" s="60" t="s">
        <v>240</v>
      </c>
      <c r="P174" s="60" t="s">
        <v>153</v>
      </c>
    </row>
    <row r="175" spans="1:16" ht="12.75" customHeight="1" thickBot="1" x14ac:dyDescent="0.25">
      <c r="A175" s="49" t="str">
        <f t="shared" si="30"/>
        <v> AJ 64.260 </v>
      </c>
      <c r="B175" s="10" t="str">
        <f t="shared" si="31"/>
        <v>I</v>
      </c>
      <c r="C175" s="49">
        <f t="shared" si="32"/>
        <v>33627.646999999997</v>
      </c>
      <c r="D175" s="18" t="str">
        <f t="shared" si="33"/>
        <v>vis</v>
      </c>
      <c r="E175" s="57">
        <f>VLOOKUP(C175,'Active 1'!C$21:E$973,3,FALSE)</f>
        <v>-5506.9815486539455</v>
      </c>
      <c r="F175" s="10" t="s">
        <v>143</v>
      </c>
      <c r="G175" s="18" t="str">
        <f t="shared" si="34"/>
        <v>33627.647</v>
      </c>
      <c r="H175" s="49">
        <f t="shared" si="35"/>
        <v>-2916</v>
      </c>
      <c r="I175" s="58" t="s">
        <v>385</v>
      </c>
      <c r="J175" s="59" t="s">
        <v>386</v>
      </c>
      <c r="K175" s="58">
        <v>-2916</v>
      </c>
      <c r="L175" s="58" t="s">
        <v>387</v>
      </c>
      <c r="M175" s="59" t="s">
        <v>145</v>
      </c>
      <c r="N175" s="59"/>
      <c r="O175" s="60" t="s">
        <v>240</v>
      </c>
      <c r="P175" s="60" t="s">
        <v>153</v>
      </c>
    </row>
    <row r="176" spans="1:16" ht="12.75" customHeight="1" thickBot="1" x14ac:dyDescent="0.25">
      <c r="A176" s="49" t="str">
        <f t="shared" si="30"/>
        <v> AJ 64.260 </v>
      </c>
      <c r="B176" s="10" t="str">
        <f t="shared" si="31"/>
        <v>I</v>
      </c>
      <c r="C176" s="49">
        <f t="shared" si="32"/>
        <v>33834.695</v>
      </c>
      <c r="D176" s="18" t="str">
        <f t="shared" si="33"/>
        <v>vis</v>
      </c>
      <c r="E176" s="57">
        <f>VLOOKUP(C176,'Active 1'!C$21:E$973,3,FALSE)</f>
        <v>-5446.9812047317228</v>
      </c>
      <c r="F176" s="10" t="s">
        <v>143</v>
      </c>
      <c r="G176" s="18" t="str">
        <f t="shared" si="34"/>
        <v>33834.695</v>
      </c>
      <c r="H176" s="49">
        <f t="shared" si="35"/>
        <v>-2856</v>
      </c>
      <c r="I176" s="58" t="s">
        <v>388</v>
      </c>
      <c r="J176" s="59" t="s">
        <v>389</v>
      </c>
      <c r="K176" s="58">
        <v>-2856</v>
      </c>
      <c r="L176" s="58" t="s">
        <v>390</v>
      </c>
      <c r="M176" s="59" t="s">
        <v>145</v>
      </c>
      <c r="N176" s="59"/>
      <c r="O176" s="60" t="s">
        <v>240</v>
      </c>
      <c r="P176" s="60" t="s">
        <v>153</v>
      </c>
    </row>
    <row r="177" spans="1:16" ht="12.75" customHeight="1" thickBot="1" x14ac:dyDescent="0.25">
      <c r="A177" s="49" t="str">
        <f t="shared" si="30"/>
        <v> AJ 64.260 </v>
      </c>
      <c r="B177" s="10" t="str">
        <f t="shared" si="31"/>
        <v>I</v>
      </c>
      <c r="C177" s="49">
        <f t="shared" si="32"/>
        <v>33848.508000000002</v>
      </c>
      <c r="D177" s="18" t="str">
        <f t="shared" si="33"/>
        <v>vis</v>
      </c>
      <c r="E177" s="57">
        <f>VLOOKUP(C177,'Active 1'!C$21:E$973,3,FALSE)</f>
        <v>-5442.9783418661182</v>
      </c>
      <c r="F177" s="10" t="s">
        <v>143</v>
      </c>
      <c r="G177" s="18" t="str">
        <f t="shared" si="34"/>
        <v>33848.508</v>
      </c>
      <c r="H177" s="49">
        <f t="shared" si="35"/>
        <v>-2852</v>
      </c>
      <c r="I177" s="58" t="s">
        <v>391</v>
      </c>
      <c r="J177" s="59" t="s">
        <v>392</v>
      </c>
      <c r="K177" s="58">
        <v>-2852</v>
      </c>
      <c r="L177" s="58" t="s">
        <v>393</v>
      </c>
      <c r="M177" s="59" t="s">
        <v>145</v>
      </c>
      <c r="N177" s="59"/>
      <c r="O177" s="60" t="s">
        <v>240</v>
      </c>
      <c r="P177" s="60" t="s">
        <v>153</v>
      </c>
    </row>
    <row r="178" spans="1:16" ht="12.75" customHeight="1" thickBot="1" x14ac:dyDescent="0.25">
      <c r="A178" s="49" t="str">
        <f t="shared" si="30"/>
        <v> AAC 5.52 </v>
      </c>
      <c r="B178" s="10" t="str">
        <f t="shared" si="31"/>
        <v>I</v>
      </c>
      <c r="C178" s="49">
        <f t="shared" si="32"/>
        <v>34176.33</v>
      </c>
      <c r="D178" s="18" t="str">
        <f t="shared" si="33"/>
        <v>vis</v>
      </c>
      <c r="E178" s="57">
        <f>VLOOKUP(C178,'Active 1'!C$21:E$973,3,FALSE)</f>
        <v>-5347.9789564807452</v>
      </c>
      <c r="F178" s="10" t="s">
        <v>143</v>
      </c>
      <c r="G178" s="18" t="str">
        <f t="shared" si="34"/>
        <v>34176.330</v>
      </c>
      <c r="H178" s="49">
        <f t="shared" si="35"/>
        <v>-2757</v>
      </c>
      <c r="I178" s="58" t="s">
        <v>394</v>
      </c>
      <c r="J178" s="59" t="s">
        <v>395</v>
      </c>
      <c r="K178" s="58">
        <v>-2757</v>
      </c>
      <c r="L178" s="58" t="s">
        <v>151</v>
      </c>
      <c r="M178" s="59" t="s">
        <v>148</v>
      </c>
      <c r="N178" s="59"/>
      <c r="O178" s="60" t="s">
        <v>368</v>
      </c>
      <c r="P178" s="60" t="s">
        <v>396</v>
      </c>
    </row>
    <row r="179" spans="1:16" ht="12.75" customHeight="1" thickBot="1" x14ac:dyDescent="0.25">
      <c r="A179" s="49" t="str">
        <f t="shared" si="30"/>
        <v> AAC 5.190 </v>
      </c>
      <c r="B179" s="10" t="str">
        <f t="shared" si="31"/>
        <v>I</v>
      </c>
      <c r="C179" s="49">
        <f t="shared" si="32"/>
        <v>34628.377</v>
      </c>
      <c r="D179" s="18" t="str">
        <f t="shared" si="33"/>
        <v>vis</v>
      </c>
      <c r="E179" s="57">
        <f>VLOOKUP(C179,'Active 1'!C$21:E$973,3,FALSE)</f>
        <v>-5216.9804659422789</v>
      </c>
      <c r="F179" s="10" t="s">
        <v>143</v>
      </c>
      <c r="G179" s="18" t="str">
        <f t="shared" si="34"/>
        <v>34628.377</v>
      </c>
      <c r="H179" s="49">
        <f t="shared" si="35"/>
        <v>-2626</v>
      </c>
      <c r="I179" s="58" t="s">
        <v>397</v>
      </c>
      <c r="J179" s="59" t="s">
        <v>398</v>
      </c>
      <c r="K179" s="58">
        <v>-2626</v>
      </c>
      <c r="L179" s="58" t="s">
        <v>399</v>
      </c>
      <c r="M179" s="59" t="s">
        <v>148</v>
      </c>
      <c r="N179" s="59"/>
      <c r="O179" s="60" t="s">
        <v>368</v>
      </c>
      <c r="P179" s="60" t="s">
        <v>400</v>
      </c>
    </row>
    <row r="180" spans="1:16" ht="12.75" customHeight="1" thickBot="1" x14ac:dyDescent="0.25">
      <c r="A180" s="49" t="str">
        <f t="shared" si="30"/>
        <v> AJ 64.260 </v>
      </c>
      <c r="B180" s="10" t="str">
        <f t="shared" si="31"/>
        <v>I</v>
      </c>
      <c r="C180" s="49">
        <f t="shared" si="32"/>
        <v>34683.593999999997</v>
      </c>
      <c r="D180" s="18" t="str">
        <f t="shared" si="33"/>
        <v>vis</v>
      </c>
      <c r="E180" s="57">
        <f>VLOOKUP(C180,'Active 1'!C$21:E$973,3,FALSE)</f>
        <v>-5200.9791571136348</v>
      </c>
      <c r="F180" s="10" t="s">
        <v>143</v>
      </c>
      <c r="G180" s="18" t="str">
        <f t="shared" si="34"/>
        <v>34683.594</v>
      </c>
      <c r="H180" s="49">
        <f t="shared" si="35"/>
        <v>-2610</v>
      </c>
      <c r="I180" s="58" t="s">
        <v>401</v>
      </c>
      <c r="J180" s="59" t="s">
        <v>402</v>
      </c>
      <c r="K180" s="58">
        <v>-2610</v>
      </c>
      <c r="L180" s="58" t="s">
        <v>151</v>
      </c>
      <c r="M180" s="59" t="s">
        <v>145</v>
      </c>
      <c r="N180" s="59"/>
      <c r="O180" s="60" t="s">
        <v>240</v>
      </c>
      <c r="P180" s="60" t="s">
        <v>153</v>
      </c>
    </row>
    <row r="181" spans="1:16" ht="12.75" customHeight="1" thickBot="1" x14ac:dyDescent="0.25">
      <c r="A181" s="49" t="str">
        <f t="shared" si="30"/>
        <v> AA 6.142 </v>
      </c>
      <c r="B181" s="10" t="str">
        <f t="shared" si="31"/>
        <v>I</v>
      </c>
      <c r="C181" s="49">
        <f t="shared" si="32"/>
        <v>35197.733999999997</v>
      </c>
      <c r="D181" s="18" t="str">
        <f t="shared" si="33"/>
        <v>vis</v>
      </c>
      <c r="E181" s="57">
        <f>VLOOKUP(C181,'Active 1'!C$21:E$973,3,FALSE)</f>
        <v>-5051.9867648945783</v>
      </c>
      <c r="F181" s="10" t="s">
        <v>143</v>
      </c>
      <c r="G181" s="18" t="str">
        <f t="shared" si="34"/>
        <v>35197.734</v>
      </c>
      <c r="H181" s="49">
        <f t="shared" si="35"/>
        <v>-2461</v>
      </c>
      <c r="I181" s="58" t="s">
        <v>403</v>
      </c>
      <c r="J181" s="59" t="s">
        <v>404</v>
      </c>
      <c r="K181" s="58">
        <v>-2461</v>
      </c>
      <c r="L181" s="58" t="s">
        <v>155</v>
      </c>
      <c r="M181" s="59" t="s">
        <v>148</v>
      </c>
      <c r="N181" s="59"/>
      <c r="O181" s="60" t="s">
        <v>368</v>
      </c>
      <c r="P181" s="60" t="s">
        <v>405</v>
      </c>
    </row>
    <row r="182" spans="1:16" ht="12.75" customHeight="1" thickBot="1" x14ac:dyDescent="0.25">
      <c r="A182" s="49" t="str">
        <f t="shared" si="30"/>
        <v> AC 167.25 </v>
      </c>
      <c r="B182" s="10" t="str">
        <f t="shared" si="31"/>
        <v>I</v>
      </c>
      <c r="C182" s="49">
        <f t="shared" si="32"/>
        <v>35363.373</v>
      </c>
      <c r="D182" s="18" t="str">
        <f t="shared" si="33"/>
        <v>vis</v>
      </c>
      <c r="E182" s="57">
        <f>VLOOKUP(C182,'Active 1'!C$21:E$973,3,FALSE)</f>
        <v>-5003.9863158830785</v>
      </c>
      <c r="F182" s="10" t="s">
        <v>143</v>
      </c>
      <c r="G182" s="18" t="str">
        <f t="shared" si="34"/>
        <v>35363.373</v>
      </c>
      <c r="H182" s="49">
        <f t="shared" si="35"/>
        <v>-2413</v>
      </c>
      <c r="I182" s="58" t="s">
        <v>406</v>
      </c>
      <c r="J182" s="59" t="s">
        <v>407</v>
      </c>
      <c r="K182" s="58">
        <v>-2413</v>
      </c>
      <c r="L182" s="58" t="s">
        <v>408</v>
      </c>
      <c r="M182" s="59" t="s">
        <v>148</v>
      </c>
      <c r="N182" s="59"/>
      <c r="O182" s="60" t="s">
        <v>409</v>
      </c>
      <c r="P182" s="60" t="s">
        <v>410</v>
      </c>
    </row>
    <row r="183" spans="1:16" ht="12.75" customHeight="1" thickBot="1" x14ac:dyDescent="0.25">
      <c r="A183" s="49" t="str">
        <f t="shared" si="30"/>
        <v> AJ 64.260 </v>
      </c>
      <c r="B183" s="10" t="str">
        <f t="shared" si="31"/>
        <v>I</v>
      </c>
      <c r="C183" s="49">
        <f t="shared" si="32"/>
        <v>35456.546000000002</v>
      </c>
      <c r="D183" s="18" t="str">
        <f t="shared" si="33"/>
        <v>vis</v>
      </c>
      <c r="E183" s="57">
        <f>VLOOKUP(C183,'Active 1'!C$21:E$973,3,FALSE)</f>
        <v>-4976.9857554127275</v>
      </c>
      <c r="F183" s="10" t="s">
        <v>143</v>
      </c>
      <c r="G183" s="18" t="str">
        <f t="shared" si="34"/>
        <v>35456.546</v>
      </c>
      <c r="H183" s="49">
        <f t="shared" si="35"/>
        <v>-2386</v>
      </c>
      <c r="I183" s="58" t="s">
        <v>411</v>
      </c>
      <c r="J183" s="59" t="s">
        <v>412</v>
      </c>
      <c r="K183" s="58">
        <v>-2386</v>
      </c>
      <c r="L183" s="58" t="s">
        <v>154</v>
      </c>
      <c r="M183" s="59" t="s">
        <v>145</v>
      </c>
      <c r="N183" s="59"/>
      <c r="O183" s="60" t="s">
        <v>240</v>
      </c>
      <c r="P183" s="60" t="s">
        <v>153</v>
      </c>
    </row>
    <row r="184" spans="1:16" ht="12.75" customHeight="1" thickBot="1" x14ac:dyDescent="0.25">
      <c r="A184" s="49" t="str">
        <f t="shared" si="30"/>
        <v> AA 7.189 </v>
      </c>
      <c r="B184" s="10" t="str">
        <f t="shared" si="31"/>
        <v>I</v>
      </c>
      <c r="C184" s="49">
        <f t="shared" si="32"/>
        <v>35632.512000000002</v>
      </c>
      <c r="D184" s="18" t="str">
        <f t="shared" si="33"/>
        <v>vis</v>
      </c>
      <c r="E184" s="57">
        <f>VLOOKUP(C184,'Active 1'!C$21:E$973,3,FALSE)</f>
        <v>-4925.9926498593404</v>
      </c>
      <c r="F184" s="10" t="s">
        <v>143</v>
      </c>
      <c r="G184" s="18" t="str">
        <f t="shared" si="34"/>
        <v>35632.512</v>
      </c>
      <c r="H184" s="49">
        <f t="shared" si="35"/>
        <v>-2335</v>
      </c>
      <c r="I184" s="58" t="s">
        <v>413</v>
      </c>
      <c r="J184" s="59" t="s">
        <v>414</v>
      </c>
      <c r="K184" s="58">
        <v>-2335</v>
      </c>
      <c r="L184" s="58" t="s">
        <v>415</v>
      </c>
      <c r="M184" s="59" t="s">
        <v>148</v>
      </c>
      <c r="N184" s="59"/>
      <c r="O184" s="60" t="s">
        <v>368</v>
      </c>
      <c r="P184" s="60" t="s">
        <v>416</v>
      </c>
    </row>
    <row r="185" spans="1:16" ht="12.75" customHeight="1" thickBot="1" x14ac:dyDescent="0.25">
      <c r="A185" s="49" t="str">
        <f t="shared" si="30"/>
        <v> AJ 64.260 </v>
      </c>
      <c r="B185" s="10" t="str">
        <f t="shared" si="31"/>
        <v>I</v>
      </c>
      <c r="C185" s="49">
        <f t="shared" si="32"/>
        <v>35770.563999999998</v>
      </c>
      <c r="D185" s="18" t="str">
        <f t="shared" si="33"/>
        <v>vis</v>
      </c>
      <c r="E185" s="57">
        <f>VLOOKUP(C185,'Active 1'!C$21:E$973,3,FALSE)</f>
        <v>-4885.9866247871332</v>
      </c>
      <c r="F185" s="10" t="s">
        <v>143</v>
      </c>
      <c r="G185" s="18" t="str">
        <f t="shared" si="34"/>
        <v>35770.564</v>
      </c>
      <c r="H185" s="49">
        <f t="shared" si="35"/>
        <v>-2295</v>
      </c>
      <c r="I185" s="58" t="s">
        <v>417</v>
      </c>
      <c r="J185" s="59" t="s">
        <v>418</v>
      </c>
      <c r="K185" s="58">
        <v>-2295</v>
      </c>
      <c r="L185" s="58" t="s">
        <v>419</v>
      </c>
      <c r="M185" s="59" t="s">
        <v>145</v>
      </c>
      <c r="N185" s="59"/>
      <c r="O185" s="60" t="s">
        <v>240</v>
      </c>
      <c r="P185" s="60" t="s">
        <v>153</v>
      </c>
    </row>
    <row r="186" spans="1:16" ht="12.75" customHeight="1" thickBot="1" x14ac:dyDescent="0.25">
      <c r="A186" s="49" t="str">
        <f t="shared" si="30"/>
        <v> AJ 64.260 </v>
      </c>
      <c r="B186" s="10" t="str">
        <f t="shared" si="31"/>
        <v>I</v>
      </c>
      <c r="C186" s="49">
        <f t="shared" si="32"/>
        <v>35963.798000000003</v>
      </c>
      <c r="D186" s="18" t="str">
        <f t="shared" si="33"/>
        <v>vis</v>
      </c>
      <c r="E186" s="57">
        <f>VLOOKUP(C186,'Active 1'!C$21:E$973,3,FALSE)</f>
        <v>-4829.9894335200506</v>
      </c>
      <c r="F186" s="10" t="s">
        <v>143</v>
      </c>
      <c r="G186" s="18" t="str">
        <f t="shared" si="34"/>
        <v>35963.798</v>
      </c>
      <c r="H186" s="49">
        <f t="shared" si="35"/>
        <v>-2239</v>
      </c>
      <c r="I186" s="58" t="s">
        <v>420</v>
      </c>
      <c r="J186" s="59" t="s">
        <v>421</v>
      </c>
      <c r="K186" s="58">
        <v>-2239</v>
      </c>
      <c r="L186" s="58" t="s">
        <v>422</v>
      </c>
      <c r="M186" s="59" t="s">
        <v>145</v>
      </c>
      <c r="N186" s="59"/>
      <c r="O186" s="60" t="s">
        <v>240</v>
      </c>
      <c r="P186" s="60" t="s">
        <v>153</v>
      </c>
    </row>
    <row r="187" spans="1:16" ht="12.75" customHeight="1" thickBot="1" x14ac:dyDescent="0.25">
      <c r="A187" s="49" t="str">
        <f t="shared" si="30"/>
        <v> AA 8.190 </v>
      </c>
      <c r="B187" s="10" t="str">
        <f t="shared" si="31"/>
        <v>I</v>
      </c>
      <c r="C187" s="49">
        <f t="shared" si="32"/>
        <v>35991.425999999999</v>
      </c>
      <c r="D187" s="18" t="str">
        <f t="shared" si="33"/>
        <v>vis</v>
      </c>
      <c r="E187" s="57">
        <f>VLOOKUP(C187,'Active 1'!C$21:E$973,3,FALSE)</f>
        <v>-4821.9831282097703</v>
      </c>
      <c r="F187" s="10" t="s">
        <v>143</v>
      </c>
      <c r="G187" s="18" t="str">
        <f t="shared" si="34"/>
        <v>35991.426</v>
      </c>
      <c r="H187" s="49">
        <f t="shared" si="35"/>
        <v>-2231</v>
      </c>
      <c r="I187" s="58" t="s">
        <v>423</v>
      </c>
      <c r="J187" s="59" t="s">
        <v>424</v>
      </c>
      <c r="K187" s="58">
        <v>-2231</v>
      </c>
      <c r="L187" s="58" t="s">
        <v>425</v>
      </c>
      <c r="M187" s="59" t="s">
        <v>148</v>
      </c>
      <c r="N187" s="59"/>
      <c r="O187" s="60" t="s">
        <v>368</v>
      </c>
      <c r="P187" s="60" t="s">
        <v>426</v>
      </c>
    </row>
    <row r="188" spans="1:16" ht="12.75" customHeight="1" thickBot="1" x14ac:dyDescent="0.25">
      <c r="A188" s="49" t="str">
        <f t="shared" si="30"/>
        <v> AJ 64.260 </v>
      </c>
      <c r="B188" s="10" t="str">
        <f t="shared" si="31"/>
        <v>I</v>
      </c>
      <c r="C188" s="49">
        <f t="shared" si="32"/>
        <v>36008.67</v>
      </c>
      <c r="D188" s="18" t="str">
        <f t="shared" si="33"/>
        <v>vis</v>
      </c>
      <c r="E188" s="57">
        <f>VLOOKUP(C188,'Active 1'!C$21:E$973,3,FALSE)</f>
        <v>-4816.9859974449491</v>
      </c>
      <c r="F188" s="10" t="s">
        <v>143</v>
      </c>
      <c r="G188" s="18" t="str">
        <f t="shared" si="34"/>
        <v>36008.670</v>
      </c>
      <c r="H188" s="49">
        <f t="shared" si="35"/>
        <v>-2226</v>
      </c>
      <c r="I188" s="58" t="s">
        <v>427</v>
      </c>
      <c r="J188" s="59" t="s">
        <v>428</v>
      </c>
      <c r="K188" s="58">
        <v>-2226</v>
      </c>
      <c r="L188" s="58" t="s">
        <v>429</v>
      </c>
      <c r="M188" s="59" t="s">
        <v>145</v>
      </c>
      <c r="N188" s="59"/>
      <c r="O188" s="60" t="s">
        <v>240</v>
      </c>
      <c r="P188" s="60" t="s">
        <v>153</v>
      </c>
    </row>
    <row r="189" spans="1:16" ht="13.5" thickBot="1" x14ac:dyDescent="0.25">
      <c r="A189" s="49" t="str">
        <f t="shared" si="30"/>
        <v> HABZ 30 </v>
      </c>
      <c r="B189" s="10" t="str">
        <f t="shared" si="31"/>
        <v>I</v>
      </c>
      <c r="C189" s="49">
        <f t="shared" si="32"/>
        <v>37913.425000000003</v>
      </c>
      <c r="D189" s="18" t="str">
        <f t="shared" si="33"/>
        <v>vis</v>
      </c>
      <c r="E189" s="57">
        <f>VLOOKUP(C189,'Active 1'!C$21:E$973,3,FALSE)</f>
        <v>-4265.0079291343554</v>
      </c>
      <c r="F189" s="10" t="s">
        <v>143</v>
      </c>
      <c r="G189" s="18" t="str">
        <f t="shared" si="34"/>
        <v>37913.425</v>
      </c>
      <c r="H189" s="49">
        <f t="shared" si="35"/>
        <v>-1674</v>
      </c>
      <c r="I189" s="58" t="s">
        <v>430</v>
      </c>
      <c r="J189" s="59" t="s">
        <v>431</v>
      </c>
      <c r="K189" s="58">
        <v>-1674</v>
      </c>
      <c r="L189" s="58" t="s">
        <v>182</v>
      </c>
      <c r="M189" s="59" t="s">
        <v>146</v>
      </c>
      <c r="N189" s="59"/>
      <c r="O189" s="60" t="s">
        <v>161</v>
      </c>
      <c r="P189" s="60" t="s">
        <v>432</v>
      </c>
    </row>
    <row r="190" spans="1:16" ht="13.5" thickBot="1" x14ac:dyDescent="0.25">
      <c r="A190" s="49" t="str">
        <f t="shared" si="30"/>
        <v> BBS 123 </v>
      </c>
      <c r="B190" s="10" t="str">
        <f t="shared" si="31"/>
        <v>I</v>
      </c>
      <c r="C190" s="49">
        <f t="shared" si="32"/>
        <v>51723.478000000003</v>
      </c>
      <c r="D190" s="18" t="str">
        <f t="shared" si="33"/>
        <v>vis</v>
      </c>
      <c r="E190" s="57">
        <f>VLOOKUP(C190,'Active 1'!C$21:E$973,3,FALSE)</f>
        <v>-262.99907329363214</v>
      </c>
      <c r="F190" s="10" t="s">
        <v>143</v>
      </c>
      <c r="G190" s="18" t="str">
        <f t="shared" si="34"/>
        <v>51723.478</v>
      </c>
      <c r="H190" s="49">
        <f t="shared" si="35"/>
        <v>2328</v>
      </c>
      <c r="I190" s="58" t="s">
        <v>655</v>
      </c>
      <c r="J190" s="59" t="s">
        <v>656</v>
      </c>
      <c r="K190" s="58">
        <v>2328</v>
      </c>
      <c r="L190" s="58" t="s">
        <v>538</v>
      </c>
      <c r="M190" s="59" t="s">
        <v>148</v>
      </c>
      <c r="N190" s="59"/>
      <c r="O190" s="60" t="s">
        <v>167</v>
      </c>
      <c r="P190" s="60" t="s">
        <v>657</v>
      </c>
    </row>
    <row r="191" spans="1:16" ht="13.5" thickBot="1" x14ac:dyDescent="0.25">
      <c r="A191" s="49" t="str">
        <f t="shared" si="30"/>
        <v> BBS 125 </v>
      </c>
      <c r="B191" s="10" t="str">
        <f t="shared" si="31"/>
        <v>I</v>
      </c>
      <c r="C191" s="49">
        <f t="shared" si="32"/>
        <v>52075.464</v>
      </c>
      <c r="D191" s="18" t="str">
        <f t="shared" si="33"/>
        <v>vis</v>
      </c>
      <c r="E191" s="57">
        <f>VLOOKUP(C191,'Active 1'!C$21:E$973,3,FALSE)</f>
        <v>-160.99721355189607</v>
      </c>
      <c r="F191" s="10" t="s">
        <v>143</v>
      </c>
      <c r="G191" s="18" t="str">
        <f t="shared" si="34"/>
        <v>52075.464</v>
      </c>
      <c r="H191" s="49">
        <f t="shared" si="35"/>
        <v>2430</v>
      </c>
      <c r="I191" s="58" t="s">
        <v>658</v>
      </c>
      <c r="J191" s="59" t="s">
        <v>659</v>
      </c>
      <c r="K191" s="58">
        <v>2430</v>
      </c>
      <c r="L191" s="58" t="s">
        <v>158</v>
      </c>
      <c r="M191" s="59" t="s">
        <v>148</v>
      </c>
      <c r="N191" s="59"/>
      <c r="O191" s="60" t="s">
        <v>167</v>
      </c>
      <c r="P191" s="60" t="s">
        <v>660</v>
      </c>
    </row>
    <row r="192" spans="1:16" ht="13.5" thickBot="1" x14ac:dyDescent="0.25">
      <c r="A192" s="49" t="str">
        <f t="shared" si="30"/>
        <v> BBS 126 </v>
      </c>
      <c r="B192" s="10" t="str">
        <f t="shared" si="31"/>
        <v>I</v>
      </c>
      <c r="C192" s="49">
        <f t="shared" si="32"/>
        <v>52113.415999999997</v>
      </c>
      <c r="D192" s="18" t="str">
        <f t="shared" si="33"/>
        <v>vis</v>
      </c>
      <c r="E192" s="57">
        <f>VLOOKUP(C192,'Active 1'!C$21:E$973,3,FALSE)</f>
        <v>-149.99912106833665</v>
      </c>
      <c r="F192" s="10" t="s">
        <v>143</v>
      </c>
      <c r="G192" s="18" t="str">
        <f t="shared" si="34"/>
        <v>52113.416</v>
      </c>
      <c r="H192" s="49">
        <f t="shared" si="35"/>
        <v>2441</v>
      </c>
      <c r="I192" s="58" t="s">
        <v>661</v>
      </c>
      <c r="J192" s="59" t="s">
        <v>662</v>
      </c>
      <c r="K192" s="58">
        <v>2441</v>
      </c>
      <c r="L192" s="58" t="s">
        <v>538</v>
      </c>
      <c r="M192" s="59" t="s">
        <v>148</v>
      </c>
      <c r="N192" s="59"/>
      <c r="O192" s="60" t="s">
        <v>663</v>
      </c>
      <c r="P192" s="60" t="s">
        <v>664</v>
      </c>
    </row>
    <row r="193" spans="1:16" ht="13.5" thickBot="1" x14ac:dyDescent="0.25">
      <c r="A193" s="49" t="str">
        <f t="shared" si="30"/>
        <v> BBS 126 </v>
      </c>
      <c r="B193" s="10" t="str">
        <f t="shared" si="31"/>
        <v>I</v>
      </c>
      <c r="C193" s="49">
        <f t="shared" si="32"/>
        <v>52113.417000000001</v>
      </c>
      <c r="D193" s="18" t="str">
        <f t="shared" si="33"/>
        <v>vis</v>
      </c>
      <c r="E193" s="57">
        <f>VLOOKUP(C193,'Active 1'!C$21:E$973,3,FALSE)</f>
        <v>-149.9988312787992</v>
      </c>
      <c r="F193" s="10" t="str">
        <f>LEFT(M193,1)</f>
        <v>V</v>
      </c>
      <c r="G193" s="18" t="str">
        <f t="shared" si="34"/>
        <v>52113.417</v>
      </c>
      <c r="H193" s="49">
        <f t="shared" si="35"/>
        <v>2441</v>
      </c>
      <c r="I193" s="58" t="s">
        <v>665</v>
      </c>
      <c r="J193" s="59" t="s">
        <v>666</v>
      </c>
      <c r="K193" s="58">
        <v>2441</v>
      </c>
      <c r="L193" s="58" t="s">
        <v>667</v>
      </c>
      <c r="M193" s="59" t="s">
        <v>148</v>
      </c>
      <c r="N193" s="59"/>
      <c r="O193" s="60" t="s">
        <v>167</v>
      </c>
      <c r="P193" s="60" t="s">
        <v>664</v>
      </c>
    </row>
    <row r="194" spans="1:16" ht="13.5" thickBot="1" x14ac:dyDescent="0.25">
      <c r="A194" s="49" t="str">
        <f t="shared" si="30"/>
        <v> BBS 127 </v>
      </c>
      <c r="B194" s="10" t="str">
        <f t="shared" si="31"/>
        <v>I</v>
      </c>
      <c r="C194" s="49">
        <f t="shared" si="32"/>
        <v>52344.641000000003</v>
      </c>
      <c r="D194" s="18" t="str">
        <f t="shared" si="33"/>
        <v>vis</v>
      </c>
      <c r="E194" s="57">
        <f>VLOOKUP(C194,'Active 1'!C$21:E$973,3,FALSE)</f>
        <v>-82.992535525776134</v>
      </c>
      <c r="F194" s="10" t="str">
        <f>LEFT(M194,1)</f>
        <v>V</v>
      </c>
      <c r="G194" s="18" t="str">
        <f t="shared" si="34"/>
        <v>52344.641</v>
      </c>
      <c r="H194" s="49">
        <f t="shared" si="35"/>
        <v>2508</v>
      </c>
      <c r="I194" s="58" t="s">
        <v>668</v>
      </c>
      <c r="J194" s="59" t="s">
        <v>669</v>
      </c>
      <c r="K194" s="58">
        <v>2508</v>
      </c>
      <c r="L194" s="58" t="s">
        <v>670</v>
      </c>
      <c r="M194" s="59" t="s">
        <v>148</v>
      </c>
      <c r="N194" s="59"/>
      <c r="O194" s="60" t="s">
        <v>167</v>
      </c>
      <c r="P194" s="60" t="s">
        <v>671</v>
      </c>
    </row>
    <row r="195" spans="1:16" x14ac:dyDescent="0.2">
      <c r="B195" s="10"/>
      <c r="F195" s="10"/>
    </row>
    <row r="196" spans="1:16" x14ac:dyDescent="0.2">
      <c r="B196" s="10"/>
      <c r="F196" s="10"/>
    </row>
    <row r="197" spans="1:16" x14ac:dyDescent="0.2">
      <c r="B197" s="10"/>
      <c r="F197" s="10"/>
    </row>
    <row r="198" spans="1:16" x14ac:dyDescent="0.2">
      <c r="B198" s="10"/>
      <c r="F198" s="10"/>
    </row>
    <row r="199" spans="1:16" x14ac:dyDescent="0.2">
      <c r="B199" s="10"/>
      <c r="F199" s="10"/>
    </row>
    <row r="200" spans="1:16" x14ac:dyDescent="0.2">
      <c r="B200" s="10"/>
      <c r="F200" s="10"/>
    </row>
    <row r="201" spans="1:16" x14ac:dyDescent="0.2">
      <c r="B201" s="10"/>
      <c r="F201" s="10"/>
    </row>
    <row r="202" spans="1:16" x14ac:dyDescent="0.2">
      <c r="B202" s="10"/>
      <c r="F202" s="10"/>
    </row>
    <row r="203" spans="1:16" x14ac:dyDescent="0.2">
      <c r="B203" s="10"/>
      <c r="F203" s="10"/>
    </row>
    <row r="204" spans="1:16" x14ac:dyDescent="0.2">
      <c r="B204" s="10"/>
      <c r="F204" s="10"/>
    </row>
    <row r="205" spans="1:16" x14ac:dyDescent="0.2">
      <c r="B205" s="10"/>
      <c r="F205" s="10"/>
    </row>
    <row r="206" spans="1:16" x14ac:dyDescent="0.2">
      <c r="B206" s="10"/>
      <c r="F206" s="10"/>
    </row>
    <row r="207" spans="1:16" x14ac:dyDescent="0.2">
      <c r="B207" s="10"/>
      <c r="F207" s="10"/>
    </row>
    <row r="208" spans="1:16" x14ac:dyDescent="0.2">
      <c r="B208" s="10"/>
      <c r="F208" s="10"/>
    </row>
    <row r="209" spans="2:6" x14ac:dyDescent="0.2">
      <c r="B209" s="10"/>
      <c r="F209" s="10"/>
    </row>
    <row r="210" spans="2:6" x14ac:dyDescent="0.2">
      <c r="B210" s="10"/>
      <c r="F210" s="10"/>
    </row>
    <row r="211" spans="2:6" x14ac:dyDescent="0.2">
      <c r="B211" s="10"/>
      <c r="F211" s="10"/>
    </row>
    <row r="212" spans="2:6" x14ac:dyDescent="0.2">
      <c r="B212" s="10"/>
      <c r="F212" s="10"/>
    </row>
    <row r="213" spans="2:6" x14ac:dyDescent="0.2">
      <c r="B213" s="10"/>
      <c r="F213" s="10"/>
    </row>
    <row r="214" spans="2:6" x14ac:dyDescent="0.2">
      <c r="B214" s="10"/>
      <c r="F214" s="10"/>
    </row>
    <row r="215" spans="2:6" x14ac:dyDescent="0.2">
      <c r="B215" s="10"/>
      <c r="F215" s="10"/>
    </row>
    <row r="216" spans="2:6" x14ac:dyDescent="0.2">
      <c r="B216" s="10"/>
      <c r="F216" s="10"/>
    </row>
    <row r="217" spans="2:6" x14ac:dyDescent="0.2">
      <c r="B217" s="10"/>
      <c r="F217" s="10"/>
    </row>
    <row r="218" spans="2:6" x14ac:dyDescent="0.2">
      <c r="B218" s="10"/>
      <c r="F218" s="10"/>
    </row>
    <row r="219" spans="2:6" x14ac:dyDescent="0.2">
      <c r="B219" s="10"/>
      <c r="F219" s="10"/>
    </row>
    <row r="220" spans="2:6" x14ac:dyDescent="0.2">
      <c r="B220" s="10"/>
      <c r="F220" s="10"/>
    </row>
    <row r="221" spans="2:6" x14ac:dyDescent="0.2">
      <c r="B221" s="10"/>
      <c r="F221" s="10"/>
    </row>
    <row r="222" spans="2:6" x14ac:dyDescent="0.2">
      <c r="B222" s="10"/>
      <c r="F222" s="10"/>
    </row>
    <row r="223" spans="2:6" x14ac:dyDescent="0.2">
      <c r="B223" s="10"/>
      <c r="F223" s="10"/>
    </row>
    <row r="224" spans="2:6" x14ac:dyDescent="0.2">
      <c r="B224" s="10"/>
      <c r="F224" s="10"/>
    </row>
    <row r="225" spans="2:6" x14ac:dyDescent="0.2">
      <c r="B225" s="10"/>
      <c r="F225" s="10"/>
    </row>
    <row r="226" spans="2:6" x14ac:dyDescent="0.2">
      <c r="B226" s="10"/>
      <c r="F226" s="10"/>
    </row>
    <row r="227" spans="2:6" x14ac:dyDescent="0.2">
      <c r="B227" s="10"/>
      <c r="F227" s="10"/>
    </row>
    <row r="228" spans="2:6" x14ac:dyDescent="0.2">
      <c r="B228" s="10"/>
      <c r="F228" s="10"/>
    </row>
    <row r="229" spans="2:6" x14ac:dyDescent="0.2">
      <c r="B229" s="10"/>
      <c r="F229" s="10"/>
    </row>
    <row r="230" spans="2:6" x14ac:dyDescent="0.2">
      <c r="B230" s="10"/>
      <c r="F230" s="10"/>
    </row>
    <row r="231" spans="2:6" x14ac:dyDescent="0.2">
      <c r="B231" s="10"/>
      <c r="F231" s="10"/>
    </row>
    <row r="232" spans="2:6" x14ac:dyDescent="0.2">
      <c r="B232" s="10"/>
      <c r="F232" s="10"/>
    </row>
    <row r="233" spans="2:6" x14ac:dyDescent="0.2">
      <c r="B233" s="10"/>
      <c r="F233" s="10"/>
    </row>
    <row r="234" spans="2:6" x14ac:dyDescent="0.2">
      <c r="B234" s="10"/>
      <c r="F234" s="10"/>
    </row>
    <row r="235" spans="2:6" x14ac:dyDescent="0.2">
      <c r="B235" s="10"/>
      <c r="F235" s="10"/>
    </row>
    <row r="236" spans="2:6" x14ac:dyDescent="0.2">
      <c r="B236" s="10"/>
      <c r="F236" s="10"/>
    </row>
    <row r="237" spans="2:6" x14ac:dyDescent="0.2">
      <c r="B237" s="10"/>
      <c r="F237" s="10"/>
    </row>
    <row r="238" spans="2:6" x14ac:dyDescent="0.2">
      <c r="B238" s="10"/>
      <c r="F238" s="10"/>
    </row>
    <row r="239" spans="2:6" x14ac:dyDescent="0.2">
      <c r="B239" s="10"/>
      <c r="F239" s="10"/>
    </row>
    <row r="240" spans="2:6" x14ac:dyDescent="0.2">
      <c r="B240" s="10"/>
      <c r="F240" s="10"/>
    </row>
    <row r="241" spans="2:6" x14ac:dyDescent="0.2">
      <c r="B241" s="10"/>
      <c r="F241" s="10"/>
    </row>
    <row r="242" spans="2:6" x14ac:dyDescent="0.2">
      <c r="B242" s="10"/>
      <c r="F242" s="10"/>
    </row>
    <row r="243" spans="2:6" x14ac:dyDescent="0.2">
      <c r="B243" s="10"/>
      <c r="F243" s="10"/>
    </row>
    <row r="244" spans="2:6" x14ac:dyDescent="0.2">
      <c r="B244" s="10"/>
      <c r="F244" s="10"/>
    </row>
    <row r="245" spans="2:6" x14ac:dyDescent="0.2">
      <c r="B245" s="10"/>
      <c r="F245" s="10"/>
    </row>
    <row r="246" spans="2:6" x14ac:dyDescent="0.2">
      <c r="B246" s="10"/>
      <c r="F246" s="10"/>
    </row>
    <row r="247" spans="2:6" x14ac:dyDescent="0.2">
      <c r="B247" s="10"/>
      <c r="F247" s="10"/>
    </row>
    <row r="248" spans="2:6" x14ac:dyDescent="0.2">
      <c r="B248" s="10"/>
      <c r="F248" s="10"/>
    </row>
    <row r="249" spans="2:6" x14ac:dyDescent="0.2">
      <c r="B249" s="10"/>
      <c r="F249" s="10"/>
    </row>
    <row r="250" spans="2:6" x14ac:dyDescent="0.2">
      <c r="B250" s="10"/>
      <c r="F250" s="10"/>
    </row>
    <row r="251" spans="2:6" x14ac:dyDescent="0.2">
      <c r="B251" s="10"/>
      <c r="F251" s="10"/>
    </row>
    <row r="252" spans="2:6" x14ac:dyDescent="0.2">
      <c r="B252" s="10"/>
      <c r="F252" s="10"/>
    </row>
    <row r="253" spans="2:6" x14ac:dyDescent="0.2">
      <c r="B253" s="10"/>
      <c r="F253" s="10"/>
    </row>
    <row r="254" spans="2:6" x14ac:dyDescent="0.2">
      <c r="B254" s="10"/>
      <c r="F254" s="10"/>
    </row>
    <row r="255" spans="2:6" x14ac:dyDescent="0.2">
      <c r="B255" s="10"/>
      <c r="F255" s="10"/>
    </row>
    <row r="256" spans="2:6" x14ac:dyDescent="0.2">
      <c r="B256" s="10"/>
      <c r="F256" s="10"/>
    </row>
    <row r="257" spans="2:6" x14ac:dyDescent="0.2">
      <c r="B257" s="10"/>
      <c r="F257" s="10"/>
    </row>
    <row r="258" spans="2:6" x14ac:dyDescent="0.2">
      <c r="B258" s="10"/>
      <c r="F258" s="10"/>
    </row>
    <row r="259" spans="2:6" x14ac:dyDescent="0.2">
      <c r="B259" s="10"/>
      <c r="F259" s="10"/>
    </row>
    <row r="260" spans="2:6" x14ac:dyDescent="0.2">
      <c r="B260" s="10"/>
      <c r="F260" s="10"/>
    </row>
    <row r="261" spans="2:6" x14ac:dyDescent="0.2">
      <c r="B261" s="10"/>
      <c r="F261" s="10"/>
    </row>
    <row r="262" spans="2:6" x14ac:dyDescent="0.2">
      <c r="B262" s="10"/>
      <c r="F262" s="10"/>
    </row>
    <row r="263" spans="2:6" x14ac:dyDescent="0.2">
      <c r="B263" s="10"/>
      <c r="F263" s="10"/>
    </row>
    <row r="264" spans="2:6" x14ac:dyDescent="0.2">
      <c r="B264" s="10"/>
      <c r="F264" s="10"/>
    </row>
    <row r="265" spans="2:6" x14ac:dyDescent="0.2">
      <c r="B265" s="10"/>
      <c r="F265" s="10"/>
    </row>
    <row r="266" spans="2:6" x14ac:dyDescent="0.2">
      <c r="B266" s="10"/>
      <c r="F266" s="10"/>
    </row>
    <row r="267" spans="2:6" x14ac:dyDescent="0.2">
      <c r="B267" s="10"/>
      <c r="F267" s="10"/>
    </row>
    <row r="268" spans="2:6" x14ac:dyDescent="0.2">
      <c r="B268" s="10"/>
      <c r="F268" s="10"/>
    </row>
    <row r="269" spans="2:6" x14ac:dyDescent="0.2">
      <c r="B269" s="10"/>
      <c r="F269" s="10"/>
    </row>
    <row r="270" spans="2:6" x14ac:dyDescent="0.2">
      <c r="B270" s="10"/>
      <c r="F270" s="10"/>
    </row>
    <row r="271" spans="2:6" x14ac:dyDescent="0.2">
      <c r="B271" s="10"/>
      <c r="F271" s="10"/>
    </row>
    <row r="272" spans="2:6" x14ac:dyDescent="0.2">
      <c r="B272" s="10"/>
      <c r="F272" s="10"/>
    </row>
    <row r="273" spans="2:6" x14ac:dyDescent="0.2">
      <c r="B273" s="10"/>
      <c r="F273" s="10"/>
    </row>
    <row r="274" spans="2:6" x14ac:dyDescent="0.2">
      <c r="B274" s="10"/>
      <c r="F274" s="10"/>
    </row>
    <row r="275" spans="2:6" x14ac:dyDescent="0.2">
      <c r="B275" s="10"/>
      <c r="F275" s="10"/>
    </row>
    <row r="276" spans="2:6" x14ac:dyDescent="0.2">
      <c r="B276" s="10"/>
      <c r="F276" s="10"/>
    </row>
    <row r="277" spans="2:6" x14ac:dyDescent="0.2">
      <c r="B277" s="10"/>
      <c r="F277" s="10"/>
    </row>
    <row r="278" spans="2:6" x14ac:dyDescent="0.2">
      <c r="B278" s="10"/>
      <c r="F278" s="10"/>
    </row>
    <row r="279" spans="2:6" x14ac:dyDescent="0.2">
      <c r="B279" s="10"/>
      <c r="F279" s="10"/>
    </row>
    <row r="280" spans="2:6" x14ac:dyDescent="0.2">
      <c r="B280" s="10"/>
      <c r="F280" s="10"/>
    </row>
    <row r="281" spans="2:6" x14ac:dyDescent="0.2">
      <c r="B281" s="10"/>
      <c r="F281" s="10"/>
    </row>
    <row r="282" spans="2:6" x14ac:dyDescent="0.2">
      <c r="B282" s="10"/>
      <c r="F282" s="10"/>
    </row>
    <row r="283" spans="2:6" x14ac:dyDescent="0.2">
      <c r="B283" s="10"/>
      <c r="F283" s="10"/>
    </row>
    <row r="284" spans="2:6" x14ac:dyDescent="0.2">
      <c r="B284" s="10"/>
      <c r="F284" s="10"/>
    </row>
    <row r="285" spans="2:6" x14ac:dyDescent="0.2">
      <c r="B285" s="10"/>
      <c r="F285" s="10"/>
    </row>
    <row r="286" spans="2:6" x14ac:dyDescent="0.2">
      <c r="B286" s="10"/>
      <c r="F286" s="10"/>
    </row>
    <row r="287" spans="2:6" x14ac:dyDescent="0.2">
      <c r="B287" s="10"/>
      <c r="F287" s="10"/>
    </row>
    <row r="288" spans="2:6" x14ac:dyDescent="0.2">
      <c r="B288" s="10"/>
      <c r="F288" s="10"/>
    </row>
    <row r="289" spans="2:6" x14ac:dyDescent="0.2">
      <c r="B289" s="10"/>
      <c r="F289" s="10"/>
    </row>
    <row r="290" spans="2:6" x14ac:dyDescent="0.2">
      <c r="B290" s="10"/>
      <c r="F290" s="10"/>
    </row>
    <row r="291" spans="2:6" x14ac:dyDescent="0.2">
      <c r="B291" s="10"/>
      <c r="F291" s="10"/>
    </row>
    <row r="292" spans="2:6" x14ac:dyDescent="0.2">
      <c r="B292" s="10"/>
      <c r="F292" s="10"/>
    </row>
    <row r="293" spans="2:6" x14ac:dyDescent="0.2">
      <c r="B293" s="10"/>
      <c r="F293" s="10"/>
    </row>
    <row r="294" spans="2:6" x14ac:dyDescent="0.2">
      <c r="B294" s="10"/>
      <c r="F294" s="10"/>
    </row>
    <row r="295" spans="2:6" x14ac:dyDescent="0.2">
      <c r="B295" s="10"/>
      <c r="F295" s="10"/>
    </row>
    <row r="296" spans="2:6" x14ac:dyDescent="0.2">
      <c r="B296" s="10"/>
      <c r="F296" s="10"/>
    </row>
    <row r="297" spans="2:6" x14ac:dyDescent="0.2">
      <c r="B297" s="10"/>
      <c r="F297" s="10"/>
    </row>
    <row r="298" spans="2:6" x14ac:dyDescent="0.2">
      <c r="B298" s="10"/>
      <c r="F298" s="10"/>
    </row>
    <row r="299" spans="2:6" x14ac:dyDescent="0.2">
      <c r="B299" s="10"/>
      <c r="F299" s="10"/>
    </row>
    <row r="300" spans="2:6" x14ac:dyDescent="0.2">
      <c r="B300" s="10"/>
      <c r="F300" s="10"/>
    </row>
    <row r="301" spans="2:6" x14ac:dyDescent="0.2">
      <c r="B301" s="10"/>
      <c r="F301" s="10"/>
    </row>
    <row r="302" spans="2:6" x14ac:dyDescent="0.2">
      <c r="B302" s="10"/>
      <c r="F302" s="10"/>
    </row>
    <row r="303" spans="2:6" x14ac:dyDescent="0.2">
      <c r="B303" s="10"/>
      <c r="F303" s="10"/>
    </row>
    <row r="304" spans="2:6" x14ac:dyDescent="0.2">
      <c r="B304" s="10"/>
      <c r="F304" s="10"/>
    </row>
    <row r="305" spans="2:6" x14ac:dyDescent="0.2">
      <c r="B305" s="10"/>
      <c r="F305" s="10"/>
    </row>
    <row r="306" spans="2:6" x14ac:dyDescent="0.2">
      <c r="B306" s="10"/>
      <c r="F306" s="10"/>
    </row>
    <row r="307" spans="2:6" x14ac:dyDescent="0.2">
      <c r="B307" s="10"/>
      <c r="F307" s="10"/>
    </row>
    <row r="308" spans="2:6" x14ac:dyDescent="0.2">
      <c r="B308" s="10"/>
      <c r="F308" s="10"/>
    </row>
    <row r="309" spans="2:6" x14ac:dyDescent="0.2">
      <c r="B309" s="10"/>
      <c r="F309" s="10"/>
    </row>
    <row r="310" spans="2:6" x14ac:dyDescent="0.2">
      <c r="B310" s="10"/>
      <c r="F310" s="10"/>
    </row>
    <row r="311" spans="2:6" x14ac:dyDescent="0.2">
      <c r="B311" s="10"/>
      <c r="F311" s="10"/>
    </row>
    <row r="312" spans="2:6" x14ac:dyDescent="0.2">
      <c r="B312" s="10"/>
      <c r="F312" s="10"/>
    </row>
    <row r="313" spans="2:6" x14ac:dyDescent="0.2">
      <c r="B313" s="10"/>
      <c r="F313" s="10"/>
    </row>
    <row r="314" spans="2:6" x14ac:dyDescent="0.2">
      <c r="B314" s="10"/>
      <c r="F314" s="10"/>
    </row>
    <row r="315" spans="2:6" x14ac:dyDescent="0.2">
      <c r="B315" s="10"/>
      <c r="F315" s="10"/>
    </row>
    <row r="316" spans="2:6" x14ac:dyDescent="0.2">
      <c r="B316" s="10"/>
      <c r="F316" s="10"/>
    </row>
    <row r="317" spans="2:6" x14ac:dyDescent="0.2">
      <c r="B317" s="10"/>
      <c r="F317" s="10"/>
    </row>
    <row r="318" spans="2:6" x14ac:dyDescent="0.2">
      <c r="B318" s="10"/>
      <c r="F318" s="10"/>
    </row>
    <row r="319" spans="2:6" x14ac:dyDescent="0.2">
      <c r="B319" s="10"/>
      <c r="F319" s="10"/>
    </row>
    <row r="320" spans="2:6" x14ac:dyDescent="0.2">
      <c r="B320" s="10"/>
      <c r="F320" s="10"/>
    </row>
    <row r="321" spans="2:6" x14ac:dyDescent="0.2">
      <c r="B321" s="10"/>
      <c r="F321" s="10"/>
    </row>
    <row r="322" spans="2:6" x14ac:dyDescent="0.2">
      <c r="B322" s="10"/>
      <c r="F322" s="10"/>
    </row>
    <row r="323" spans="2:6" x14ac:dyDescent="0.2">
      <c r="B323" s="10"/>
      <c r="F323" s="10"/>
    </row>
    <row r="324" spans="2:6" x14ac:dyDescent="0.2">
      <c r="B324" s="10"/>
      <c r="F324" s="10"/>
    </row>
    <row r="325" spans="2:6" x14ac:dyDescent="0.2">
      <c r="B325" s="10"/>
      <c r="F325" s="10"/>
    </row>
    <row r="326" spans="2:6" x14ac:dyDescent="0.2">
      <c r="B326" s="10"/>
      <c r="F326" s="10"/>
    </row>
    <row r="327" spans="2:6" x14ac:dyDescent="0.2">
      <c r="B327" s="10"/>
      <c r="F327" s="10"/>
    </row>
    <row r="328" spans="2:6" x14ac:dyDescent="0.2">
      <c r="B328" s="10"/>
      <c r="F328" s="10"/>
    </row>
    <row r="329" spans="2:6" x14ac:dyDescent="0.2">
      <c r="B329" s="10"/>
      <c r="F329" s="10"/>
    </row>
    <row r="330" spans="2:6" x14ac:dyDescent="0.2">
      <c r="B330" s="10"/>
      <c r="F330" s="10"/>
    </row>
    <row r="331" spans="2:6" x14ac:dyDescent="0.2">
      <c r="B331" s="10"/>
      <c r="F331" s="10"/>
    </row>
    <row r="332" spans="2:6" x14ac:dyDescent="0.2">
      <c r="B332" s="10"/>
      <c r="F332" s="10"/>
    </row>
    <row r="333" spans="2:6" x14ac:dyDescent="0.2">
      <c r="B333" s="10"/>
      <c r="F333" s="10"/>
    </row>
    <row r="334" spans="2:6" x14ac:dyDescent="0.2">
      <c r="B334" s="10"/>
      <c r="F334" s="10"/>
    </row>
    <row r="335" spans="2:6" x14ac:dyDescent="0.2">
      <c r="B335" s="10"/>
      <c r="F335" s="10"/>
    </row>
    <row r="336" spans="2:6" x14ac:dyDescent="0.2">
      <c r="B336" s="10"/>
      <c r="F336" s="10"/>
    </row>
    <row r="337" spans="2:6" x14ac:dyDescent="0.2">
      <c r="B337" s="10"/>
      <c r="F337" s="10"/>
    </row>
    <row r="338" spans="2:6" x14ac:dyDescent="0.2">
      <c r="B338" s="10"/>
      <c r="F338" s="10"/>
    </row>
    <row r="339" spans="2:6" x14ac:dyDescent="0.2">
      <c r="B339" s="10"/>
      <c r="F339" s="10"/>
    </row>
    <row r="340" spans="2:6" x14ac:dyDescent="0.2">
      <c r="B340" s="10"/>
      <c r="F340" s="10"/>
    </row>
    <row r="341" spans="2:6" x14ac:dyDescent="0.2">
      <c r="B341" s="10"/>
      <c r="F341" s="10"/>
    </row>
    <row r="342" spans="2:6" x14ac:dyDescent="0.2">
      <c r="B342" s="10"/>
      <c r="F342" s="10"/>
    </row>
    <row r="343" spans="2:6" x14ac:dyDescent="0.2">
      <c r="B343" s="10"/>
      <c r="F343" s="10"/>
    </row>
    <row r="344" spans="2:6" x14ac:dyDescent="0.2">
      <c r="B344" s="10"/>
      <c r="F344" s="10"/>
    </row>
    <row r="345" spans="2:6" x14ac:dyDescent="0.2">
      <c r="B345" s="10"/>
      <c r="F345" s="10"/>
    </row>
    <row r="346" spans="2:6" x14ac:dyDescent="0.2">
      <c r="B346" s="10"/>
      <c r="F346" s="10"/>
    </row>
    <row r="347" spans="2:6" x14ac:dyDescent="0.2">
      <c r="B347" s="10"/>
      <c r="F347" s="10"/>
    </row>
    <row r="348" spans="2:6" x14ac:dyDescent="0.2">
      <c r="B348" s="10"/>
      <c r="F348" s="10"/>
    </row>
    <row r="349" spans="2:6" x14ac:dyDescent="0.2">
      <c r="B349" s="10"/>
      <c r="F349" s="10"/>
    </row>
    <row r="350" spans="2:6" x14ac:dyDescent="0.2">
      <c r="B350" s="10"/>
      <c r="F350" s="10"/>
    </row>
    <row r="351" spans="2:6" x14ac:dyDescent="0.2">
      <c r="B351" s="10"/>
      <c r="F351" s="10"/>
    </row>
    <row r="352" spans="2:6" x14ac:dyDescent="0.2">
      <c r="B352" s="10"/>
      <c r="F352" s="10"/>
    </row>
    <row r="353" spans="2:6" x14ac:dyDescent="0.2">
      <c r="B353" s="10"/>
      <c r="F353" s="10"/>
    </row>
    <row r="354" spans="2:6" x14ac:dyDescent="0.2">
      <c r="B354" s="10"/>
      <c r="F354" s="10"/>
    </row>
    <row r="355" spans="2:6" x14ac:dyDescent="0.2">
      <c r="B355" s="10"/>
      <c r="F355" s="10"/>
    </row>
    <row r="356" spans="2:6" x14ac:dyDescent="0.2">
      <c r="B356" s="10"/>
      <c r="F356" s="10"/>
    </row>
    <row r="357" spans="2:6" x14ac:dyDescent="0.2">
      <c r="B357" s="10"/>
      <c r="F357" s="10"/>
    </row>
    <row r="358" spans="2:6" x14ac:dyDescent="0.2">
      <c r="B358" s="10"/>
      <c r="F358" s="10"/>
    </row>
    <row r="359" spans="2:6" x14ac:dyDescent="0.2">
      <c r="B359" s="10"/>
      <c r="F359" s="10"/>
    </row>
    <row r="360" spans="2:6" x14ac:dyDescent="0.2">
      <c r="B360" s="10"/>
      <c r="F360" s="10"/>
    </row>
    <row r="361" spans="2:6" x14ac:dyDescent="0.2">
      <c r="B361" s="10"/>
      <c r="F361" s="10"/>
    </row>
    <row r="362" spans="2:6" x14ac:dyDescent="0.2">
      <c r="B362" s="10"/>
      <c r="F362" s="10"/>
    </row>
    <row r="363" spans="2:6" x14ac:dyDescent="0.2">
      <c r="B363" s="10"/>
      <c r="F363" s="10"/>
    </row>
    <row r="364" spans="2:6" x14ac:dyDescent="0.2">
      <c r="B364" s="10"/>
      <c r="F364" s="10"/>
    </row>
    <row r="365" spans="2:6" x14ac:dyDescent="0.2">
      <c r="B365" s="10"/>
      <c r="F365" s="10"/>
    </row>
    <row r="366" spans="2:6" x14ac:dyDescent="0.2">
      <c r="B366" s="10"/>
      <c r="F366" s="10"/>
    </row>
    <row r="367" spans="2:6" x14ac:dyDescent="0.2">
      <c r="B367" s="10"/>
      <c r="F367" s="10"/>
    </row>
    <row r="368" spans="2:6" x14ac:dyDescent="0.2">
      <c r="B368" s="10"/>
      <c r="F368" s="10"/>
    </row>
    <row r="369" spans="2:6" x14ac:dyDescent="0.2">
      <c r="B369" s="10"/>
      <c r="F369" s="10"/>
    </row>
    <row r="370" spans="2:6" x14ac:dyDescent="0.2">
      <c r="B370" s="10"/>
      <c r="F370" s="10"/>
    </row>
    <row r="371" spans="2:6" x14ac:dyDescent="0.2">
      <c r="B371" s="10"/>
      <c r="F371" s="10"/>
    </row>
    <row r="372" spans="2:6" x14ac:dyDescent="0.2">
      <c r="B372" s="10"/>
      <c r="F372" s="10"/>
    </row>
    <row r="373" spans="2:6" x14ac:dyDescent="0.2">
      <c r="B373" s="10"/>
      <c r="F373" s="10"/>
    </row>
    <row r="374" spans="2:6" x14ac:dyDescent="0.2">
      <c r="B374" s="10"/>
      <c r="F374" s="10"/>
    </row>
    <row r="375" spans="2:6" x14ac:dyDescent="0.2">
      <c r="B375" s="10"/>
      <c r="F375" s="10"/>
    </row>
    <row r="376" spans="2:6" x14ac:dyDescent="0.2">
      <c r="B376" s="10"/>
      <c r="F376" s="10"/>
    </row>
    <row r="377" spans="2:6" x14ac:dyDescent="0.2">
      <c r="B377" s="10"/>
      <c r="F377" s="10"/>
    </row>
    <row r="378" spans="2:6" x14ac:dyDescent="0.2">
      <c r="B378" s="10"/>
      <c r="F378" s="10"/>
    </row>
    <row r="379" spans="2:6" x14ac:dyDescent="0.2">
      <c r="B379" s="10"/>
      <c r="F379" s="10"/>
    </row>
    <row r="380" spans="2:6" x14ac:dyDescent="0.2">
      <c r="B380" s="10"/>
      <c r="F380" s="10"/>
    </row>
    <row r="381" spans="2:6" x14ac:dyDescent="0.2">
      <c r="B381" s="10"/>
      <c r="F381" s="10"/>
    </row>
    <row r="382" spans="2:6" x14ac:dyDescent="0.2">
      <c r="B382" s="10"/>
      <c r="F382" s="10"/>
    </row>
    <row r="383" spans="2:6" x14ac:dyDescent="0.2">
      <c r="B383" s="10"/>
      <c r="F383" s="10"/>
    </row>
    <row r="384" spans="2:6" x14ac:dyDescent="0.2">
      <c r="B384" s="10"/>
      <c r="F384" s="10"/>
    </row>
    <row r="385" spans="2:6" x14ac:dyDescent="0.2">
      <c r="B385" s="10"/>
      <c r="F385" s="10"/>
    </row>
    <row r="386" spans="2:6" x14ac:dyDescent="0.2">
      <c r="B386" s="10"/>
      <c r="F386" s="10"/>
    </row>
    <row r="387" spans="2:6" x14ac:dyDescent="0.2">
      <c r="B387" s="10"/>
      <c r="F387" s="10"/>
    </row>
    <row r="388" spans="2:6" x14ac:dyDescent="0.2">
      <c r="B388" s="10"/>
      <c r="F388" s="10"/>
    </row>
    <row r="389" spans="2:6" x14ac:dyDescent="0.2">
      <c r="B389" s="10"/>
      <c r="F389" s="10"/>
    </row>
    <row r="390" spans="2:6" x14ac:dyDescent="0.2">
      <c r="B390" s="10"/>
      <c r="F390" s="10"/>
    </row>
    <row r="391" spans="2:6" x14ac:dyDescent="0.2">
      <c r="B391" s="10"/>
      <c r="F391" s="10"/>
    </row>
    <row r="392" spans="2:6" x14ac:dyDescent="0.2">
      <c r="B392" s="10"/>
      <c r="F392" s="10"/>
    </row>
    <row r="393" spans="2:6" x14ac:dyDescent="0.2">
      <c r="B393" s="10"/>
      <c r="F393" s="10"/>
    </row>
    <row r="394" spans="2:6" x14ac:dyDescent="0.2">
      <c r="B394" s="10"/>
      <c r="F394" s="10"/>
    </row>
    <row r="395" spans="2:6" x14ac:dyDescent="0.2">
      <c r="B395" s="10"/>
      <c r="F395" s="10"/>
    </row>
    <row r="396" spans="2:6" x14ac:dyDescent="0.2">
      <c r="B396" s="10"/>
      <c r="F396" s="10"/>
    </row>
    <row r="397" spans="2:6" x14ac:dyDescent="0.2">
      <c r="B397" s="10"/>
      <c r="F397" s="10"/>
    </row>
    <row r="398" spans="2:6" x14ac:dyDescent="0.2">
      <c r="B398" s="10"/>
      <c r="F398" s="10"/>
    </row>
    <row r="399" spans="2:6" x14ac:dyDescent="0.2">
      <c r="B399" s="10"/>
      <c r="F399" s="10"/>
    </row>
    <row r="400" spans="2:6" x14ac:dyDescent="0.2">
      <c r="B400" s="10"/>
      <c r="F400" s="10"/>
    </row>
    <row r="401" spans="2:6" x14ac:dyDescent="0.2">
      <c r="B401" s="10"/>
      <c r="F401" s="10"/>
    </row>
    <row r="402" spans="2:6" x14ac:dyDescent="0.2">
      <c r="B402" s="10"/>
      <c r="F402" s="10"/>
    </row>
    <row r="403" spans="2:6" x14ac:dyDescent="0.2">
      <c r="B403" s="10"/>
      <c r="F403" s="10"/>
    </row>
    <row r="404" spans="2:6" x14ac:dyDescent="0.2">
      <c r="B404" s="10"/>
      <c r="F404" s="10"/>
    </row>
    <row r="405" spans="2:6" x14ac:dyDescent="0.2">
      <c r="B405" s="10"/>
      <c r="F405" s="10"/>
    </row>
    <row r="406" spans="2:6" x14ac:dyDescent="0.2">
      <c r="B406" s="10"/>
      <c r="F406" s="10"/>
    </row>
    <row r="407" spans="2:6" x14ac:dyDescent="0.2">
      <c r="B407" s="10"/>
      <c r="F407" s="10"/>
    </row>
    <row r="408" spans="2:6" x14ac:dyDescent="0.2">
      <c r="B408" s="10"/>
      <c r="F408" s="10"/>
    </row>
    <row r="409" spans="2:6" x14ac:dyDescent="0.2">
      <c r="B409" s="10"/>
      <c r="F409" s="10"/>
    </row>
    <row r="410" spans="2:6" x14ac:dyDescent="0.2">
      <c r="B410" s="10"/>
      <c r="F410" s="10"/>
    </row>
    <row r="411" spans="2:6" x14ac:dyDescent="0.2">
      <c r="B411" s="10"/>
      <c r="F411" s="10"/>
    </row>
    <row r="412" spans="2:6" x14ac:dyDescent="0.2">
      <c r="B412" s="10"/>
      <c r="F412" s="10"/>
    </row>
    <row r="413" spans="2:6" x14ac:dyDescent="0.2">
      <c r="B413" s="10"/>
      <c r="F413" s="10"/>
    </row>
    <row r="414" spans="2:6" x14ac:dyDescent="0.2">
      <c r="B414" s="10"/>
      <c r="F414" s="10"/>
    </row>
    <row r="415" spans="2:6" x14ac:dyDescent="0.2">
      <c r="B415" s="10"/>
      <c r="F415" s="10"/>
    </row>
    <row r="416" spans="2:6" x14ac:dyDescent="0.2">
      <c r="B416" s="10"/>
      <c r="F416" s="10"/>
    </row>
    <row r="417" spans="2:6" x14ac:dyDescent="0.2">
      <c r="B417" s="10"/>
      <c r="F417" s="10"/>
    </row>
    <row r="418" spans="2:6" x14ac:dyDescent="0.2">
      <c r="B418" s="10"/>
      <c r="F418" s="10"/>
    </row>
    <row r="419" spans="2:6" x14ac:dyDescent="0.2">
      <c r="B419" s="10"/>
      <c r="F419" s="10"/>
    </row>
    <row r="420" spans="2:6" x14ac:dyDescent="0.2">
      <c r="B420" s="10"/>
      <c r="F420" s="10"/>
    </row>
    <row r="421" spans="2:6" x14ac:dyDescent="0.2">
      <c r="B421" s="10"/>
      <c r="F421" s="10"/>
    </row>
    <row r="422" spans="2:6" x14ac:dyDescent="0.2">
      <c r="B422" s="10"/>
      <c r="F422" s="10"/>
    </row>
    <row r="423" spans="2:6" x14ac:dyDescent="0.2">
      <c r="B423" s="10"/>
      <c r="F423" s="10"/>
    </row>
    <row r="424" spans="2:6" x14ac:dyDescent="0.2">
      <c r="B424" s="10"/>
      <c r="F424" s="10"/>
    </row>
    <row r="425" spans="2:6" x14ac:dyDescent="0.2">
      <c r="B425" s="10"/>
      <c r="F425" s="10"/>
    </row>
    <row r="426" spans="2:6" x14ac:dyDescent="0.2">
      <c r="B426" s="10"/>
      <c r="F426" s="10"/>
    </row>
    <row r="427" spans="2:6" x14ac:dyDescent="0.2">
      <c r="B427" s="10"/>
      <c r="F427" s="10"/>
    </row>
    <row r="428" spans="2:6" x14ac:dyDescent="0.2">
      <c r="B428" s="10"/>
      <c r="F428" s="10"/>
    </row>
    <row r="429" spans="2:6" x14ac:dyDescent="0.2">
      <c r="B429" s="10"/>
      <c r="F429" s="10"/>
    </row>
    <row r="430" spans="2:6" x14ac:dyDescent="0.2">
      <c r="B430" s="10"/>
      <c r="F430" s="10"/>
    </row>
    <row r="431" spans="2:6" x14ac:dyDescent="0.2">
      <c r="B431" s="10"/>
      <c r="F431" s="10"/>
    </row>
    <row r="432" spans="2:6" x14ac:dyDescent="0.2">
      <c r="B432" s="10"/>
      <c r="F432" s="10"/>
    </row>
    <row r="433" spans="2:6" x14ac:dyDescent="0.2">
      <c r="B433" s="10"/>
      <c r="F433" s="10"/>
    </row>
    <row r="434" spans="2:6" x14ac:dyDescent="0.2">
      <c r="B434" s="10"/>
      <c r="F434" s="10"/>
    </row>
    <row r="435" spans="2:6" x14ac:dyDescent="0.2">
      <c r="B435" s="10"/>
      <c r="F435" s="10"/>
    </row>
    <row r="436" spans="2:6" x14ac:dyDescent="0.2">
      <c r="B436" s="10"/>
      <c r="F436" s="10"/>
    </row>
    <row r="437" spans="2:6" x14ac:dyDescent="0.2">
      <c r="B437" s="10"/>
      <c r="F437" s="10"/>
    </row>
    <row r="438" spans="2:6" x14ac:dyDescent="0.2">
      <c r="B438" s="10"/>
      <c r="F438" s="10"/>
    </row>
    <row r="439" spans="2:6" x14ac:dyDescent="0.2">
      <c r="B439" s="10"/>
      <c r="F439" s="10"/>
    </row>
    <row r="440" spans="2:6" x14ac:dyDescent="0.2">
      <c r="B440" s="10"/>
      <c r="F440" s="10"/>
    </row>
    <row r="441" spans="2:6" x14ac:dyDescent="0.2">
      <c r="B441" s="10"/>
      <c r="F441" s="10"/>
    </row>
    <row r="442" spans="2:6" x14ac:dyDescent="0.2">
      <c r="B442" s="10"/>
      <c r="F442" s="10"/>
    </row>
    <row r="443" spans="2:6" x14ac:dyDescent="0.2">
      <c r="B443" s="10"/>
      <c r="F443" s="10"/>
    </row>
    <row r="444" spans="2:6" x14ac:dyDescent="0.2">
      <c r="B444" s="10"/>
      <c r="F444" s="10"/>
    </row>
    <row r="445" spans="2:6" x14ac:dyDescent="0.2">
      <c r="B445" s="10"/>
      <c r="F445" s="10"/>
    </row>
    <row r="446" spans="2:6" x14ac:dyDescent="0.2">
      <c r="B446" s="10"/>
      <c r="F446" s="10"/>
    </row>
    <row r="447" spans="2:6" x14ac:dyDescent="0.2">
      <c r="B447" s="10"/>
      <c r="F447" s="10"/>
    </row>
    <row r="448" spans="2:6" x14ac:dyDescent="0.2">
      <c r="B448" s="10"/>
      <c r="F448" s="10"/>
    </row>
    <row r="449" spans="2:6" x14ac:dyDescent="0.2">
      <c r="B449" s="10"/>
      <c r="F449" s="10"/>
    </row>
    <row r="450" spans="2:6" x14ac:dyDescent="0.2">
      <c r="B450" s="10"/>
      <c r="F450" s="10"/>
    </row>
    <row r="451" spans="2:6" x14ac:dyDescent="0.2">
      <c r="B451" s="10"/>
      <c r="F451" s="10"/>
    </row>
    <row r="452" spans="2:6" x14ac:dyDescent="0.2">
      <c r="B452" s="10"/>
      <c r="F452" s="10"/>
    </row>
    <row r="453" spans="2:6" x14ac:dyDescent="0.2">
      <c r="B453" s="10"/>
      <c r="F453" s="10"/>
    </row>
    <row r="454" spans="2:6" x14ac:dyDescent="0.2">
      <c r="B454" s="10"/>
      <c r="F454" s="10"/>
    </row>
    <row r="455" spans="2:6" x14ac:dyDescent="0.2">
      <c r="B455" s="10"/>
      <c r="F455" s="10"/>
    </row>
    <row r="456" spans="2:6" x14ac:dyDescent="0.2">
      <c r="B456" s="10"/>
      <c r="F456" s="10"/>
    </row>
    <row r="457" spans="2:6" x14ac:dyDescent="0.2">
      <c r="B457" s="10"/>
      <c r="F457" s="10"/>
    </row>
    <row r="458" spans="2:6" x14ac:dyDescent="0.2">
      <c r="B458" s="10"/>
      <c r="F458" s="10"/>
    </row>
    <row r="459" spans="2:6" x14ac:dyDescent="0.2">
      <c r="B459" s="10"/>
      <c r="F459" s="10"/>
    </row>
    <row r="460" spans="2:6" x14ac:dyDescent="0.2">
      <c r="B460" s="10"/>
      <c r="F460" s="10"/>
    </row>
    <row r="461" spans="2:6" x14ac:dyDescent="0.2">
      <c r="B461" s="10"/>
      <c r="F461" s="10"/>
    </row>
    <row r="462" spans="2:6" x14ac:dyDescent="0.2">
      <c r="B462" s="10"/>
      <c r="F462" s="10"/>
    </row>
    <row r="463" spans="2:6" x14ac:dyDescent="0.2">
      <c r="B463" s="10"/>
      <c r="F463" s="10"/>
    </row>
    <row r="464" spans="2:6" x14ac:dyDescent="0.2">
      <c r="B464" s="10"/>
      <c r="F464" s="10"/>
    </row>
    <row r="465" spans="2:6" x14ac:dyDescent="0.2">
      <c r="B465" s="10"/>
      <c r="F465" s="10"/>
    </row>
    <row r="466" spans="2:6" x14ac:dyDescent="0.2">
      <c r="B466" s="10"/>
      <c r="F466" s="10"/>
    </row>
    <row r="467" spans="2:6" x14ac:dyDescent="0.2">
      <c r="B467" s="10"/>
      <c r="F467" s="10"/>
    </row>
    <row r="468" spans="2:6" x14ac:dyDescent="0.2">
      <c r="B468" s="10"/>
      <c r="F468" s="10"/>
    </row>
    <row r="469" spans="2:6" x14ac:dyDescent="0.2">
      <c r="B469" s="10"/>
      <c r="F469" s="10"/>
    </row>
    <row r="470" spans="2:6" x14ac:dyDescent="0.2">
      <c r="B470" s="10"/>
      <c r="F470" s="10"/>
    </row>
    <row r="471" spans="2:6" x14ac:dyDescent="0.2">
      <c r="B471" s="10"/>
      <c r="F471" s="10"/>
    </row>
    <row r="472" spans="2:6" x14ac:dyDescent="0.2">
      <c r="B472" s="10"/>
      <c r="F472" s="10"/>
    </row>
    <row r="473" spans="2:6" x14ac:dyDescent="0.2">
      <c r="B473" s="10"/>
      <c r="F473" s="10"/>
    </row>
    <row r="474" spans="2:6" x14ac:dyDescent="0.2">
      <c r="B474" s="10"/>
      <c r="F474" s="10"/>
    </row>
    <row r="475" spans="2:6" x14ac:dyDescent="0.2">
      <c r="B475" s="10"/>
      <c r="F475" s="10"/>
    </row>
    <row r="476" spans="2:6" x14ac:dyDescent="0.2">
      <c r="B476" s="10"/>
      <c r="F476" s="10"/>
    </row>
    <row r="477" spans="2:6" x14ac:dyDescent="0.2">
      <c r="B477" s="10"/>
      <c r="F477" s="10"/>
    </row>
    <row r="478" spans="2:6" x14ac:dyDescent="0.2">
      <c r="B478" s="10"/>
      <c r="F478" s="10"/>
    </row>
    <row r="479" spans="2:6" x14ac:dyDescent="0.2">
      <c r="B479" s="10"/>
      <c r="F479" s="10"/>
    </row>
    <row r="480" spans="2:6" x14ac:dyDescent="0.2">
      <c r="B480" s="10"/>
      <c r="F480" s="10"/>
    </row>
    <row r="481" spans="2:6" x14ac:dyDescent="0.2">
      <c r="B481" s="10"/>
      <c r="F481" s="10"/>
    </row>
    <row r="482" spans="2:6" x14ac:dyDescent="0.2">
      <c r="B482" s="10"/>
      <c r="F482" s="10"/>
    </row>
    <row r="483" spans="2:6" x14ac:dyDescent="0.2">
      <c r="B483" s="10"/>
      <c r="F483" s="10"/>
    </row>
    <row r="484" spans="2:6" x14ac:dyDescent="0.2">
      <c r="B484" s="10"/>
      <c r="F484" s="10"/>
    </row>
    <row r="485" spans="2:6" x14ac:dyDescent="0.2">
      <c r="B485" s="10"/>
      <c r="F485" s="10"/>
    </row>
    <row r="486" spans="2:6" x14ac:dyDescent="0.2">
      <c r="B486" s="10"/>
      <c r="F486" s="10"/>
    </row>
    <row r="487" spans="2:6" x14ac:dyDescent="0.2">
      <c r="B487" s="10"/>
      <c r="F487" s="10"/>
    </row>
    <row r="488" spans="2:6" x14ac:dyDescent="0.2">
      <c r="B488" s="10"/>
      <c r="F488" s="10"/>
    </row>
    <row r="489" spans="2:6" x14ac:dyDescent="0.2">
      <c r="B489" s="10"/>
      <c r="F489" s="10"/>
    </row>
    <row r="490" spans="2:6" x14ac:dyDescent="0.2">
      <c r="B490" s="10"/>
      <c r="F490" s="10"/>
    </row>
    <row r="491" spans="2:6" x14ac:dyDescent="0.2">
      <c r="B491" s="10"/>
      <c r="F491" s="10"/>
    </row>
    <row r="492" spans="2:6" x14ac:dyDescent="0.2">
      <c r="B492" s="10"/>
      <c r="F492" s="10"/>
    </row>
    <row r="493" spans="2:6" x14ac:dyDescent="0.2">
      <c r="B493" s="10"/>
      <c r="F493" s="10"/>
    </row>
    <row r="494" spans="2:6" x14ac:dyDescent="0.2">
      <c r="B494" s="10"/>
      <c r="F494" s="10"/>
    </row>
    <row r="495" spans="2:6" x14ac:dyDescent="0.2">
      <c r="B495" s="10"/>
      <c r="F495" s="10"/>
    </row>
    <row r="496" spans="2:6" x14ac:dyDescent="0.2">
      <c r="B496" s="10"/>
      <c r="F496" s="10"/>
    </row>
    <row r="497" spans="2:6" x14ac:dyDescent="0.2">
      <c r="B497" s="10"/>
      <c r="F497" s="10"/>
    </row>
    <row r="498" spans="2:6" x14ac:dyDescent="0.2">
      <c r="B498" s="10"/>
      <c r="F498" s="10"/>
    </row>
    <row r="499" spans="2:6" x14ac:dyDescent="0.2">
      <c r="B499" s="10"/>
      <c r="F499" s="10"/>
    </row>
    <row r="500" spans="2:6" x14ac:dyDescent="0.2">
      <c r="B500" s="10"/>
      <c r="F500" s="10"/>
    </row>
    <row r="501" spans="2:6" x14ac:dyDescent="0.2">
      <c r="B501" s="10"/>
      <c r="F501" s="10"/>
    </row>
    <row r="502" spans="2:6" x14ac:dyDescent="0.2">
      <c r="B502" s="10"/>
      <c r="F502" s="10"/>
    </row>
    <row r="503" spans="2:6" x14ac:dyDescent="0.2">
      <c r="B503" s="10"/>
      <c r="F503" s="10"/>
    </row>
    <row r="504" spans="2:6" x14ac:dyDescent="0.2">
      <c r="B504" s="10"/>
      <c r="F504" s="10"/>
    </row>
    <row r="505" spans="2:6" x14ac:dyDescent="0.2">
      <c r="B505" s="10"/>
      <c r="F505" s="10"/>
    </row>
    <row r="506" spans="2:6" x14ac:dyDescent="0.2">
      <c r="B506" s="10"/>
      <c r="F506" s="10"/>
    </row>
    <row r="507" spans="2:6" x14ac:dyDescent="0.2">
      <c r="B507" s="10"/>
      <c r="F507" s="10"/>
    </row>
    <row r="508" spans="2:6" x14ac:dyDescent="0.2">
      <c r="B508" s="10"/>
      <c r="F508" s="10"/>
    </row>
    <row r="509" spans="2:6" x14ac:dyDescent="0.2">
      <c r="B509" s="10"/>
      <c r="F509" s="10"/>
    </row>
    <row r="510" spans="2:6" x14ac:dyDescent="0.2">
      <c r="B510" s="10"/>
      <c r="F510" s="10"/>
    </row>
    <row r="511" spans="2:6" x14ac:dyDescent="0.2">
      <c r="B511" s="10"/>
      <c r="F511" s="10"/>
    </row>
    <row r="512" spans="2:6" x14ac:dyDescent="0.2">
      <c r="B512" s="10"/>
      <c r="F512" s="10"/>
    </row>
    <row r="513" spans="2:6" x14ac:dyDescent="0.2">
      <c r="B513" s="10"/>
      <c r="F513" s="10"/>
    </row>
    <row r="514" spans="2:6" x14ac:dyDescent="0.2">
      <c r="B514" s="10"/>
      <c r="F514" s="10"/>
    </row>
    <row r="515" spans="2:6" x14ac:dyDescent="0.2">
      <c r="B515" s="10"/>
      <c r="F515" s="10"/>
    </row>
    <row r="516" spans="2:6" x14ac:dyDescent="0.2">
      <c r="B516" s="10"/>
      <c r="F516" s="10"/>
    </row>
    <row r="517" spans="2:6" x14ac:dyDescent="0.2">
      <c r="B517" s="10"/>
      <c r="F517" s="10"/>
    </row>
    <row r="518" spans="2:6" x14ac:dyDescent="0.2">
      <c r="B518" s="10"/>
      <c r="F518" s="10"/>
    </row>
    <row r="519" spans="2:6" x14ac:dyDescent="0.2">
      <c r="B519" s="10"/>
      <c r="F519" s="10"/>
    </row>
    <row r="520" spans="2:6" x14ac:dyDescent="0.2">
      <c r="B520" s="10"/>
      <c r="F520" s="10"/>
    </row>
    <row r="521" spans="2:6" x14ac:dyDescent="0.2">
      <c r="B521" s="10"/>
      <c r="F521" s="10"/>
    </row>
    <row r="522" spans="2:6" x14ac:dyDescent="0.2">
      <c r="B522" s="10"/>
      <c r="F522" s="10"/>
    </row>
    <row r="523" spans="2:6" x14ac:dyDescent="0.2">
      <c r="B523" s="10"/>
      <c r="F523" s="10"/>
    </row>
    <row r="524" spans="2:6" x14ac:dyDescent="0.2">
      <c r="B524" s="10"/>
      <c r="F524" s="10"/>
    </row>
    <row r="525" spans="2:6" x14ac:dyDescent="0.2">
      <c r="B525" s="10"/>
      <c r="F525" s="10"/>
    </row>
    <row r="526" spans="2:6" x14ac:dyDescent="0.2">
      <c r="B526" s="10"/>
      <c r="F526" s="10"/>
    </row>
    <row r="527" spans="2:6" x14ac:dyDescent="0.2">
      <c r="B527" s="10"/>
      <c r="F527" s="10"/>
    </row>
    <row r="528" spans="2:6" x14ac:dyDescent="0.2">
      <c r="B528" s="10"/>
      <c r="F528" s="10"/>
    </row>
    <row r="529" spans="2:6" x14ac:dyDescent="0.2">
      <c r="B529" s="10"/>
      <c r="F529" s="10"/>
    </row>
    <row r="530" spans="2:6" x14ac:dyDescent="0.2">
      <c r="B530" s="10"/>
      <c r="F530" s="10"/>
    </row>
    <row r="531" spans="2:6" x14ac:dyDescent="0.2">
      <c r="B531" s="10"/>
      <c r="F531" s="10"/>
    </row>
    <row r="532" spans="2:6" x14ac:dyDescent="0.2">
      <c r="B532" s="10"/>
      <c r="F532" s="10"/>
    </row>
    <row r="533" spans="2:6" x14ac:dyDescent="0.2">
      <c r="B533" s="10"/>
      <c r="F533" s="10"/>
    </row>
    <row r="534" spans="2:6" x14ac:dyDescent="0.2">
      <c r="B534" s="10"/>
      <c r="F534" s="10"/>
    </row>
    <row r="535" spans="2:6" x14ac:dyDescent="0.2">
      <c r="B535" s="10"/>
      <c r="F535" s="10"/>
    </row>
    <row r="536" spans="2:6" x14ac:dyDescent="0.2">
      <c r="B536" s="10"/>
      <c r="F536" s="10"/>
    </row>
    <row r="537" spans="2:6" x14ac:dyDescent="0.2">
      <c r="B537" s="10"/>
      <c r="F537" s="10"/>
    </row>
    <row r="538" spans="2:6" x14ac:dyDescent="0.2">
      <c r="B538" s="10"/>
      <c r="F538" s="10"/>
    </row>
    <row r="539" spans="2:6" x14ac:dyDescent="0.2">
      <c r="B539" s="10"/>
      <c r="F539" s="10"/>
    </row>
    <row r="540" spans="2:6" x14ac:dyDescent="0.2">
      <c r="B540" s="10"/>
      <c r="F540" s="10"/>
    </row>
    <row r="541" spans="2:6" x14ac:dyDescent="0.2">
      <c r="B541" s="10"/>
      <c r="F541" s="10"/>
    </row>
    <row r="542" spans="2:6" x14ac:dyDescent="0.2">
      <c r="B542" s="10"/>
      <c r="F542" s="10"/>
    </row>
    <row r="543" spans="2:6" x14ac:dyDescent="0.2">
      <c r="B543" s="10"/>
      <c r="F543" s="10"/>
    </row>
    <row r="544" spans="2:6" x14ac:dyDescent="0.2">
      <c r="B544" s="10"/>
      <c r="F544" s="10"/>
    </row>
    <row r="545" spans="2:6" x14ac:dyDescent="0.2">
      <c r="B545" s="10"/>
      <c r="F545" s="10"/>
    </row>
    <row r="546" spans="2:6" x14ac:dyDescent="0.2">
      <c r="B546" s="10"/>
      <c r="F546" s="10"/>
    </row>
    <row r="547" spans="2:6" x14ac:dyDescent="0.2">
      <c r="B547" s="10"/>
      <c r="F547" s="10"/>
    </row>
    <row r="548" spans="2:6" x14ac:dyDescent="0.2">
      <c r="B548" s="10"/>
      <c r="F548" s="10"/>
    </row>
    <row r="549" spans="2:6" x14ac:dyDescent="0.2">
      <c r="B549" s="10"/>
      <c r="F549" s="10"/>
    </row>
    <row r="550" spans="2:6" x14ac:dyDescent="0.2">
      <c r="B550" s="10"/>
      <c r="F550" s="10"/>
    </row>
    <row r="551" spans="2:6" x14ac:dyDescent="0.2">
      <c r="B551" s="10"/>
      <c r="F551" s="10"/>
    </row>
    <row r="552" spans="2:6" x14ac:dyDescent="0.2">
      <c r="B552" s="10"/>
      <c r="F552" s="10"/>
    </row>
    <row r="553" spans="2:6" x14ac:dyDescent="0.2">
      <c r="B553" s="10"/>
      <c r="F553" s="10"/>
    </row>
    <row r="554" spans="2:6" x14ac:dyDescent="0.2">
      <c r="B554" s="10"/>
      <c r="F554" s="10"/>
    </row>
    <row r="555" spans="2:6" x14ac:dyDescent="0.2">
      <c r="B555" s="10"/>
      <c r="F555" s="10"/>
    </row>
    <row r="556" spans="2:6" x14ac:dyDescent="0.2">
      <c r="B556" s="10"/>
      <c r="F556" s="10"/>
    </row>
    <row r="557" spans="2:6" x14ac:dyDescent="0.2">
      <c r="B557" s="10"/>
      <c r="F557" s="10"/>
    </row>
    <row r="558" spans="2:6" x14ac:dyDescent="0.2">
      <c r="B558" s="10"/>
      <c r="F558" s="10"/>
    </row>
    <row r="559" spans="2:6" x14ac:dyDescent="0.2">
      <c r="B559" s="10"/>
      <c r="F559" s="10"/>
    </row>
    <row r="560" spans="2:6" x14ac:dyDescent="0.2">
      <c r="B560" s="10"/>
      <c r="F560" s="10"/>
    </row>
    <row r="561" spans="2:6" x14ac:dyDescent="0.2">
      <c r="B561" s="10"/>
      <c r="F561" s="10"/>
    </row>
    <row r="562" spans="2:6" x14ac:dyDescent="0.2">
      <c r="B562" s="10"/>
      <c r="F562" s="10"/>
    </row>
    <row r="563" spans="2:6" x14ac:dyDescent="0.2">
      <c r="B563" s="10"/>
      <c r="F563" s="10"/>
    </row>
    <row r="564" spans="2:6" x14ac:dyDescent="0.2">
      <c r="B564" s="10"/>
      <c r="F564" s="10"/>
    </row>
    <row r="565" spans="2:6" x14ac:dyDescent="0.2">
      <c r="B565" s="10"/>
      <c r="F565" s="10"/>
    </row>
    <row r="566" spans="2:6" x14ac:dyDescent="0.2">
      <c r="B566" s="10"/>
      <c r="F566" s="10"/>
    </row>
    <row r="567" spans="2:6" x14ac:dyDescent="0.2">
      <c r="B567" s="10"/>
      <c r="F567" s="10"/>
    </row>
    <row r="568" spans="2:6" x14ac:dyDescent="0.2">
      <c r="B568" s="10"/>
      <c r="F568" s="10"/>
    </row>
    <row r="569" spans="2:6" x14ac:dyDescent="0.2">
      <c r="B569" s="10"/>
      <c r="F569" s="10"/>
    </row>
    <row r="570" spans="2:6" x14ac:dyDescent="0.2">
      <c r="B570" s="10"/>
      <c r="F570" s="10"/>
    </row>
    <row r="571" spans="2:6" x14ac:dyDescent="0.2">
      <c r="B571" s="10"/>
      <c r="F571" s="10"/>
    </row>
    <row r="572" spans="2:6" x14ac:dyDescent="0.2">
      <c r="B572" s="10"/>
      <c r="F572" s="10"/>
    </row>
    <row r="573" spans="2:6" x14ac:dyDescent="0.2">
      <c r="B573" s="10"/>
      <c r="F573" s="10"/>
    </row>
    <row r="574" spans="2:6" x14ac:dyDescent="0.2">
      <c r="B574" s="10"/>
      <c r="F574" s="10"/>
    </row>
    <row r="575" spans="2:6" x14ac:dyDescent="0.2">
      <c r="B575" s="10"/>
      <c r="F575" s="10"/>
    </row>
    <row r="576" spans="2:6" x14ac:dyDescent="0.2">
      <c r="B576" s="10"/>
      <c r="F576" s="10"/>
    </row>
    <row r="577" spans="2:6" x14ac:dyDescent="0.2">
      <c r="B577" s="10"/>
      <c r="F577" s="10"/>
    </row>
    <row r="578" spans="2:6" x14ac:dyDescent="0.2">
      <c r="B578" s="10"/>
      <c r="F578" s="10"/>
    </row>
    <row r="579" spans="2:6" x14ac:dyDescent="0.2">
      <c r="B579" s="10"/>
      <c r="F579" s="10"/>
    </row>
    <row r="580" spans="2:6" x14ac:dyDescent="0.2">
      <c r="B580" s="10"/>
      <c r="F580" s="10"/>
    </row>
    <row r="581" spans="2:6" x14ac:dyDescent="0.2">
      <c r="B581" s="10"/>
      <c r="F581" s="10"/>
    </row>
    <row r="582" spans="2:6" x14ac:dyDescent="0.2">
      <c r="B582" s="10"/>
      <c r="F582" s="10"/>
    </row>
    <row r="583" spans="2:6" x14ac:dyDescent="0.2">
      <c r="B583" s="10"/>
      <c r="F583" s="10"/>
    </row>
    <row r="584" spans="2:6" x14ac:dyDescent="0.2">
      <c r="B584" s="10"/>
      <c r="F584" s="10"/>
    </row>
    <row r="585" spans="2:6" x14ac:dyDescent="0.2">
      <c r="B585" s="10"/>
      <c r="F585" s="10"/>
    </row>
    <row r="586" spans="2:6" x14ac:dyDescent="0.2">
      <c r="B586" s="10"/>
      <c r="F586" s="10"/>
    </row>
    <row r="587" spans="2:6" x14ac:dyDescent="0.2">
      <c r="B587" s="10"/>
      <c r="F587" s="10"/>
    </row>
    <row r="588" spans="2:6" x14ac:dyDescent="0.2">
      <c r="B588" s="10"/>
      <c r="F588" s="10"/>
    </row>
    <row r="589" spans="2:6" x14ac:dyDescent="0.2">
      <c r="B589" s="10"/>
      <c r="F589" s="10"/>
    </row>
    <row r="590" spans="2:6" x14ac:dyDescent="0.2">
      <c r="B590" s="10"/>
      <c r="F590" s="10"/>
    </row>
    <row r="591" spans="2:6" x14ac:dyDescent="0.2">
      <c r="B591" s="10"/>
      <c r="F591" s="10"/>
    </row>
    <row r="592" spans="2:6" x14ac:dyDescent="0.2">
      <c r="B592" s="10"/>
      <c r="F592" s="10"/>
    </row>
    <row r="593" spans="2:6" x14ac:dyDescent="0.2">
      <c r="B593" s="10"/>
      <c r="F593" s="10"/>
    </row>
    <row r="594" spans="2:6" x14ac:dyDescent="0.2">
      <c r="B594" s="10"/>
      <c r="F594" s="10"/>
    </row>
    <row r="595" spans="2:6" x14ac:dyDescent="0.2">
      <c r="B595" s="10"/>
      <c r="F595" s="10"/>
    </row>
    <row r="596" spans="2:6" x14ac:dyDescent="0.2">
      <c r="B596" s="10"/>
      <c r="F596" s="10"/>
    </row>
    <row r="597" spans="2:6" x14ac:dyDescent="0.2">
      <c r="B597" s="10"/>
      <c r="F597" s="10"/>
    </row>
    <row r="598" spans="2:6" x14ac:dyDescent="0.2">
      <c r="B598" s="10"/>
      <c r="F598" s="10"/>
    </row>
    <row r="599" spans="2:6" x14ac:dyDescent="0.2">
      <c r="B599" s="10"/>
      <c r="F599" s="10"/>
    </row>
    <row r="600" spans="2:6" x14ac:dyDescent="0.2">
      <c r="B600" s="10"/>
      <c r="F600" s="10"/>
    </row>
    <row r="601" spans="2:6" x14ac:dyDescent="0.2">
      <c r="B601" s="10"/>
      <c r="F601" s="10"/>
    </row>
    <row r="602" spans="2:6" x14ac:dyDescent="0.2">
      <c r="B602" s="10"/>
      <c r="F602" s="10"/>
    </row>
    <row r="603" spans="2:6" x14ac:dyDescent="0.2">
      <c r="B603" s="10"/>
      <c r="F603" s="10"/>
    </row>
    <row r="604" spans="2:6" x14ac:dyDescent="0.2">
      <c r="B604" s="10"/>
      <c r="F604" s="10"/>
    </row>
    <row r="605" spans="2:6" x14ac:dyDescent="0.2">
      <c r="B605" s="10"/>
      <c r="F605" s="10"/>
    </row>
    <row r="606" spans="2:6" x14ac:dyDescent="0.2">
      <c r="B606" s="10"/>
      <c r="F606" s="10"/>
    </row>
    <row r="607" spans="2:6" x14ac:dyDescent="0.2">
      <c r="B607" s="10"/>
      <c r="F607" s="10"/>
    </row>
    <row r="608" spans="2:6" x14ac:dyDescent="0.2">
      <c r="B608" s="10"/>
      <c r="F608" s="10"/>
    </row>
    <row r="609" spans="2:6" x14ac:dyDescent="0.2">
      <c r="B609" s="10"/>
      <c r="F609" s="10"/>
    </row>
    <row r="610" spans="2:6" x14ac:dyDescent="0.2">
      <c r="B610" s="10"/>
      <c r="F610" s="10"/>
    </row>
    <row r="611" spans="2:6" x14ac:dyDescent="0.2">
      <c r="B611" s="10"/>
      <c r="F611" s="10"/>
    </row>
    <row r="612" spans="2:6" x14ac:dyDescent="0.2">
      <c r="B612" s="10"/>
      <c r="F612" s="10"/>
    </row>
    <row r="613" spans="2:6" x14ac:dyDescent="0.2">
      <c r="B613" s="10"/>
      <c r="F613" s="10"/>
    </row>
    <row r="614" spans="2:6" x14ac:dyDescent="0.2">
      <c r="B614" s="10"/>
      <c r="F614" s="10"/>
    </row>
    <row r="615" spans="2:6" x14ac:dyDescent="0.2">
      <c r="B615" s="10"/>
      <c r="F615" s="10"/>
    </row>
    <row r="616" spans="2:6" x14ac:dyDescent="0.2">
      <c r="B616" s="10"/>
      <c r="F616" s="10"/>
    </row>
    <row r="617" spans="2:6" x14ac:dyDescent="0.2">
      <c r="B617" s="10"/>
      <c r="F617" s="10"/>
    </row>
    <row r="618" spans="2:6" x14ac:dyDescent="0.2">
      <c r="B618" s="10"/>
      <c r="F618" s="10"/>
    </row>
    <row r="619" spans="2:6" x14ac:dyDescent="0.2">
      <c r="B619" s="10"/>
      <c r="F619" s="10"/>
    </row>
    <row r="620" spans="2:6" x14ac:dyDescent="0.2">
      <c r="B620" s="10"/>
      <c r="F620" s="10"/>
    </row>
    <row r="621" spans="2:6" x14ac:dyDescent="0.2">
      <c r="B621" s="10"/>
      <c r="F621" s="10"/>
    </row>
    <row r="622" spans="2:6" x14ac:dyDescent="0.2">
      <c r="B622" s="10"/>
      <c r="F622" s="10"/>
    </row>
    <row r="623" spans="2:6" x14ac:dyDescent="0.2">
      <c r="B623" s="10"/>
      <c r="F623" s="10"/>
    </row>
    <row r="624" spans="2:6" x14ac:dyDescent="0.2">
      <c r="B624" s="10"/>
      <c r="F624" s="10"/>
    </row>
    <row r="625" spans="2:6" x14ac:dyDescent="0.2">
      <c r="B625" s="10"/>
      <c r="F625" s="10"/>
    </row>
    <row r="626" spans="2:6" x14ac:dyDescent="0.2">
      <c r="B626" s="10"/>
      <c r="F626" s="10"/>
    </row>
    <row r="627" spans="2:6" x14ac:dyDescent="0.2">
      <c r="B627" s="10"/>
      <c r="F627" s="10"/>
    </row>
    <row r="628" spans="2:6" x14ac:dyDescent="0.2">
      <c r="B628" s="10"/>
      <c r="F628" s="10"/>
    </row>
    <row r="629" spans="2:6" x14ac:dyDescent="0.2">
      <c r="B629" s="10"/>
      <c r="F629" s="10"/>
    </row>
    <row r="630" spans="2:6" x14ac:dyDescent="0.2">
      <c r="B630" s="10"/>
      <c r="F630" s="10"/>
    </row>
    <row r="631" spans="2:6" x14ac:dyDescent="0.2">
      <c r="B631" s="10"/>
      <c r="F631" s="10"/>
    </row>
    <row r="632" spans="2:6" x14ac:dyDescent="0.2">
      <c r="B632" s="10"/>
      <c r="F632" s="10"/>
    </row>
    <row r="633" spans="2:6" x14ac:dyDescent="0.2">
      <c r="B633" s="10"/>
      <c r="F633" s="10"/>
    </row>
    <row r="634" spans="2:6" x14ac:dyDescent="0.2">
      <c r="B634" s="10"/>
      <c r="F634" s="10"/>
    </row>
    <row r="635" spans="2:6" x14ac:dyDescent="0.2">
      <c r="B635" s="10"/>
      <c r="F635" s="10"/>
    </row>
    <row r="636" spans="2:6" x14ac:dyDescent="0.2">
      <c r="B636" s="10"/>
      <c r="F636" s="10"/>
    </row>
    <row r="637" spans="2:6" x14ac:dyDescent="0.2">
      <c r="B637" s="10"/>
      <c r="F637" s="10"/>
    </row>
    <row r="638" spans="2:6" x14ac:dyDescent="0.2">
      <c r="B638" s="10"/>
      <c r="F638" s="10"/>
    </row>
    <row r="639" spans="2:6" x14ac:dyDescent="0.2">
      <c r="B639" s="10"/>
      <c r="F639" s="10"/>
    </row>
    <row r="640" spans="2:6" x14ac:dyDescent="0.2">
      <c r="B640" s="10"/>
      <c r="F640" s="10"/>
    </row>
    <row r="641" spans="2:6" x14ac:dyDescent="0.2">
      <c r="B641" s="10"/>
      <c r="F641" s="10"/>
    </row>
    <row r="642" spans="2:6" x14ac:dyDescent="0.2">
      <c r="B642" s="10"/>
      <c r="F642" s="10"/>
    </row>
    <row r="643" spans="2:6" x14ac:dyDescent="0.2">
      <c r="B643" s="10"/>
      <c r="F643" s="10"/>
    </row>
    <row r="644" spans="2:6" x14ac:dyDescent="0.2">
      <c r="B644" s="10"/>
      <c r="F644" s="10"/>
    </row>
    <row r="645" spans="2:6" x14ac:dyDescent="0.2">
      <c r="B645" s="10"/>
      <c r="F645" s="10"/>
    </row>
    <row r="646" spans="2:6" x14ac:dyDescent="0.2">
      <c r="B646" s="10"/>
      <c r="F646" s="10"/>
    </row>
    <row r="647" spans="2:6" x14ac:dyDescent="0.2">
      <c r="B647" s="10"/>
      <c r="F647" s="10"/>
    </row>
    <row r="648" spans="2:6" x14ac:dyDescent="0.2">
      <c r="B648" s="10"/>
      <c r="F648" s="10"/>
    </row>
    <row r="649" spans="2:6" x14ac:dyDescent="0.2">
      <c r="B649" s="10"/>
      <c r="F649" s="10"/>
    </row>
    <row r="650" spans="2:6" x14ac:dyDescent="0.2">
      <c r="B650" s="10"/>
      <c r="F650" s="10"/>
    </row>
    <row r="651" spans="2:6" x14ac:dyDescent="0.2">
      <c r="B651" s="10"/>
      <c r="F651" s="10"/>
    </row>
    <row r="652" spans="2:6" x14ac:dyDescent="0.2">
      <c r="B652" s="10"/>
      <c r="F652" s="10"/>
    </row>
    <row r="653" spans="2:6" x14ac:dyDescent="0.2">
      <c r="B653" s="10"/>
      <c r="F653" s="10"/>
    </row>
    <row r="654" spans="2:6" x14ac:dyDescent="0.2">
      <c r="B654" s="10"/>
      <c r="F654" s="10"/>
    </row>
    <row r="655" spans="2:6" x14ac:dyDescent="0.2">
      <c r="B655" s="10"/>
      <c r="F655" s="10"/>
    </row>
    <row r="656" spans="2:6" x14ac:dyDescent="0.2">
      <c r="B656" s="10"/>
      <c r="F656" s="10"/>
    </row>
    <row r="657" spans="2:6" x14ac:dyDescent="0.2">
      <c r="B657" s="10"/>
      <c r="F657" s="10"/>
    </row>
    <row r="658" spans="2:6" x14ac:dyDescent="0.2">
      <c r="B658" s="10"/>
      <c r="F658" s="10"/>
    </row>
    <row r="659" spans="2:6" x14ac:dyDescent="0.2">
      <c r="B659" s="10"/>
      <c r="F659" s="10"/>
    </row>
    <row r="660" spans="2:6" x14ac:dyDescent="0.2">
      <c r="B660" s="10"/>
      <c r="F660" s="10"/>
    </row>
    <row r="661" spans="2:6" x14ac:dyDescent="0.2">
      <c r="B661" s="10"/>
      <c r="F661" s="10"/>
    </row>
    <row r="662" spans="2:6" x14ac:dyDescent="0.2">
      <c r="B662" s="10"/>
      <c r="F662" s="10"/>
    </row>
    <row r="663" spans="2:6" x14ac:dyDescent="0.2">
      <c r="B663" s="10"/>
      <c r="F663" s="10"/>
    </row>
    <row r="664" spans="2:6" x14ac:dyDescent="0.2">
      <c r="B664" s="10"/>
      <c r="F664" s="10"/>
    </row>
    <row r="665" spans="2:6" x14ac:dyDescent="0.2">
      <c r="B665" s="10"/>
      <c r="F665" s="10"/>
    </row>
    <row r="666" spans="2:6" x14ac:dyDescent="0.2">
      <c r="B666" s="10"/>
      <c r="F666" s="10"/>
    </row>
    <row r="667" spans="2:6" x14ac:dyDescent="0.2">
      <c r="B667" s="10"/>
      <c r="F667" s="10"/>
    </row>
    <row r="668" spans="2:6" x14ac:dyDescent="0.2">
      <c r="B668" s="10"/>
      <c r="F668" s="10"/>
    </row>
    <row r="669" spans="2:6" x14ac:dyDescent="0.2">
      <c r="B669" s="10"/>
      <c r="F669" s="10"/>
    </row>
    <row r="670" spans="2:6" x14ac:dyDescent="0.2">
      <c r="B670" s="10"/>
      <c r="F670" s="10"/>
    </row>
    <row r="671" spans="2:6" x14ac:dyDescent="0.2">
      <c r="B671" s="10"/>
      <c r="F671" s="10"/>
    </row>
    <row r="672" spans="2:6" x14ac:dyDescent="0.2">
      <c r="B672" s="10"/>
      <c r="F672" s="10"/>
    </row>
    <row r="673" spans="2:6" x14ac:dyDescent="0.2">
      <c r="B673" s="10"/>
      <c r="F673" s="10"/>
    </row>
    <row r="674" spans="2:6" x14ac:dyDescent="0.2">
      <c r="B674" s="10"/>
      <c r="F674" s="10"/>
    </row>
    <row r="675" spans="2:6" x14ac:dyDescent="0.2">
      <c r="B675" s="10"/>
      <c r="F675" s="10"/>
    </row>
    <row r="676" spans="2:6" x14ac:dyDescent="0.2">
      <c r="B676" s="10"/>
      <c r="F676" s="10"/>
    </row>
    <row r="677" spans="2:6" x14ac:dyDescent="0.2">
      <c r="B677" s="10"/>
      <c r="F677" s="10"/>
    </row>
    <row r="678" spans="2:6" x14ac:dyDescent="0.2">
      <c r="B678" s="10"/>
      <c r="F678" s="10"/>
    </row>
    <row r="679" spans="2:6" x14ac:dyDescent="0.2">
      <c r="B679" s="10"/>
      <c r="F679" s="10"/>
    </row>
    <row r="680" spans="2:6" x14ac:dyDescent="0.2">
      <c r="B680" s="10"/>
      <c r="F680" s="10"/>
    </row>
    <row r="681" spans="2:6" x14ac:dyDescent="0.2">
      <c r="B681" s="10"/>
      <c r="F681" s="10"/>
    </row>
    <row r="682" spans="2:6" x14ac:dyDescent="0.2">
      <c r="B682" s="10"/>
      <c r="F682" s="10"/>
    </row>
    <row r="683" spans="2:6" x14ac:dyDescent="0.2">
      <c r="B683" s="10"/>
      <c r="F683" s="10"/>
    </row>
    <row r="684" spans="2:6" x14ac:dyDescent="0.2">
      <c r="B684" s="10"/>
      <c r="F684" s="10"/>
    </row>
    <row r="685" spans="2:6" x14ac:dyDescent="0.2">
      <c r="B685" s="10"/>
      <c r="F685" s="10"/>
    </row>
    <row r="686" spans="2:6" x14ac:dyDescent="0.2">
      <c r="B686" s="10"/>
      <c r="F686" s="10"/>
    </row>
    <row r="687" spans="2:6" x14ac:dyDescent="0.2">
      <c r="B687" s="10"/>
      <c r="F687" s="10"/>
    </row>
    <row r="688" spans="2:6" x14ac:dyDescent="0.2">
      <c r="B688" s="10"/>
      <c r="F688" s="10"/>
    </row>
    <row r="689" spans="2:6" x14ac:dyDescent="0.2">
      <c r="B689" s="10"/>
      <c r="F689" s="10"/>
    </row>
    <row r="690" spans="2:6" x14ac:dyDescent="0.2">
      <c r="B690" s="10"/>
      <c r="F690" s="10"/>
    </row>
    <row r="691" spans="2:6" x14ac:dyDescent="0.2">
      <c r="B691" s="10"/>
      <c r="F691" s="10"/>
    </row>
    <row r="692" spans="2:6" x14ac:dyDescent="0.2">
      <c r="B692" s="10"/>
      <c r="F692" s="10"/>
    </row>
    <row r="693" spans="2:6" x14ac:dyDescent="0.2">
      <c r="B693" s="10"/>
      <c r="F693" s="10"/>
    </row>
    <row r="694" spans="2:6" x14ac:dyDescent="0.2">
      <c r="B694" s="10"/>
      <c r="F694" s="10"/>
    </row>
    <row r="695" spans="2:6" x14ac:dyDescent="0.2">
      <c r="B695" s="10"/>
      <c r="F695" s="10"/>
    </row>
    <row r="696" spans="2:6" x14ac:dyDescent="0.2">
      <c r="B696" s="10"/>
      <c r="F696" s="10"/>
    </row>
    <row r="697" spans="2:6" x14ac:dyDescent="0.2">
      <c r="B697" s="10"/>
      <c r="F697" s="10"/>
    </row>
    <row r="698" spans="2:6" x14ac:dyDescent="0.2">
      <c r="B698" s="10"/>
      <c r="F698" s="10"/>
    </row>
    <row r="699" spans="2:6" x14ac:dyDescent="0.2">
      <c r="B699" s="10"/>
      <c r="F699" s="10"/>
    </row>
    <row r="700" spans="2:6" x14ac:dyDescent="0.2">
      <c r="B700" s="10"/>
      <c r="F700" s="10"/>
    </row>
    <row r="701" spans="2:6" x14ac:dyDescent="0.2">
      <c r="B701" s="10"/>
      <c r="F701" s="10"/>
    </row>
    <row r="702" spans="2:6" x14ac:dyDescent="0.2">
      <c r="B702" s="10"/>
      <c r="F702" s="10"/>
    </row>
    <row r="703" spans="2:6" x14ac:dyDescent="0.2">
      <c r="B703" s="10"/>
      <c r="F703" s="10"/>
    </row>
    <row r="704" spans="2:6" x14ac:dyDescent="0.2">
      <c r="B704" s="10"/>
      <c r="F704" s="10"/>
    </row>
    <row r="705" spans="2:6" x14ac:dyDescent="0.2">
      <c r="B705" s="10"/>
      <c r="F705" s="10"/>
    </row>
    <row r="706" spans="2:6" x14ac:dyDescent="0.2">
      <c r="B706" s="10"/>
      <c r="F706" s="10"/>
    </row>
    <row r="707" spans="2:6" x14ac:dyDescent="0.2">
      <c r="B707" s="10"/>
      <c r="F707" s="10"/>
    </row>
    <row r="708" spans="2:6" x14ac:dyDescent="0.2">
      <c r="B708" s="10"/>
      <c r="F708" s="10"/>
    </row>
    <row r="709" spans="2:6" x14ac:dyDescent="0.2">
      <c r="B709" s="10"/>
      <c r="F709" s="10"/>
    </row>
    <row r="710" spans="2:6" x14ac:dyDescent="0.2">
      <c r="B710" s="10"/>
      <c r="F710" s="10"/>
    </row>
    <row r="711" spans="2:6" x14ac:dyDescent="0.2">
      <c r="B711" s="10"/>
      <c r="F711" s="10"/>
    </row>
    <row r="712" spans="2:6" x14ac:dyDescent="0.2">
      <c r="B712" s="10"/>
      <c r="F712" s="10"/>
    </row>
    <row r="713" spans="2:6" x14ac:dyDescent="0.2">
      <c r="B713" s="10"/>
      <c r="F713" s="10"/>
    </row>
    <row r="714" spans="2:6" x14ac:dyDescent="0.2">
      <c r="B714" s="10"/>
      <c r="F714" s="10"/>
    </row>
    <row r="715" spans="2:6" x14ac:dyDescent="0.2">
      <c r="B715" s="10"/>
      <c r="F715" s="10"/>
    </row>
    <row r="716" spans="2:6" x14ac:dyDescent="0.2">
      <c r="B716" s="10"/>
      <c r="F716" s="10"/>
    </row>
    <row r="717" spans="2:6" x14ac:dyDescent="0.2">
      <c r="B717" s="10"/>
      <c r="F717" s="10"/>
    </row>
    <row r="718" spans="2:6" x14ac:dyDescent="0.2">
      <c r="B718" s="10"/>
      <c r="F718" s="10"/>
    </row>
    <row r="719" spans="2:6" x14ac:dyDescent="0.2">
      <c r="B719" s="10"/>
      <c r="F719" s="10"/>
    </row>
    <row r="720" spans="2:6" x14ac:dyDescent="0.2">
      <c r="B720" s="10"/>
      <c r="F720" s="10"/>
    </row>
    <row r="721" spans="2:6" x14ac:dyDescent="0.2">
      <c r="B721" s="10"/>
      <c r="F721" s="10"/>
    </row>
    <row r="722" spans="2:6" x14ac:dyDescent="0.2">
      <c r="B722" s="10"/>
      <c r="F722" s="10"/>
    </row>
    <row r="723" spans="2:6" x14ac:dyDescent="0.2">
      <c r="B723" s="10"/>
      <c r="F723" s="10"/>
    </row>
    <row r="724" spans="2:6" x14ac:dyDescent="0.2">
      <c r="B724" s="10"/>
      <c r="F724" s="10"/>
    </row>
    <row r="725" spans="2:6" x14ac:dyDescent="0.2">
      <c r="B725" s="10"/>
      <c r="F725" s="10"/>
    </row>
    <row r="726" spans="2:6" x14ac:dyDescent="0.2">
      <c r="B726" s="10"/>
      <c r="F726" s="10"/>
    </row>
    <row r="727" spans="2:6" x14ac:dyDescent="0.2">
      <c r="B727" s="10"/>
      <c r="F727" s="10"/>
    </row>
    <row r="728" spans="2:6" x14ac:dyDescent="0.2">
      <c r="B728" s="10"/>
      <c r="F728" s="10"/>
    </row>
    <row r="729" spans="2:6" x14ac:dyDescent="0.2">
      <c r="B729" s="10"/>
      <c r="F729" s="10"/>
    </row>
    <row r="730" spans="2:6" x14ac:dyDescent="0.2">
      <c r="B730" s="10"/>
      <c r="F730" s="10"/>
    </row>
    <row r="731" spans="2:6" x14ac:dyDescent="0.2">
      <c r="B731" s="10"/>
      <c r="F731" s="10"/>
    </row>
    <row r="732" spans="2:6" x14ac:dyDescent="0.2">
      <c r="B732" s="10"/>
      <c r="F732" s="10"/>
    </row>
  </sheetData>
  <phoneticPr fontId="8" type="noConversion"/>
  <hyperlinks>
    <hyperlink ref="P11" r:id="rId1" display="http://www.konkoly.hu/cgi-bin/IBVS?35" xr:uid="{00000000-0004-0000-0100-000000000000}"/>
    <hyperlink ref="P12" r:id="rId2" display="http://www.konkoly.hu/cgi-bin/IBVS?573" xr:uid="{00000000-0004-0000-0100-000001000000}"/>
    <hyperlink ref="P92" r:id="rId3" display="http://www.konkoly.hu/cgi-bin/IBVS?5594" xr:uid="{00000000-0004-0000-0100-000002000000}"/>
    <hyperlink ref="P93" r:id="rId4" display="http://www.konkoly.hu/cgi-bin/IBVS?5616" xr:uid="{00000000-0004-0000-0100-000003000000}"/>
    <hyperlink ref="P95" r:id="rId5" display="http://www.konkoly.hu/cgi-bin/IBVS?5662" xr:uid="{00000000-0004-0000-0100-000004000000}"/>
    <hyperlink ref="P97" r:id="rId6" display="http://www.konkoly.hu/cgi-bin/IBVS?5676" xr:uid="{00000000-0004-0000-0100-000005000000}"/>
    <hyperlink ref="P98" r:id="rId7" display="http://www.konkoly.hu/cgi-bin/IBVS?5809" xr:uid="{00000000-0004-0000-0100-000006000000}"/>
    <hyperlink ref="P99" r:id="rId8" display="http://var.astro.cz/oejv/issues/oejv0003.pdf" xr:uid="{00000000-0004-0000-0100-000007000000}"/>
    <hyperlink ref="P100" r:id="rId9" display="http://www.bav-astro.de/sfs/BAVM_link.php?BAVMnr=178" xr:uid="{00000000-0004-0000-0100-000008000000}"/>
    <hyperlink ref="P101" r:id="rId10" display="http://var.astro.cz/oejv/issues/oejv0003.pdf" xr:uid="{00000000-0004-0000-0100-000009000000}"/>
    <hyperlink ref="P102" r:id="rId11" display="http://var.astro.cz/oejv/issues/oejv0074.pdf" xr:uid="{00000000-0004-0000-0100-00000A000000}"/>
    <hyperlink ref="P103" r:id="rId12" display="http://www.bav-astro.de/sfs/BAVM_link.php?BAVMnr=178" xr:uid="{00000000-0004-0000-0100-00000B000000}"/>
    <hyperlink ref="P104" r:id="rId13" display="http://www.bav-astro.de/sfs/BAVM_link.php?BAVMnr=209" xr:uid="{00000000-0004-0000-0100-00000C000000}"/>
    <hyperlink ref="P105" r:id="rId14" display="http://www.konkoly.hu/cgi-bin/IBVS?5924" xr:uid="{00000000-0004-0000-0100-00000D000000}"/>
    <hyperlink ref="P106" r:id="rId15" display="http://www.konkoly.hu/cgi-bin/IBVS?5958" xr:uid="{00000000-0004-0000-0100-00000E000000}"/>
    <hyperlink ref="P107" r:id="rId16" display="http://www.konkoly.hu/cgi-bin/IBVS?5958" xr:uid="{00000000-0004-0000-0100-00000F000000}"/>
    <hyperlink ref="P108" r:id="rId17" display="http://www.konkoly.hu/cgi-bin/IBVS?5958" xr:uid="{00000000-0004-0000-0100-000010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 1</vt:lpstr>
      <vt:lpstr>Graphs 1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2024-09-23T07:21:57Z</dcterms:modified>
</cp:coreProperties>
</file>