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BFDF304-788E-498A-BB05-F01948D063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22" i="1"/>
  <c r="F22" i="1"/>
  <c r="G22" i="1"/>
  <c r="K22" i="1"/>
  <c r="E23" i="1"/>
  <c r="F23" i="1"/>
  <c r="G23" i="1"/>
  <c r="K23" i="1"/>
  <c r="E24" i="1"/>
  <c r="F24" i="1"/>
  <c r="G24" i="1"/>
  <c r="K24" i="1"/>
  <c r="Q25" i="1"/>
  <c r="Q26" i="1"/>
  <c r="Q27" i="1"/>
  <c r="Q28" i="1"/>
  <c r="Q29" i="1"/>
  <c r="Q30" i="1"/>
  <c r="Q31" i="1"/>
  <c r="Q32" i="1"/>
  <c r="Q33" i="1"/>
  <c r="Q34" i="1"/>
  <c r="Q35" i="1"/>
  <c r="Q36" i="1"/>
  <c r="Q23" i="1"/>
  <c r="Q24" i="1"/>
  <c r="Q22" i="1"/>
  <c r="C9" i="1"/>
  <c r="E21" i="1"/>
  <c r="F21" i="1"/>
  <c r="G21" i="1"/>
  <c r="I21" i="1"/>
  <c r="F16" i="1"/>
  <c r="D9" i="1"/>
  <c r="C17" i="1"/>
  <c r="Q21" i="1"/>
  <c r="C12" i="1"/>
  <c r="C11" i="1"/>
  <c r="O25" i="1" l="1"/>
  <c r="O28" i="1"/>
  <c r="O32" i="1"/>
  <c r="O36" i="1"/>
  <c r="O23" i="1"/>
  <c r="O34" i="1"/>
  <c r="O22" i="1"/>
  <c r="C15" i="1"/>
  <c r="O27" i="1"/>
  <c r="O33" i="1"/>
  <c r="O31" i="1"/>
  <c r="O21" i="1"/>
  <c r="O30" i="1"/>
  <c r="O26" i="1"/>
  <c r="O35" i="1"/>
  <c r="O29" i="1"/>
  <c r="O24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<sst xmlns="http://schemas.openxmlformats.org/spreadsheetml/2006/main" count="78" uniqueCount="49">
  <si>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</si>
  <si>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</si>
  <si>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</si>
  <si>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</si>
  <si>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</si>
  <si>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</si>
  <si>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</si>
  <si>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</si>
  <si>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</si>
  <si>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</si>
  <si>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</si>
  <si>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</si>
  <si>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</si>
  <si>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</si>
  <si>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</si>
  <si>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</si>
  <si>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</si>
  <si>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</si>
  <si>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</si>
  <si>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</si>
  <si>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</si>
  <si>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</si>
  <si>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</si>
  <si>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</si>
  <si>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</si>
  <si>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</si>
  <si>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</si>
  <si>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</si>
  <si>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</si>
  <si>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</si>
  <si>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</si>
  <si>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</si>
  <si>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</si>
  <si>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5674</t>
  </si>
  <si>
    <t>not avail.</t>
  </si>
  <si>
    <t>EW/KW</t>
  </si>
  <si>
    <t>V348 Cyg / GSC 3179-1206</t>
  </si>
  <si>
    <t>OEJV 0137</t>
  </si>
  <si>
    <t>I</t>
  </si>
  <si>
    <t>JAVSO..45..121</t>
  </si>
  <si>
    <t>II</t>
  </si>
  <si>
    <t>pg</t>
  </si>
  <si>
    <t>vis</t>
  </si>
  <si>
    <t>PE</t>
  </si>
  <si>
    <t>CCD</t>
  </si>
  <si>
    <t>s5</t>
  </si>
  <si>
    <t>s6</t>
  </si>
  <si>
    <t>s7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</si>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</sst>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/>
    <xf numFmtId="0" fontId="16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172" fontId="0" fillId="0" borderId="0" xfId="0" applyNumberFormat="1" applyAlignment="1"/>
    <xf numFmtId="1" fontId="0" fillId="0" borderId="0" xfId="0" applyNumberFormat="1" applyAlignment="1"/>
    <xf numFmtId="1" fontId="0" fillId="2" borderId="0" xfId="0" applyNumberFormat="1" applyFill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V0348 Cyg - O-C Diagr.</a:t>
            </a:r>
          </a:p>
        </c:rich>
      </c:tx>
      <c:layout>
        <c:manualLayout>
          <c:xMode val="edge"/>
          <c:yMode val="edge"/>
          <c:x val="0.37293233082706767"/>
          <c:y val="3.5190557320685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14251</c:v>
                </c:pt>
                <c:pt idx="2">
                  <c:v>22062.5</c:v>
                </c:pt>
                <c:pt idx="3">
                  <c:v>22276.5</c:v>
                </c:pt>
                <c:pt idx="4">
                  <c:v>23144.5</c:v>
                </c:pt>
                <c:pt idx="5">
                  <c:v>23144.5</c:v>
                </c:pt>
                <c:pt idx="6">
                  <c:v>23144.5</c:v>
                </c:pt>
                <c:pt idx="7">
                  <c:v>23158.5</c:v>
                </c:pt>
                <c:pt idx="8">
                  <c:v>23158.5</c:v>
                </c:pt>
                <c:pt idx="9">
                  <c:v>23158.5</c:v>
                </c:pt>
                <c:pt idx="10">
                  <c:v>23159</c:v>
                </c:pt>
                <c:pt idx="11">
                  <c:v>23159</c:v>
                </c:pt>
                <c:pt idx="12">
                  <c:v>23159</c:v>
                </c:pt>
                <c:pt idx="13">
                  <c:v>23201</c:v>
                </c:pt>
                <c:pt idx="14">
                  <c:v>23201</c:v>
                </c:pt>
                <c:pt idx="15">
                  <c:v>23201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8D-4982-9E07-8D3AF6825F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14251</c:v>
                </c:pt>
                <c:pt idx="2">
                  <c:v>22062.5</c:v>
                </c:pt>
                <c:pt idx="3">
                  <c:v>22276.5</c:v>
                </c:pt>
                <c:pt idx="4">
                  <c:v>23144.5</c:v>
                </c:pt>
                <c:pt idx="5">
                  <c:v>23144.5</c:v>
                </c:pt>
                <c:pt idx="6">
                  <c:v>23144.5</c:v>
                </c:pt>
                <c:pt idx="7">
                  <c:v>23158.5</c:v>
                </c:pt>
                <c:pt idx="8">
                  <c:v>23158.5</c:v>
                </c:pt>
                <c:pt idx="9">
                  <c:v>23158.5</c:v>
                </c:pt>
                <c:pt idx="10">
                  <c:v>23159</c:v>
                </c:pt>
                <c:pt idx="11">
                  <c:v>23159</c:v>
                </c:pt>
                <c:pt idx="12">
                  <c:v>23159</c:v>
                </c:pt>
                <c:pt idx="13">
                  <c:v>23201</c:v>
                </c:pt>
                <c:pt idx="14">
                  <c:v>23201</c:v>
                </c:pt>
                <c:pt idx="15">
                  <c:v>23201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-0.1421150000023772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8D-4982-9E07-8D3AF6825F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14251</c:v>
                </c:pt>
                <c:pt idx="2">
                  <c:v>22062.5</c:v>
                </c:pt>
                <c:pt idx="3">
                  <c:v>22276.5</c:v>
                </c:pt>
                <c:pt idx="4">
                  <c:v>23144.5</c:v>
                </c:pt>
                <c:pt idx="5">
                  <c:v>23144.5</c:v>
                </c:pt>
                <c:pt idx="6">
                  <c:v>23144.5</c:v>
                </c:pt>
                <c:pt idx="7">
                  <c:v>23158.5</c:v>
                </c:pt>
                <c:pt idx="8">
                  <c:v>23158.5</c:v>
                </c:pt>
                <c:pt idx="9">
                  <c:v>23158.5</c:v>
                </c:pt>
                <c:pt idx="10">
                  <c:v>23159</c:v>
                </c:pt>
                <c:pt idx="11">
                  <c:v>23159</c:v>
                </c:pt>
                <c:pt idx="12">
                  <c:v>23159</c:v>
                </c:pt>
                <c:pt idx="13">
                  <c:v>23201</c:v>
                </c:pt>
                <c:pt idx="14">
                  <c:v>23201</c:v>
                </c:pt>
                <c:pt idx="15">
                  <c:v>23201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8D-4982-9E07-8D3AF6825F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14251</c:v>
                </c:pt>
                <c:pt idx="2">
                  <c:v>22062.5</c:v>
                </c:pt>
                <c:pt idx="3">
                  <c:v>22276.5</c:v>
                </c:pt>
                <c:pt idx="4">
                  <c:v>23144.5</c:v>
                </c:pt>
                <c:pt idx="5">
                  <c:v>23144.5</c:v>
                </c:pt>
                <c:pt idx="6">
                  <c:v>23144.5</c:v>
                </c:pt>
                <c:pt idx="7">
                  <c:v>23158.5</c:v>
                </c:pt>
                <c:pt idx="8">
                  <c:v>23158.5</c:v>
                </c:pt>
                <c:pt idx="9">
                  <c:v>23158.5</c:v>
                </c:pt>
                <c:pt idx="10">
                  <c:v>23159</c:v>
                </c:pt>
                <c:pt idx="11">
                  <c:v>23159</c:v>
                </c:pt>
                <c:pt idx="12">
                  <c:v>23159</c:v>
                </c:pt>
                <c:pt idx="13">
                  <c:v>23201</c:v>
                </c:pt>
                <c:pt idx="14">
                  <c:v>23201</c:v>
                </c:pt>
                <c:pt idx="15">
                  <c:v>23201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3.4529999997175764E-2</c:v>
                </c:pt>
                <c:pt idx="2">
                  <c:v>0.12772499999846332</c:v>
                </c:pt>
                <c:pt idx="3">
                  <c:v>0.13020499999402091</c:v>
                </c:pt>
                <c:pt idx="4">
                  <c:v>0.14179499989404576</c:v>
                </c:pt>
                <c:pt idx="5">
                  <c:v>0.14198499994381564</c:v>
                </c:pt>
                <c:pt idx="6">
                  <c:v>0.14205500001116889</c:v>
                </c:pt>
                <c:pt idx="7">
                  <c:v>0.14244499981577974</c:v>
                </c:pt>
                <c:pt idx="8">
                  <c:v>0.14269499985675793</c:v>
                </c:pt>
                <c:pt idx="9">
                  <c:v>0.14277500000025611</c:v>
                </c:pt>
                <c:pt idx="10">
                  <c:v>0.14165000021603191</c:v>
                </c:pt>
                <c:pt idx="11">
                  <c:v>0.14171999981772387</c:v>
                </c:pt>
                <c:pt idx="12">
                  <c:v>0.14178999988507712</c:v>
                </c:pt>
                <c:pt idx="13">
                  <c:v>0.14160000011906959</c:v>
                </c:pt>
                <c:pt idx="14">
                  <c:v>0.14211999988765456</c:v>
                </c:pt>
                <c:pt idx="15">
                  <c:v>0.14216999980271794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8D-4982-9E07-8D3AF6825F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14251</c:v>
                </c:pt>
                <c:pt idx="2">
                  <c:v>22062.5</c:v>
                </c:pt>
                <c:pt idx="3">
                  <c:v>22276.5</c:v>
                </c:pt>
                <c:pt idx="4">
                  <c:v>23144.5</c:v>
                </c:pt>
                <c:pt idx="5">
                  <c:v>23144.5</c:v>
                </c:pt>
                <c:pt idx="6">
                  <c:v>23144.5</c:v>
                </c:pt>
                <c:pt idx="7">
                  <c:v>23158.5</c:v>
                </c:pt>
                <c:pt idx="8">
                  <c:v>23158.5</c:v>
                </c:pt>
                <c:pt idx="9">
                  <c:v>23158.5</c:v>
                </c:pt>
                <c:pt idx="10">
                  <c:v>23159</c:v>
                </c:pt>
                <c:pt idx="11">
                  <c:v>23159</c:v>
                </c:pt>
                <c:pt idx="12">
                  <c:v>23159</c:v>
                </c:pt>
                <c:pt idx="13">
                  <c:v>23201</c:v>
                </c:pt>
                <c:pt idx="14">
                  <c:v>23201</c:v>
                </c:pt>
                <c:pt idx="15">
                  <c:v>23201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8D-4982-9E07-8D3AF6825F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14251</c:v>
                </c:pt>
                <c:pt idx="2">
                  <c:v>22062.5</c:v>
                </c:pt>
                <c:pt idx="3">
                  <c:v>22276.5</c:v>
                </c:pt>
                <c:pt idx="4">
                  <c:v>23144.5</c:v>
                </c:pt>
                <c:pt idx="5">
                  <c:v>23144.5</c:v>
                </c:pt>
                <c:pt idx="6">
                  <c:v>23144.5</c:v>
                </c:pt>
                <c:pt idx="7">
                  <c:v>23158.5</c:v>
                </c:pt>
                <c:pt idx="8">
                  <c:v>23158.5</c:v>
                </c:pt>
                <c:pt idx="9">
                  <c:v>23158.5</c:v>
                </c:pt>
                <c:pt idx="10">
                  <c:v>23159</c:v>
                </c:pt>
                <c:pt idx="11">
                  <c:v>23159</c:v>
                </c:pt>
                <c:pt idx="12">
                  <c:v>23159</c:v>
                </c:pt>
                <c:pt idx="13">
                  <c:v>23201</c:v>
                </c:pt>
                <c:pt idx="14">
                  <c:v>23201</c:v>
                </c:pt>
                <c:pt idx="15">
                  <c:v>23201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8D-4982-9E07-8D3AF6825F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14251</c:v>
                </c:pt>
                <c:pt idx="2">
                  <c:v>22062.5</c:v>
                </c:pt>
                <c:pt idx="3">
                  <c:v>22276.5</c:v>
                </c:pt>
                <c:pt idx="4">
                  <c:v>23144.5</c:v>
                </c:pt>
                <c:pt idx="5">
                  <c:v>23144.5</c:v>
                </c:pt>
                <c:pt idx="6">
                  <c:v>23144.5</c:v>
                </c:pt>
                <c:pt idx="7">
                  <c:v>23158.5</c:v>
                </c:pt>
                <c:pt idx="8">
                  <c:v>23158.5</c:v>
                </c:pt>
                <c:pt idx="9">
                  <c:v>23158.5</c:v>
                </c:pt>
                <c:pt idx="10">
                  <c:v>23159</c:v>
                </c:pt>
                <c:pt idx="11">
                  <c:v>23159</c:v>
                </c:pt>
                <c:pt idx="12">
                  <c:v>23159</c:v>
                </c:pt>
                <c:pt idx="13">
                  <c:v>23201</c:v>
                </c:pt>
                <c:pt idx="14">
                  <c:v>23201</c:v>
                </c:pt>
                <c:pt idx="15">
                  <c:v>23201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8D-4982-9E07-8D3AF6825F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14251</c:v>
                </c:pt>
                <c:pt idx="2">
                  <c:v>22062.5</c:v>
                </c:pt>
                <c:pt idx="3">
                  <c:v>22276.5</c:v>
                </c:pt>
                <c:pt idx="4">
                  <c:v>23144.5</c:v>
                </c:pt>
                <c:pt idx="5">
                  <c:v>23144.5</c:v>
                </c:pt>
                <c:pt idx="6">
                  <c:v>23144.5</c:v>
                </c:pt>
                <c:pt idx="7">
                  <c:v>23158.5</c:v>
                </c:pt>
                <c:pt idx="8">
                  <c:v>23158.5</c:v>
                </c:pt>
                <c:pt idx="9">
                  <c:v>23158.5</c:v>
                </c:pt>
                <c:pt idx="10">
                  <c:v>23159</c:v>
                </c:pt>
                <c:pt idx="11">
                  <c:v>23159</c:v>
                </c:pt>
                <c:pt idx="12">
                  <c:v>23159</c:v>
                </c:pt>
                <c:pt idx="13">
                  <c:v>23201</c:v>
                </c:pt>
                <c:pt idx="14">
                  <c:v>23201</c:v>
                </c:pt>
                <c:pt idx="15">
                  <c:v>23201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-0.14155283738120847</c:v>
                </c:pt>
                <c:pt idx="1">
                  <c:v>3.2888323433794858E-2</c:v>
                </c:pt>
                <c:pt idx="2">
                  <c:v>0.12850932814986787</c:v>
                </c:pt>
                <c:pt idx="3">
                  <c:v>0.13112891401804166</c:v>
                </c:pt>
                <c:pt idx="4">
                  <c:v>0.14175415015624193</c:v>
                </c:pt>
                <c:pt idx="5">
                  <c:v>0.14175415015624193</c:v>
                </c:pt>
                <c:pt idx="6">
                  <c:v>0.14175415015624193</c:v>
                </c:pt>
                <c:pt idx="7">
                  <c:v>0.14192552493266453</c:v>
                </c:pt>
                <c:pt idx="8">
                  <c:v>0.14192552493266453</c:v>
                </c:pt>
                <c:pt idx="9">
                  <c:v>0.14192552493266453</c:v>
                </c:pt>
                <c:pt idx="10">
                  <c:v>0.14193164546039388</c:v>
                </c:pt>
                <c:pt idx="11">
                  <c:v>0.14193164546039388</c:v>
                </c:pt>
                <c:pt idx="12">
                  <c:v>0.14193164546039388</c:v>
                </c:pt>
                <c:pt idx="13">
                  <c:v>0.14244576978966167</c:v>
                </c:pt>
                <c:pt idx="14">
                  <c:v>0.14244576978966167</c:v>
                </c:pt>
                <c:pt idx="15">
                  <c:v>0.14244576978966167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8D-4982-9E07-8D3AF6825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809576"/>
        <c:axId val="1"/>
      </c:scatterChart>
      <c:valAx>
        <c:axId val="692809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910592316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45638593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809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74130865218"/>
          <c:w val="0.65563909774436091"/>
          <c:h val="5.8651133520590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0</xdr:rowOff>
    </xdr:from>
    <xdr:to>
      <xdr:col>18</xdr:col>
      <xdr:colOff>9525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0DE412F-5C0C-0DE6-AEB0-D7F9F9269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23</v>
      </c>
      <c r="B2" s="28" t="s">
        <v>35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34</v>
      </c>
      <c r="D4" s="9" t="s">
        <v>34</v>
      </c>
    </row>
    <row r="5" spans="1:6" ht="13.5" thickTop="1" x14ac:dyDescent="0.2">
      <c r="A5" s="11" t="s">
        <v>25</v>
      </c>
      <c r="B5" s="12"/>
      <c r="C5" s="13">
        <v>-9.5</v>
      </c>
      <c r="D5" s="12" t="s">
        <v>26</v>
      </c>
    </row>
    <row r="6" spans="1:6" x14ac:dyDescent="0.2">
      <c r="A6" s="5" t="s">
        <v>1</v>
      </c>
    </row>
    <row r="7" spans="1:6" x14ac:dyDescent="0.2">
      <c r="A7" t="s">
        <v>2</v>
      </c>
      <c r="C7">
        <v>51336.887000000002</v>
      </c>
      <c r="D7" s="28" t="s">
        <v>33</v>
      </c>
    </row>
    <row r="8" spans="1:6" x14ac:dyDescent="0.2">
      <c r="A8" t="s">
        <v>3</v>
      </c>
      <c r="C8">
        <v>0.28422999999999998</v>
      </c>
      <c r="D8" s="28" t="s">
        <v>33</v>
      </c>
    </row>
    <row r="9" spans="1:6" x14ac:dyDescent="0.2">
      <c r="A9" s="26" t="s">
        <v>29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-0.14155895790893785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1.2241055458756067E-5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57931.449675769793</v>
      </c>
      <c r="E15" s="16" t="s">
        <v>30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0.28424224105545876</v>
      </c>
      <c r="E16" s="16" t="s">
        <v>27</v>
      </c>
      <c r="F16" s="17">
        <f ca="1">NOW()+15018.5+$C$5/24</f>
        <v>60340.657444328703</v>
      </c>
    </row>
    <row r="17" spans="1:17" ht="13.5" thickBot="1" x14ac:dyDescent="0.25">
      <c r="A17" s="16" t="s">
        <v>24</v>
      </c>
      <c r="B17" s="12"/>
      <c r="C17" s="12">
        <f>COUNT(C21:C2191)</f>
        <v>16</v>
      </c>
      <c r="E17" s="16" t="s">
        <v>31</v>
      </c>
      <c r="F17" s="17">
        <f ca="1">ROUND(2*(F16-$C$7)/$C$8,0)/2+F15</f>
        <v>31679</v>
      </c>
    </row>
    <row r="18" spans="1:17" ht="14.25" thickTop="1" thickBot="1" x14ac:dyDescent="0.25">
      <c r="A18" s="18" t="s">
        <v>5</v>
      </c>
      <c r="B18" s="12"/>
      <c r="C18" s="21">
        <f ca="1">+C15</f>
        <v>57931.449675769793</v>
      </c>
      <c r="D18" s="22">
        <f ca="1">+C16</f>
        <v>0.28424224105545876</v>
      </c>
      <c r="E18" s="16" t="s">
        <v>32</v>
      </c>
      <c r="F18" s="25">
        <f ca="1">ROUND(2*(F16-$C$15)/$C$16,0)/2+F15</f>
        <v>8477</v>
      </c>
    </row>
    <row r="19" spans="1:17" ht="13.5" thickTop="1" x14ac:dyDescent="0.2">
      <c r="E19" s="16" t="s">
        <v>28</v>
      </c>
      <c r="F19" s="20">
        <f ca="1">+$C$15+$C$16*F18-15018.5-$C$5/24</f>
        <v>45322.866986530251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45</v>
      </c>
      <c r="M20" s="7" t="s">
        <v>46</v>
      </c>
      <c r="N20" s="7" t="s">
        <v>47</v>
      </c>
      <c r="O20" s="7" t="s">
        <v>22</v>
      </c>
      <c r="P20" s="6" t="s">
        <v>21</v>
      </c>
      <c r="Q20" s="4" t="s">
        <v>14</v>
      </c>
    </row>
    <row r="21" spans="1:17" x14ac:dyDescent="0.2">
      <c r="A21" s="28" t="s">
        <v>33</v>
      </c>
      <c r="C21" s="10">
        <v>51336.887000000002</v>
      </c>
      <c r="D21" s="10" t="s">
        <v>13</v>
      </c>
      <c r="E21">
        <f t="shared" ref="E21:E36" si="0">+(C21-C$7)/C$8</f>
        <v>0</v>
      </c>
      <c r="F21" s="39">
        <f>ROUND(2*E21,0)/2+0.5</f>
        <v>0.5</v>
      </c>
      <c r="G21">
        <f t="shared" ref="G21:G36" si="1">+C21-(C$7+F21*C$8)</f>
        <v>-0.1421150000023772</v>
      </c>
      <c r="I21">
        <f>+G21</f>
        <v>-0.1421150000023772</v>
      </c>
      <c r="O21">
        <f t="shared" ref="O21:O36" ca="1" si="2">+C$11+C$12*$F21</f>
        <v>-0.14155283738120847</v>
      </c>
      <c r="Q21" s="2">
        <f t="shared" ref="Q21:Q36" si="3">+C21-15018.5</f>
        <v>36318.387000000002</v>
      </c>
    </row>
    <row r="22" spans="1:17" x14ac:dyDescent="0.2">
      <c r="A22" s="32" t="s">
        <v>37</v>
      </c>
      <c r="B22" s="33" t="s">
        <v>38</v>
      </c>
      <c r="C22" s="34">
        <v>55387.483260000001</v>
      </c>
      <c r="D22" s="34">
        <v>1.6000000000000001E-3</v>
      </c>
      <c r="E22" s="38">
        <f t="shared" si="0"/>
        <v>14251.121486120392</v>
      </c>
      <c r="F22" s="39">
        <f>ROUND(2*E22,0)/2</f>
        <v>14251</v>
      </c>
      <c r="G22">
        <f t="shared" si="1"/>
        <v>3.4529999997175764E-2</v>
      </c>
      <c r="K22">
        <f t="shared" ref="K22:K36" si="4">+G22</f>
        <v>3.4529999997175764E-2</v>
      </c>
      <c r="O22">
        <f t="shared" ca="1" si="2"/>
        <v>3.2888323433794858E-2</v>
      </c>
      <c r="Q22" s="2">
        <f t="shared" si="3"/>
        <v>40368.983260000001</v>
      </c>
    </row>
    <row r="23" spans="1:17" x14ac:dyDescent="0.2">
      <c r="A23" s="29" t="s">
        <v>39</v>
      </c>
      <c r="B23" s="30" t="s">
        <v>40</v>
      </c>
      <c r="C23" s="31">
        <v>57607.839099999997</v>
      </c>
      <c r="D23" s="31">
        <v>1E-4</v>
      </c>
      <c r="E23" s="38">
        <f t="shared" si="0"/>
        <v>22062.949371987459</v>
      </c>
      <c r="F23" s="40">
        <f t="shared" ref="F23:F36" si="5">ROUND(2*E23,0)/2-0.5</f>
        <v>22062.5</v>
      </c>
      <c r="G23">
        <f t="shared" si="1"/>
        <v>0.12772499999846332</v>
      </c>
      <c r="K23">
        <f t="shared" si="4"/>
        <v>0.12772499999846332</v>
      </c>
      <c r="O23">
        <f t="shared" ca="1" si="2"/>
        <v>0.12850932814986787</v>
      </c>
      <c r="Q23" s="2">
        <f t="shared" si="3"/>
        <v>42589.339099999997</v>
      </c>
    </row>
    <row r="24" spans="1:17" x14ac:dyDescent="0.2">
      <c r="A24" s="29" t="s">
        <v>39</v>
      </c>
      <c r="B24" s="30" t="s">
        <v>40</v>
      </c>
      <c r="C24" s="31">
        <v>57668.666799999999</v>
      </c>
      <c r="D24" s="31">
        <v>1E-4</v>
      </c>
      <c r="E24" s="38">
        <f t="shared" si="0"/>
        <v>22276.958097315543</v>
      </c>
      <c r="F24" s="40">
        <f t="shared" si="5"/>
        <v>22276.5</v>
      </c>
      <c r="G24">
        <f t="shared" si="1"/>
        <v>0.13020499999402091</v>
      </c>
      <c r="K24">
        <f t="shared" si="4"/>
        <v>0.13020499999402091</v>
      </c>
      <c r="O24">
        <f t="shared" ca="1" si="2"/>
        <v>0.13112891401804166</v>
      </c>
      <c r="Q24" s="2">
        <f t="shared" si="3"/>
        <v>42650.166799999999</v>
      </c>
    </row>
    <row r="25" spans="1:17" x14ac:dyDescent="0.2">
      <c r="A25" s="35" t="s">
        <v>48</v>
      </c>
      <c r="B25" s="36" t="s">
        <v>38</v>
      </c>
      <c r="C25" s="37">
        <v>57915.390029999893</v>
      </c>
      <c r="D25" s="37">
        <v>2.0000000000000001E-4</v>
      </c>
      <c r="E25" s="38">
        <f t="shared" si="0"/>
        <v>23144.998874150831</v>
      </c>
      <c r="F25" s="40">
        <f t="shared" si="5"/>
        <v>23144.5</v>
      </c>
      <c r="G25">
        <f t="shared" si="1"/>
        <v>0.14179499989404576</v>
      </c>
      <c r="K25">
        <f t="shared" si="4"/>
        <v>0.14179499989404576</v>
      </c>
      <c r="O25">
        <f t="shared" ca="1" si="2"/>
        <v>0.14175415015624193</v>
      </c>
      <c r="Q25" s="2">
        <f t="shared" si="3"/>
        <v>42896.890029999893</v>
      </c>
    </row>
    <row r="26" spans="1:17" x14ac:dyDescent="0.2">
      <c r="A26" s="35" t="s">
        <v>48</v>
      </c>
      <c r="B26" s="36" t="s">
        <v>38</v>
      </c>
      <c r="C26" s="37">
        <v>57915.390219999943</v>
      </c>
      <c r="D26" s="37">
        <v>2.0000000000000001E-4</v>
      </c>
      <c r="E26" s="38">
        <f t="shared" si="0"/>
        <v>23144.999542623722</v>
      </c>
      <c r="F26" s="40">
        <f t="shared" si="5"/>
        <v>23144.5</v>
      </c>
      <c r="G26">
        <f t="shared" si="1"/>
        <v>0.14198499994381564</v>
      </c>
      <c r="K26">
        <f t="shared" si="4"/>
        <v>0.14198499994381564</v>
      </c>
      <c r="O26">
        <f t="shared" ca="1" si="2"/>
        <v>0.14175415015624193</v>
      </c>
      <c r="Q26" s="2">
        <f t="shared" si="3"/>
        <v>42896.890219999943</v>
      </c>
    </row>
    <row r="27" spans="1:17" x14ac:dyDescent="0.2">
      <c r="A27" s="35" t="s">
        <v>48</v>
      </c>
      <c r="B27" s="36" t="s">
        <v>38</v>
      </c>
      <c r="C27" s="37">
        <v>57915.39029000001</v>
      </c>
      <c r="D27" s="37">
        <v>1E-4</v>
      </c>
      <c r="E27" s="38">
        <f t="shared" si="0"/>
        <v>23144.99978890338</v>
      </c>
      <c r="F27" s="40">
        <f t="shared" si="5"/>
        <v>23144.5</v>
      </c>
      <c r="G27">
        <f t="shared" si="1"/>
        <v>0.14205500001116889</v>
      </c>
      <c r="K27">
        <f t="shared" si="4"/>
        <v>0.14205500001116889</v>
      </c>
      <c r="O27">
        <f t="shared" ca="1" si="2"/>
        <v>0.14175415015624193</v>
      </c>
      <c r="Q27" s="2">
        <f t="shared" si="3"/>
        <v>42896.89029000001</v>
      </c>
    </row>
    <row r="28" spans="1:17" x14ac:dyDescent="0.2">
      <c r="A28" s="35" t="s">
        <v>48</v>
      </c>
      <c r="B28" s="36" t="s">
        <v>38</v>
      </c>
      <c r="C28" s="37">
        <v>57919.369899999816</v>
      </c>
      <c r="D28" s="37">
        <v>1E-4</v>
      </c>
      <c r="E28" s="38">
        <f t="shared" si="0"/>
        <v>23159.001161030905</v>
      </c>
      <c r="F28" s="40">
        <f t="shared" si="5"/>
        <v>23158.5</v>
      </c>
      <c r="G28">
        <f t="shared" si="1"/>
        <v>0.14244499981577974</v>
      </c>
      <c r="K28">
        <f t="shared" si="4"/>
        <v>0.14244499981577974</v>
      </c>
      <c r="O28">
        <f t="shared" ca="1" si="2"/>
        <v>0.14192552493266453</v>
      </c>
      <c r="Q28" s="2">
        <f t="shared" si="3"/>
        <v>42900.869899999816</v>
      </c>
    </row>
    <row r="29" spans="1:17" x14ac:dyDescent="0.2">
      <c r="A29" s="35" t="s">
        <v>48</v>
      </c>
      <c r="B29" s="36" t="s">
        <v>38</v>
      </c>
      <c r="C29" s="37">
        <v>57919.370149999857</v>
      </c>
      <c r="D29" s="37">
        <v>2.9999999999999997E-4</v>
      </c>
      <c r="E29" s="38">
        <f t="shared" si="0"/>
        <v>23159.002040600411</v>
      </c>
      <c r="F29" s="40">
        <f t="shared" si="5"/>
        <v>23158.5</v>
      </c>
      <c r="G29">
        <f t="shared" si="1"/>
        <v>0.14269499985675793</v>
      </c>
      <c r="K29">
        <f t="shared" si="4"/>
        <v>0.14269499985675793</v>
      </c>
      <c r="O29">
        <f t="shared" ca="1" si="2"/>
        <v>0.14192552493266453</v>
      </c>
      <c r="Q29" s="2">
        <f t="shared" si="3"/>
        <v>42900.870149999857</v>
      </c>
    </row>
    <row r="30" spans="1:17" x14ac:dyDescent="0.2">
      <c r="A30" s="35" t="s">
        <v>48</v>
      </c>
      <c r="B30" s="36" t="s">
        <v>38</v>
      </c>
      <c r="C30" s="37">
        <v>57919.37023</v>
      </c>
      <c r="D30" s="37">
        <v>2.0000000000000001E-4</v>
      </c>
      <c r="E30" s="38">
        <f t="shared" si="0"/>
        <v>23159.002322063112</v>
      </c>
      <c r="F30" s="40">
        <f t="shared" si="5"/>
        <v>23158.5</v>
      </c>
      <c r="G30">
        <f t="shared" si="1"/>
        <v>0.14277500000025611</v>
      </c>
      <c r="K30">
        <f t="shared" si="4"/>
        <v>0.14277500000025611</v>
      </c>
      <c r="O30">
        <f t="shared" ca="1" si="2"/>
        <v>0.14192552493266453</v>
      </c>
      <c r="Q30" s="2">
        <f t="shared" si="3"/>
        <v>42900.87023</v>
      </c>
    </row>
    <row r="31" spans="1:17" x14ac:dyDescent="0.2">
      <c r="A31" s="35" t="s">
        <v>48</v>
      </c>
      <c r="B31" s="36" t="s">
        <v>40</v>
      </c>
      <c r="C31" s="37">
        <v>57919.511220000219</v>
      </c>
      <c r="D31" s="37">
        <v>1E-4</v>
      </c>
      <c r="E31" s="38">
        <f t="shared" si="0"/>
        <v>23159.498364001745</v>
      </c>
      <c r="F31" s="40">
        <f t="shared" si="5"/>
        <v>23159</v>
      </c>
      <c r="G31">
        <f t="shared" si="1"/>
        <v>0.14165000021603191</v>
      </c>
      <c r="K31">
        <f t="shared" si="4"/>
        <v>0.14165000021603191</v>
      </c>
      <c r="O31">
        <f t="shared" ca="1" si="2"/>
        <v>0.14193164546039388</v>
      </c>
      <c r="Q31" s="2">
        <f t="shared" si="3"/>
        <v>42901.011220000219</v>
      </c>
    </row>
    <row r="32" spans="1:17" x14ac:dyDescent="0.2">
      <c r="A32" s="35" t="s">
        <v>48</v>
      </c>
      <c r="B32" s="36" t="s">
        <v>40</v>
      </c>
      <c r="C32" s="37">
        <v>57919.51128999982</v>
      </c>
      <c r="D32" s="37">
        <v>1E-4</v>
      </c>
      <c r="E32" s="38">
        <f t="shared" si="0"/>
        <v>23159.498610279767</v>
      </c>
      <c r="F32" s="40">
        <f t="shared" si="5"/>
        <v>23159</v>
      </c>
      <c r="G32">
        <f t="shared" si="1"/>
        <v>0.14171999981772387</v>
      </c>
      <c r="K32">
        <f t="shared" si="4"/>
        <v>0.14171999981772387</v>
      </c>
      <c r="O32">
        <f t="shared" ca="1" si="2"/>
        <v>0.14193164546039388</v>
      </c>
      <c r="Q32" s="2">
        <f t="shared" si="3"/>
        <v>42901.01128999982</v>
      </c>
    </row>
    <row r="33" spans="1:17" x14ac:dyDescent="0.2">
      <c r="A33" s="35" t="s">
        <v>48</v>
      </c>
      <c r="B33" s="36" t="s">
        <v>40</v>
      </c>
      <c r="C33" s="37">
        <v>57919.511359999888</v>
      </c>
      <c r="D33" s="37">
        <v>1E-4</v>
      </c>
      <c r="E33" s="38">
        <f t="shared" si="0"/>
        <v>23159.498856559425</v>
      </c>
      <c r="F33" s="40">
        <f t="shared" si="5"/>
        <v>23159</v>
      </c>
      <c r="G33">
        <f t="shared" si="1"/>
        <v>0.14178999988507712</v>
      </c>
      <c r="K33">
        <f t="shared" si="4"/>
        <v>0.14178999988507712</v>
      </c>
      <c r="O33">
        <f t="shared" ca="1" si="2"/>
        <v>0.14193164546039388</v>
      </c>
      <c r="Q33" s="2">
        <f t="shared" si="3"/>
        <v>42901.011359999888</v>
      </c>
    </row>
    <row r="34" spans="1:17" x14ac:dyDescent="0.2">
      <c r="A34" s="35" t="s">
        <v>48</v>
      </c>
      <c r="B34" s="36" t="s">
        <v>40</v>
      </c>
      <c r="C34" s="37">
        <v>57931.448830000125</v>
      </c>
      <c r="D34" s="37">
        <v>1E-4</v>
      </c>
      <c r="E34" s="38">
        <f t="shared" si="0"/>
        <v>23201.498188087546</v>
      </c>
      <c r="F34" s="40">
        <f t="shared" si="5"/>
        <v>23201</v>
      </c>
      <c r="G34">
        <f t="shared" si="1"/>
        <v>0.14160000011906959</v>
      </c>
      <c r="K34">
        <f t="shared" si="4"/>
        <v>0.14160000011906959</v>
      </c>
      <c r="O34">
        <f t="shared" ca="1" si="2"/>
        <v>0.14244576978966167</v>
      </c>
      <c r="Q34" s="2">
        <f t="shared" si="3"/>
        <v>42912.948830000125</v>
      </c>
    </row>
    <row r="35" spans="1:17" x14ac:dyDescent="0.2">
      <c r="A35" s="35" t="s">
        <v>48</v>
      </c>
      <c r="B35" s="36" t="s">
        <v>40</v>
      </c>
      <c r="C35" s="37">
        <v>57931.449349999893</v>
      </c>
      <c r="D35" s="37">
        <v>1E-4</v>
      </c>
      <c r="E35" s="38">
        <f t="shared" si="0"/>
        <v>23201.500017591006</v>
      </c>
      <c r="F35" s="40">
        <f t="shared" si="5"/>
        <v>23201</v>
      </c>
      <c r="G35">
        <f t="shared" si="1"/>
        <v>0.14211999988765456</v>
      </c>
      <c r="K35">
        <f t="shared" si="4"/>
        <v>0.14211999988765456</v>
      </c>
      <c r="O35">
        <f t="shared" ca="1" si="2"/>
        <v>0.14244576978966167</v>
      </c>
      <c r="Q35" s="2">
        <f t="shared" si="3"/>
        <v>42912.949349999893</v>
      </c>
    </row>
    <row r="36" spans="1:17" x14ac:dyDescent="0.2">
      <c r="A36" s="35" t="s">
        <v>48</v>
      </c>
      <c r="B36" s="36" t="s">
        <v>40</v>
      </c>
      <c r="C36" s="37">
        <v>57931.449399999809</v>
      </c>
      <c r="D36" s="37">
        <v>2.0000000000000001E-4</v>
      </c>
      <c r="E36" s="38">
        <f t="shared" si="0"/>
        <v>23201.50019350458</v>
      </c>
      <c r="F36" s="40">
        <f t="shared" si="5"/>
        <v>23201</v>
      </c>
      <c r="G36">
        <f t="shared" si="1"/>
        <v>0.14216999980271794</v>
      </c>
      <c r="K36">
        <f t="shared" si="4"/>
        <v>0.14216999980271794</v>
      </c>
      <c r="O36">
        <f t="shared" ca="1" si="2"/>
        <v>0.14244576978966167</v>
      </c>
      <c r="Q36" s="2">
        <f t="shared" si="3"/>
        <v>42912.949399999809</v>
      </c>
    </row>
    <row r="37" spans="1:17" x14ac:dyDescent="0.2">
      <c r="C37" s="10"/>
      <c r="D37" s="10"/>
      <c r="E37" s="38"/>
      <c r="F37" s="39"/>
    </row>
    <row r="38" spans="1:17" x14ac:dyDescent="0.2">
      <c r="C38" s="10"/>
      <c r="D38" s="10"/>
      <c r="E38" s="38"/>
      <c r="F38" s="39"/>
    </row>
    <row r="39" spans="1:17" x14ac:dyDescent="0.2">
      <c r="C39" s="10"/>
      <c r="D39" s="10"/>
      <c r="E39" s="38"/>
      <c r="F39" s="39"/>
    </row>
    <row r="40" spans="1:17" x14ac:dyDescent="0.2">
      <c r="C40" s="10"/>
      <c r="D40" s="10"/>
      <c r="E40" s="38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5:D36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2024-01-31T02:46:43Z</dcterms:modified>
</cp:coreProperties>
</file>