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1AC90595-CB20-4F4F-93BE-CF7F714059E0}" xr6:coauthVersionLast="47" xr6:coauthVersionMax="47" xr10:uidLastSave="{00000000-0000-0000-0000-000000000000}"/>
  <bookViews>
    <workbookView xWindow="-120" yWindow="-120" windowWidth="29040" windowHeight="15840"/>
  </bookViews>
  <sheets>
    <sheet name="A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Q37" i="1" l="1"/>
  <c r="D9" i="1"/>
  <c r="C9" i="1"/>
  <c r="Q27" i="1"/>
  <c r="Q28" i="1"/>
  <c r="Q29" i="1"/>
  <c r="Q30" i="1"/>
  <c r="Q31" i="1"/>
  <c r="Q32" i="1"/>
  <c r="Q33" i="1"/>
  <c r="Q34" i="1"/>
  <c r="Q35" i="1"/>
  <c r="Q36" i="1"/>
  <c r="G25" i="2"/>
  <c r="C25" i="2"/>
  <c r="G15" i="2"/>
  <c r="C15" i="2"/>
  <c r="G14" i="2"/>
  <c r="C14" i="2"/>
  <c r="G24" i="2"/>
  <c r="C24" i="2"/>
  <c r="G23" i="2"/>
  <c r="C23" i="2"/>
  <c r="G13" i="2"/>
  <c r="C13" i="2"/>
  <c r="G12" i="2"/>
  <c r="C12" i="2"/>
  <c r="G11" i="2"/>
  <c r="C11" i="2"/>
  <c r="G22" i="2"/>
  <c r="C22" i="2"/>
  <c r="G21" i="2"/>
  <c r="C21" i="2"/>
  <c r="G20" i="2"/>
  <c r="C20" i="2"/>
  <c r="G19" i="2"/>
  <c r="C19" i="2"/>
  <c r="G18" i="2"/>
  <c r="C18" i="2"/>
  <c r="G17" i="2"/>
  <c r="C17" i="2"/>
  <c r="G16" i="2"/>
  <c r="C16" i="2"/>
  <c r="H25" i="2"/>
  <c r="B25" i="2"/>
  <c r="D25" i="2"/>
  <c r="A25" i="2"/>
  <c r="H15" i="2"/>
  <c r="B15" i="2"/>
  <c r="D15" i="2"/>
  <c r="A15" i="2"/>
  <c r="H14" i="2"/>
  <c r="B14" i="2"/>
  <c r="D14" i="2"/>
  <c r="A14" i="2"/>
  <c r="H24" i="2"/>
  <c r="B24" i="2"/>
  <c r="D24" i="2"/>
  <c r="A24" i="2"/>
  <c r="H23" i="2"/>
  <c r="B23" i="2"/>
  <c r="D23" i="2"/>
  <c r="A23" i="2"/>
  <c r="H13" i="2"/>
  <c r="B13" i="2"/>
  <c r="D13" i="2"/>
  <c r="A13" i="2"/>
  <c r="H12" i="2"/>
  <c r="B12" i="2"/>
  <c r="D12" i="2"/>
  <c r="A12" i="2"/>
  <c r="H11" i="2"/>
  <c r="B11" i="2"/>
  <c r="D11" i="2"/>
  <c r="A11" i="2"/>
  <c r="H22" i="2"/>
  <c r="B22" i="2"/>
  <c r="D22" i="2"/>
  <c r="A22" i="2"/>
  <c r="H21" i="2"/>
  <c r="B21" i="2"/>
  <c r="D21" i="2"/>
  <c r="A21" i="2"/>
  <c r="H20" i="2"/>
  <c r="B20" i="2"/>
  <c r="D20" i="2"/>
  <c r="A20" i="2"/>
  <c r="H19" i="2"/>
  <c r="B19" i="2"/>
  <c r="D19" i="2"/>
  <c r="A19" i="2"/>
  <c r="H18" i="2"/>
  <c r="B18" i="2"/>
  <c r="D18" i="2"/>
  <c r="A18" i="2"/>
  <c r="H17" i="2"/>
  <c r="B17" i="2"/>
  <c r="D17" i="2"/>
  <c r="A17" i="2"/>
  <c r="H16" i="2"/>
  <c r="B16" i="2"/>
  <c r="D16" i="2"/>
  <c r="A16" i="2"/>
  <c r="Q25" i="1"/>
  <c r="Q26" i="1"/>
  <c r="F16" i="1"/>
  <c r="F17" i="1" s="1"/>
  <c r="Q24" i="1"/>
  <c r="Q23" i="1"/>
  <c r="Q22" i="1"/>
  <c r="C21" i="1"/>
  <c r="E21" i="1"/>
  <c r="F21" i="1"/>
  <c r="C7" i="1"/>
  <c r="E37" i="1"/>
  <c r="F37" i="1"/>
  <c r="C8" i="1"/>
  <c r="E18" i="2"/>
  <c r="E25" i="2"/>
  <c r="E19" i="2"/>
  <c r="E22" i="2"/>
  <c r="E23" i="2"/>
  <c r="E24" i="2"/>
  <c r="E14" i="2"/>
  <c r="E29" i="1"/>
  <c r="F29" i="1"/>
  <c r="G29" i="1"/>
  <c r="I29" i="1"/>
  <c r="E25" i="1"/>
  <c r="F25" i="1"/>
  <c r="G24" i="1"/>
  <c r="J24" i="1"/>
  <c r="G36" i="1"/>
  <c r="I36" i="1"/>
  <c r="E34" i="1"/>
  <c r="F34" i="1"/>
  <c r="E22" i="1"/>
  <c r="F22" i="1"/>
  <c r="G22" i="1"/>
  <c r="K22" i="1"/>
  <c r="Q21" i="1"/>
  <c r="G33" i="1"/>
  <c r="I33" i="1"/>
  <c r="E31" i="1"/>
  <c r="F31" i="1"/>
  <c r="G31" i="1"/>
  <c r="I31" i="1"/>
  <c r="E36" i="1"/>
  <c r="F36" i="1"/>
  <c r="G30" i="1"/>
  <c r="I30" i="1"/>
  <c r="E28" i="1"/>
  <c r="C17" i="1"/>
  <c r="G23" i="1"/>
  <c r="J23" i="1"/>
  <c r="E26" i="1"/>
  <c r="F26" i="1"/>
  <c r="G26" i="1"/>
  <c r="J26" i="1"/>
  <c r="E33" i="1"/>
  <c r="F33" i="1"/>
  <c r="E24" i="1"/>
  <c r="F24" i="1"/>
  <c r="G21" i="1"/>
  <c r="H21" i="1"/>
  <c r="G32" i="1"/>
  <c r="I32" i="1"/>
  <c r="E30" i="1"/>
  <c r="F30" i="1"/>
  <c r="G37" i="1"/>
  <c r="K37" i="1"/>
  <c r="E23" i="1"/>
  <c r="F23" i="1"/>
  <c r="G25" i="1"/>
  <c r="J25" i="1"/>
  <c r="E35" i="1"/>
  <c r="F35" i="1"/>
  <c r="G35" i="1"/>
  <c r="I35" i="1"/>
  <c r="G34" i="1"/>
  <c r="E32" i="1"/>
  <c r="F32" i="1"/>
  <c r="E27" i="1"/>
  <c r="F27" i="1"/>
  <c r="G27" i="1"/>
  <c r="I27" i="1"/>
  <c r="E15" i="2"/>
  <c r="E13" i="2"/>
  <c r="E16" i="2"/>
  <c r="I34" i="1"/>
  <c r="E21" i="2"/>
  <c r="F28" i="1"/>
  <c r="G28" i="1"/>
  <c r="I28" i="1"/>
  <c r="E17" i="2"/>
  <c r="E11" i="2"/>
  <c r="E20" i="2"/>
  <c r="E12" i="2"/>
  <c r="C12" i="1"/>
  <c r="C11" i="1"/>
  <c r="O22" i="1" l="1"/>
  <c r="O34" i="1"/>
  <c r="O30" i="1"/>
  <c r="O24" i="1"/>
  <c r="O23" i="1"/>
  <c r="O26" i="1"/>
  <c r="O25" i="1"/>
  <c r="O21" i="1"/>
  <c r="O29" i="1"/>
  <c r="O28" i="1"/>
  <c r="O37" i="1"/>
  <c r="O32" i="1"/>
  <c r="O33" i="1"/>
  <c r="C15" i="1"/>
  <c r="O36" i="1"/>
  <c r="O35" i="1"/>
  <c r="O27" i="1"/>
  <c r="O31" i="1"/>
  <c r="C16" i="1"/>
  <c r="D18" i="1" s="1"/>
  <c r="C18" i="1" l="1"/>
  <c r="F18" i="1"/>
  <c r="F19" i="1" s="1"/>
</calcChain>
</file>

<file path=xl/sharedStrings.xml><?xml version="1.0" encoding="utf-8"?>
<sst xmlns="http://schemas.openxmlformats.org/spreadsheetml/2006/main" count="214" uniqueCount="131">
  <si>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</si>
  <si>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</si>
  <si>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</si>
  <si>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</si>
  <si>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</si>
  <si>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</si>
  <si>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</si>
  <si>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</si>
  <si>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</si>
  <si>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</si>
  <si>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</si>
  <si>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</si>
  <si>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</si>
  <si>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</si>
  <si>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</si>
  <si>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</si>
  <si>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</si>
  <si>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</si>
  <si>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</si>
  <si>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</si>
  <si>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</si>
  <si>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</si>
  <si>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</si>
  <si>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</si>
  <si>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</si>
  <si>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</si>
  <si>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</si>
  <si>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</si>
  <si>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IBVS 5502</t>
  </si>
  <si>
    <t>I</t>
  </si>
  <si>
    <t>EA/KE:</t>
  </si>
  <si>
    <t># of data points:</t>
  </si>
  <si>
    <t>IBVS 5731</t>
  </si>
  <si>
    <t>My time zone &gt;&gt;&gt;&gt;&gt;</t>
  </si>
  <si>
    <t>(PST=8, PDT=MDT=7, MDT=CST=6, etc.)</t>
  </si>
  <si>
    <t>JD today</t>
  </si>
  <si>
    <t>New Cycle</t>
  </si>
  <si>
    <t>Next ToM</t>
  </si>
  <si>
    <t>IBVS 5802</t>
  </si>
  <si>
    <t>Add cycle</t>
  </si>
  <si>
    <t>Old Cycle</t>
  </si>
  <si>
    <t>Start of linear fit &gt;&gt;&gt;&gt;&gt;&gt;&gt;&gt;&gt;&gt;&gt;&gt;&gt;&gt;&gt;&gt;&gt;&gt;&gt;&gt;&gt;</t>
  </si>
  <si>
    <t>IBVS 5918</t>
  </si>
  <si>
    <t>IBVS 6010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</si>
  <si>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</si>
  <si>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</si>
  <si>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</si>
  <si>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</si>
  <si>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</si>
  <si>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</si>
  <si>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</si>
  <si>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</si>
  <si>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</si>
  <si>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</si>
  <si>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</si>
  <si>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F </t>
  </si>
  <si>
    <t>2426618.80 </t>
  </si>
  <si>
    <t> 04.10.1931 07:12 </t>
  </si>
  <si>
    <t> -0.25 </t>
  </si>
  <si>
    <t>P </t>
  </si>
  <si>
    <t> S.Beljawsky </t>
  </si>
  <si>
    <t> PZ 4.268 </t>
  </si>
  <si>
    <t>2426624.74 </t>
  </si>
  <si>
    <t> 10.10.1931 05:45 </t>
  </si>
  <si>
    <t> -0.21 </t>
  </si>
  <si>
    <t>2426893.87 </t>
  </si>
  <si>
    <t> 05.07.1932 08:52 </t>
  </si>
  <si>
    <t>2428102.072 </t>
  </si>
  <si>
    <t> 26.10.1935 13:43 </t>
  </si>
  <si>
    <t> -0.001 </t>
  </si>
  <si>
    <t> A.A.Wachmann </t>
  </si>
  <si>
    <t> AAAN 11.5.39 </t>
  </si>
  <si>
    <t>2428361.636 </t>
  </si>
  <si>
    <t> 12.07.1936 03:15 </t>
  </si>
  <si>
    <t> -0.022 </t>
  </si>
  <si>
    <t>2428777.579 </t>
  </si>
  <si>
    <t> 01.09.1937 01:53 </t>
  </si>
  <si>
    <t> -0.005 </t>
  </si>
  <si>
    <t>2429196.468 </t>
  </si>
  <si>
    <t> 24.10.1938 23:13 </t>
  </si>
  <si>
    <t> 0.009 </t>
  </si>
  <si>
    <t>2452750.86 </t>
  </si>
  <si>
    <t> 21.04.2003 08:38 </t>
  </si>
  <si>
    <t> 0.01 </t>
  </si>
  <si>
    <t>E </t>
  </si>
  <si>
    <t>?</t>
  </si>
  <si>
    <t> S.Dvorak </t>
  </si>
  <si>
    <t>IBVS 5502 </t>
  </si>
  <si>
    <t>2453600.4092 </t>
  </si>
  <si>
    <t> 17.08.2005 21:49 </t>
  </si>
  <si>
    <t> 0.0061 </t>
  </si>
  <si>
    <t>C </t>
  </si>
  <si>
    <t>o</t>
  </si>
  <si>
    <t> U.Schmidt </t>
  </si>
  <si>
    <t>BAVM 178 </t>
  </si>
  <si>
    <t>2454271.4984 </t>
  </si>
  <si>
    <t> 19.06.2007 23:57 </t>
  </si>
  <si>
    <t> 0.0090 </t>
  </si>
  <si>
    <t>-I</t>
  </si>
  <si>
    <t> F.Agerer </t>
  </si>
  <si>
    <t>BAVM 186 </t>
  </si>
  <si>
    <t>2454339.3447 </t>
  </si>
  <si>
    <t> 26.08.2007 20:16 </t>
  </si>
  <si>
    <t>17312</t>
  </si>
  <si>
    <t> 0.0092 </t>
  </si>
  <si>
    <t>BAVM 193 </t>
  </si>
  <si>
    <t>2454757.4771 </t>
  </si>
  <si>
    <t> 17.10.2008 23:27 </t>
  </si>
  <si>
    <t>17595.5</t>
  </si>
  <si>
    <t> 0.0032 </t>
  </si>
  <si>
    <t> P.Frank </t>
  </si>
  <si>
    <t>BAVM 203 </t>
  </si>
  <si>
    <t>2454976.5061 </t>
  </si>
  <si>
    <t> 25.05.2009 00:08 </t>
  </si>
  <si>
    <t>17744</t>
  </si>
  <si>
    <t> 0.0073 </t>
  </si>
  <si>
    <t> W.Moschner &amp; P.Frank </t>
  </si>
  <si>
    <t>BAVM 209 </t>
  </si>
  <si>
    <t>2455740.5130 </t>
  </si>
  <si>
    <t> 28.06.2011 00:18 </t>
  </si>
  <si>
    <t>18262</t>
  </si>
  <si>
    <t> 0.0083 </t>
  </si>
  <si>
    <t>BAVM 220 </t>
  </si>
  <si>
    <t>2455799.5089 </t>
  </si>
  <si>
    <t> 26.08.2011 00:12 </t>
  </si>
  <si>
    <t>18302</t>
  </si>
  <si>
    <t> 0.0076 </t>
  </si>
  <si>
    <t>BAVM 225 </t>
  </si>
  <si>
    <t>II</t>
  </si>
  <si>
    <t>OEJV 0211</t>
  </si>
  <si>
    <t>V0496 Cyg / gsc 2684-0882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</si>
</sst>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_);\(&quot;$&quot;#,##0\)"/>
    <numFmt numFmtId="172" formatCode="0.000"/>
  </numFmts>
  <fonts count="21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2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10">
    <xf numFmtId="0" fontId="0" fillId="0" borderId="0">
      <alignment vertical="top"/>
    </xf>
    <xf numFmtId="3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2" fontId="20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20" fillId="0" borderId="1" applyNumberFormat="0" applyFont="0" applyFill="0" applyAlignment="0" applyProtection="0"/>
  </cellStyleXfs>
  <cellXfs count="56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2" xfId="0" applyBorder="1" applyAlignment="1"/>
    <xf numFmtId="0" fontId="0" fillId="0" borderId="3" xfId="0" applyBorder="1" applyAlignment="1"/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6" fillId="0" borderId="0" xfId="0" applyFont="1" applyAlignment="1"/>
    <xf numFmtId="0" fontId="6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 wrapText="1"/>
    </xf>
    <xf numFmtId="0" fontId="0" fillId="0" borderId="0" xfId="0">
      <alignment vertical="top"/>
    </xf>
    <xf numFmtId="0" fontId="0" fillId="0" borderId="0" xfId="0" applyAlignment="1">
      <alignment wrapText="1"/>
    </xf>
    <xf numFmtId="0" fontId="0" fillId="0" borderId="0" xfId="0" applyAlignment="1">
      <alignment horizontal="left"/>
    </xf>
    <xf numFmtId="172" fontId="8" fillId="0" borderId="0" xfId="0" applyNumberFormat="1" applyFont="1" applyAlignment="1">
      <alignment horizontal="left" vertical="center" wrapText="1"/>
    </xf>
    <xf numFmtId="0" fontId="8" fillId="0" borderId="0" xfId="0" applyNumberFormat="1" applyFont="1" applyAlignment="1">
      <alignment horizontal="left" vertical="center"/>
    </xf>
    <xf numFmtId="0" fontId="12" fillId="0" borderId="0" xfId="0" applyFont="1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6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2" xfId="0" applyBorder="1">
      <alignment vertical="top"/>
    </xf>
    <xf numFmtId="0" fontId="0" fillId="0" borderId="3" xfId="0" applyBorder="1">
      <alignment vertical="top"/>
    </xf>
    <xf numFmtId="0" fontId="5" fillId="0" borderId="0" xfId="0" applyFont="1" applyAlignment="1">
      <alignment horizontal="left"/>
    </xf>
    <xf numFmtId="0" fontId="0" fillId="0" borderId="0" xfId="0" applyAlignment="1">
      <alignment horizontal="center" wrapText="1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 applyAlignment="1">
      <alignment vertical="top"/>
    </xf>
    <xf numFmtId="0" fontId="13" fillId="0" borderId="0" xfId="0" applyFont="1" applyAlignment="1">
      <alignment horizontal="left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left"/>
    </xf>
    <xf numFmtId="0" fontId="0" fillId="0" borderId="5" xfId="0" applyBorder="1" applyAlignment="1">
      <alignment horizontal="center"/>
    </xf>
    <xf numFmtId="0" fontId="0" fillId="0" borderId="6" xfId="0" applyBorder="1">
      <alignment vertical="top"/>
    </xf>
    <xf numFmtId="0" fontId="0" fillId="0" borderId="7" xfId="0" applyBorder="1" applyAlignment="1">
      <alignment horizontal="center"/>
    </xf>
    <xf numFmtId="0" fontId="0" fillId="0" borderId="8" xfId="0" applyBorder="1">
      <alignment vertical="top"/>
    </xf>
    <xf numFmtId="0" fontId="17" fillId="0" borderId="0" xfId="7" applyAlignment="1" applyProtection="1">
      <alignment horizontal="left"/>
    </xf>
    <xf numFmtId="0" fontId="0" fillId="0" borderId="9" xfId="0" applyBorder="1" applyAlignment="1">
      <alignment horizontal="center"/>
    </xf>
    <xf numFmtId="0" fontId="0" fillId="0" borderId="10" xfId="0" applyBorder="1">
      <alignment vertical="top"/>
    </xf>
    <xf numFmtId="0" fontId="0" fillId="0" borderId="0" xfId="0" quotePrefix="1">
      <alignment vertical="top"/>
    </xf>
    <xf numFmtId="0" fontId="5" fillId="2" borderId="11" xfId="0" applyFont="1" applyFill="1" applyBorder="1" applyAlignment="1">
      <alignment horizontal="left" vertical="top" wrapText="1" indent="1"/>
    </xf>
    <xf numFmtId="0" fontId="5" fillId="2" borderId="11" xfId="0" applyFont="1" applyFill="1" applyBorder="1" applyAlignment="1">
      <alignment horizontal="center" vertical="top" wrapText="1"/>
    </xf>
    <xf numFmtId="0" fontId="5" fillId="2" borderId="11" xfId="0" applyFont="1" applyFill="1" applyBorder="1" applyAlignment="1">
      <alignment horizontal="right" vertical="top" wrapText="1"/>
    </xf>
    <xf numFmtId="0" fontId="17" fillId="2" borderId="11" xfId="7" applyFill="1" applyBorder="1" applyAlignment="1" applyProtection="1">
      <alignment horizontal="right" vertical="top" wrapText="1"/>
    </xf>
    <xf numFmtId="0" fontId="18" fillId="0" borderId="0" xfId="0" applyFont="1" applyAlignment="1"/>
    <xf numFmtId="0" fontId="18" fillId="0" borderId="0" xfId="0" applyFont="1" applyAlignment="1">
      <alignment horizontal="left"/>
    </xf>
    <xf numFmtId="0" fontId="18" fillId="0" borderId="0" xfId="0" applyFont="1" applyAlignment="1">
      <alignment horizontal="center"/>
    </xf>
    <xf numFmtId="0" fontId="19" fillId="0" borderId="0" xfId="8" applyFont="1"/>
    <xf numFmtId="0" fontId="19" fillId="0" borderId="0" xfId="8" applyFont="1" applyAlignment="1">
      <alignment horizontal="center"/>
    </xf>
    <xf numFmtId="0" fontId="19" fillId="0" borderId="0" xfId="8" applyFont="1" applyAlignment="1">
      <alignment horizontal="left"/>
    </xf>
  </cellXfs>
  <cellStyles count="10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Normal_A" xfId="8"/>
    <cellStyle name="Total" xfId="9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V0496 Cyg - O-C Diagr.</a:t>
            </a:r>
          </a:p>
        </c:rich>
      </c:tx>
      <c:layout>
        <c:manualLayout>
          <c:xMode val="edge"/>
          <c:yMode val="edge"/>
          <c:x val="0.36348983840670962"/>
          <c:y val="3.363914373088684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05493838895458"/>
          <c:y val="0.14678942920199375"/>
          <c:w val="0.80937058998462585"/>
          <c:h val="0.62997130032522319"/>
        </c:manualLayout>
      </c:layout>
      <c:scatterChart>
        <c:scatterStyle val="lineMarker"/>
        <c:varyColors val="0"/>
        <c:ser>
          <c:idx val="0"/>
          <c:order val="0"/>
          <c:tx>
            <c:strRef>
              <c:f>A!$H$20:$H$20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16235</c:v>
                </c:pt>
                <c:pt idx="2">
                  <c:v>16811</c:v>
                </c:pt>
                <c:pt idx="3">
                  <c:v>17266</c:v>
                </c:pt>
                <c:pt idx="4">
                  <c:v>17744</c:v>
                </c:pt>
                <c:pt idx="5">
                  <c:v>18262</c:v>
                </c:pt>
                <c:pt idx="6">
                  <c:v>-1482.5</c:v>
                </c:pt>
                <c:pt idx="7">
                  <c:v>-1478.5</c:v>
                </c:pt>
                <c:pt idx="8">
                  <c:v>-1296</c:v>
                </c:pt>
                <c:pt idx="9">
                  <c:v>-477</c:v>
                </c:pt>
                <c:pt idx="10">
                  <c:v>-301</c:v>
                </c:pt>
                <c:pt idx="11">
                  <c:v>-19</c:v>
                </c:pt>
                <c:pt idx="12">
                  <c:v>265</c:v>
                </c:pt>
                <c:pt idx="13">
                  <c:v>17312</c:v>
                </c:pt>
                <c:pt idx="14">
                  <c:v>17595.5</c:v>
                </c:pt>
                <c:pt idx="15">
                  <c:v>18302</c:v>
                </c:pt>
                <c:pt idx="16">
                  <c:v>19791.5</c:v>
                </c:pt>
              </c:numCache>
            </c:numRef>
          </c:xVal>
          <c:yVal>
            <c:numRef>
              <c:f>A!$H$21:$H$999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4B4-42A0-A1DF-092B88255F3B}"/>
            </c:ext>
          </c:extLst>
        </c:ser>
        <c:ser>
          <c:idx val="1"/>
          <c:order val="1"/>
          <c:tx>
            <c:strRef>
              <c:f>A!$I$20:$I$20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2.3999999999999998E-3</c:v>
                  </c:pt>
                  <c:pt idx="3">
                    <c:v>6.9999999999999999E-4</c:v>
                  </c:pt>
                  <c:pt idx="4">
                    <c:v>1E-4</c:v>
                  </c:pt>
                  <c:pt idx="5">
                    <c:v>1.6999999999999999E-3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1E-4</c:v>
                  </c:pt>
                </c:numCache>
              </c:numRef>
            </c:plus>
            <c:minus>
              <c:numRef>
                <c:f>A!$D$21:$D$999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2.3999999999999998E-3</c:v>
                  </c:pt>
                  <c:pt idx="3">
                    <c:v>6.9999999999999999E-4</c:v>
                  </c:pt>
                  <c:pt idx="4">
                    <c:v>1E-4</c:v>
                  </c:pt>
                  <c:pt idx="5">
                    <c:v>1.6999999999999999E-3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16235</c:v>
                </c:pt>
                <c:pt idx="2">
                  <c:v>16811</c:v>
                </c:pt>
                <c:pt idx="3">
                  <c:v>17266</c:v>
                </c:pt>
                <c:pt idx="4">
                  <c:v>17744</c:v>
                </c:pt>
                <c:pt idx="5">
                  <c:v>18262</c:v>
                </c:pt>
                <c:pt idx="6">
                  <c:v>-1482.5</c:v>
                </c:pt>
                <c:pt idx="7">
                  <c:v>-1478.5</c:v>
                </c:pt>
                <c:pt idx="8">
                  <c:v>-1296</c:v>
                </c:pt>
                <c:pt idx="9">
                  <c:v>-477</c:v>
                </c:pt>
                <c:pt idx="10">
                  <c:v>-301</c:v>
                </c:pt>
                <c:pt idx="11">
                  <c:v>-19</c:v>
                </c:pt>
                <c:pt idx="12">
                  <c:v>265</c:v>
                </c:pt>
                <c:pt idx="13">
                  <c:v>17312</c:v>
                </c:pt>
                <c:pt idx="14">
                  <c:v>17595.5</c:v>
                </c:pt>
                <c:pt idx="15">
                  <c:v>18302</c:v>
                </c:pt>
                <c:pt idx="16">
                  <c:v>19791.5</c:v>
                </c:pt>
              </c:numCache>
            </c:numRef>
          </c:xVal>
          <c:yVal>
            <c:numRef>
              <c:f>A!$I$21:$I$999</c:f>
              <c:numCache>
                <c:formatCode>General</c:formatCode>
                <c:ptCount val="979"/>
                <c:pt idx="6">
                  <c:v>-0.24551250000149594</c:v>
                </c:pt>
                <c:pt idx="7">
                  <c:v>-0.20517249999829801</c:v>
                </c:pt>
                <c:pt idx="8">
                  <c:v>-0.24716000000262284</c:v>
                </c:pt>
                <c:pt idx="9">
                  <c:v>-5.4499999896506779E-4</c:v>
                </c:pt>
                <c:pt idx="10">
                  <c:v>-2.1585000002232846E-2</c:v>
                </c:pt>
                <c:pt idx="11">
                  <c:v>-4.6149999980116263E-3</c:v>
                </c:pt>
                <c:pt idx="12">
                  <c:v>8.5250000011001248E-3</c:v>
                </c:pt>
                <c:pt idx="13">
                  <c:v>9.2200000071898103E-3</c:v>
                </c:pt>
                <c:pt idx="14">
                  <c:v>3.2175000014831312E-3</c:v>
                </c:pt>
                <c:pt idx="15">
                  <c:v>7.5700000015785918E-3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4B4-42A0-A1DF-092B88255F3B}"/>
            </c:ext>
          </c:extLst>
        </c:ser>
        <c:ser>
          <c:idx val="3"/>
          <c:order val="2"/>
          <c:tx>
            <c:strRef>
              <c:f>A!$J$20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2.3999999999999998E-3</c:v>
                  </c:pt>
                  <c:pt idx="3">
                    <c:v>6.9999999999999999E-4</c:v>
                  </c:pt>
                  <c:pt idx="4">
                    <c:v>1E-4</c:v>
                  </c:pt>
                  <c:pt idx="5">
                    <c:v>1.6999999999999999E-3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1E-4</c:v>
                  </c:pt>
                </c:numCache>
              </c:numRef>
            </c:plus>
            <c:minus>
              <c:numRef>
                <c:f>A!$D$21:$D$999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2.3999999999999998E-3</c:v>
                  </c:pt>
                  <c:pt idx="3">
                    <c:v>6.9999999999999999E-4</c:v>
                  </c:pt>
                  <c:pt idx="4">
                    <c:v>1E-4</c:v>
                  </c:pt>
                  <c:pt idx="5">
                    <c:v>1.6999999999999999E-3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16235</c:v>
                </c:pt>
                <c:pt idx="2">
                  <c:v>16811</c:v>
                </c:pt>
                <c:pt idx="3">
                  <c:v>17266</c:v>
                </c:pt>
                <c:pt idx="4">
                  <c:v>17744</c:v>
                </c:pt>
                <c:pt idx="5">
                  <c:v>18262</c:v>
                </c:pt>
                <c:pt idx="6">
                  <c:v>-1482.5</c:v>
                </c:pt>
                <c:pt idx="7">
                  <c:v>-1478.5</c:v>
                </c:pt>
                <c:pt idx="8">
                  <c:v>-1296</c:v>
                </c:pt>
                <c:pt idx="9">
                  <c:v>-477</c:v>
                </c:pt>
                <c:pt idx="10">
                  <c:v>-301</c:v>
                </c:pt>
                <c:pt idx="11">
                  <c:v>-19</c:v>
                </c:pt>
                <c:pt idx="12">
                  <c:v>265</c:v>
                </c:pt>
                <c:pt idx="13">
                  <c:v>17312</c:v>
                </c:pt>
                <c:pt idx="14">
                  <c:v>17595.5</c:v>
                </c:pt>
                <c:pt idx="15">
                  <c:v>18302</c:v>
                </c:pt>
                <c:pt idx="16">
                  <c:v>19791.5</c:v>
                </c:pt>
              </c:numCache>
            </c:numRef>
          </c:xVal>
          <c:yVal>
            <c:numRef>
              <c:f>A!$J$21:$J$999</c:f>
              <c:numCache>
                <c:formatCode>General</c:formatCode>
                <c:ptCount val="979"/>
                <c:pt idx="2">
                  <c:v>6.1350000032689422E-3</c:v>
                </c:pt>
                <c:pt idx="3">
                  <c:v>9.0099999943049625E-3</c:v>
                </c:pt>
                <c:pt idx="4">
                  <c:v>7.3399999964749441E-3</c:v>
                </c:pt>
                <c:pt idx="5">
                  <c:v>8.2699999984470196E-3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4B4-42A0-A1DF-092B88255F3B}"/>
            </c:ext>
          </c:extLst>
        </c:ser>
        <c:ser>
          <c:idx val="4"/>
          <c:order val="3"/>
          <c:tx>
            <c:strRef>
              <c:f>A!$K$20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2.3999999999999998E-3</c:v>
                  </c:pt>
                  <c:pt idx="3">
                    <c:v>6.9999999999999999E-4</c:v>
                  </c:pt>
                  <c:pt idx="4">
                    <c:v>1E-4</c:v>
                  </c:pt>
                  <c:pt idx="5">
                    <c:v>1.6999999999999999E-3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1E-4</c:v>
                  </c:pt>
                </c:numCache>
              </c:numRef>
            </c:plus>
            <c:minus>
              <c:numRef>
                <c:f>A!$D$21:$D$999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2.3999999999999998E-3</c:v>
                  </c:pt>
                  <c:pt idx="3">
                    <c:v>6.9999999999999999E-4</c:v>
                  </c:pt>
                  <c:pt idx="4">
                    <c:v>1E-4</c:v>
                  </c:pt>
                  <c:pt idx="5">
                    <c:v>1.6999999999999999E-3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16235</c:v>
                </c:pt>
                <c:pt idx="2">
                  <c:v>16811</c:v>
                </c:pt>
                <c:pt idx="3">
                  <c:v>17266</c:v>
                </c:pt>
                <c:pt idx="4">
                  <c:v>17744</c:v>
                </c:pt>
                <c:pt idx="5">
                  <c:v>18262</c:v>
                </c:pt>
                <c:pt idx="6">
                  <c:v>-1482.5</c:v>
                </c:pt>
                <c:pt idx="7">
                  <c:v>-1478.5</c:v>
                </c:pt>
                <c:pt idx="8">
                  <c:v>-1296</c:v>
                </c:pt>
                <c:pt idx="9">
                  <c:v>-477</c:v>
                </c:pt>
                <c:pt idx="10">
                  <c:v>-301</c:v>
                </c:pt>
                <c:pt idx="11">
                  <c:v>-19</c:v>
                </c:pt>
                <c:pt idx="12">
                  <c:v>265</c:v>
                </c:pt>
                <c:pt idx="13">
                  <c:v>17312</c:v>
                </c:pt>
                <c:pt idx="14">
                  <c:v>17595.5</c:v>
                </c:pt>
                <c:pt idx="15">
                  <c:v>18302</c:v>
                </c:pt>
                <c:pt idx="16">
                  <c:v>19791.5</c:v>
                </c:pt>
              </c:numCache>
            </c:numRef>
          </c:xVal>
          <c:yVal>
            <c:numRef>
              <c:f>A!$K$21:$K$999</c:f>
              <c:numCache>
                <c:formatCode>General</c:formatCode>
                <c:ptCount val="979"/>
                <c:pt idx="1">
                  <c:v>7.9750000004423782E-3</c:v>
                </c:pt>
                <c:pt idx="16">
                  <c:v>8.7575000361539423E-3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4B4-42A0-A1DF-092B88255F3B}"/>
            </c:ext>
          </c:extLst>
        </c:ser>
        <c:ser>
          <c:idx val="2"/>
          <c:order val="4"/>
          <c:tx>
            <c:strRef>
              <c:f>A!$L$20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2.3999999999999998E-3</c:v>
                  </c:pt>
                  <c:pt idx="3">
                    <c:v>6.9999999999999999E-4</c:v>
                  </c:pt>
                  <c:pt idx="4">
                    <c:v>1E-4</c:v>
                  </c:pt>
                  <c:pt idx="5">
                    <c:v>1.6999999999999999E-3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1E-4</c:v>
                  </c:pt>
                </c:numCache>
              </c:numRef>
            </c:plus>
            <c:minus>
              <c:numRef>
                <c:f>A!$D$21:$D$999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2.3999999999999998E-3</c:v>
                  </c:pt>
                  <c:pt idx="3">
                    <c:v>6.9999999999999999E-4</c:v>
                  </c:pt>
                  <c:pt idx="4">
                    <c:v>1E-4</c:v>
                  </c:pt>
                  <c:pt idx="5">
                    <c:v>1.6999999999999999E-3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16235</c:v>
                </c:pt>
                <c:pt idx="2">
                  <c:v>16811</c:v>
                </c:pt>
                <c:pt idx="3">
                  <c:v>17266</c:v>
                </c:pt>
                <c:pt idx="4">
                  <c:v>17744</c:v>
                </c:pt>
                <c:pt idx="5">
                  <c:v>18262</c:v>
                </c:pt>
                <c:pt idx="6">
                  <c:v>-1482.5</c:v>
                </c:pt>
                <c:pt idx="7">
                  <c:v>-1478.5</c:v>
                </c:pt>
                <c:pt idx="8">
                  <c:v>-1296</c:v>
                </c:pt>
                <c:pt idx="9">
                  <c:v>-477</c:v>
                </c:pt>
                <c:pt idx="10">
                  <c:v>-301</c:v>
                </c:pt>
                <c:pt idx="11">
                  <c:v>-19</c:v>
                </c:pt>
                <c:pt idx="12">
                  <c:v>265</c:v>
                </c:pt>
                <c:pt idx="13">
                  <c:v>17312</c:v>
                </c:pt>
                <c:pt idx="14">
                  <c:v>17595.5</c:v>
                </c:pt>
                <c:pt idx="15">
                  <c:v>18302</c:v>
                </c:pt>
                <c:pt idx="16">
                  <c:v>19791.5</c:v>
                </c:pt>
              </c:numCache>
            </c:numRef>
          </c:xVal>
          <c:yVal>
            <c:numRef>
              <c:f>A!$L$21:$L$999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4B4-42A0-A1DF-092B88255F3B}"/>
            </c:ext>
          </c:extLst>
        </c:ser>
        <c:ser>
          <c:idx val="5"/>
          <c:order val="5"/>
          <c:tx>
            <c:strRef>
              <c:f>A!$M$20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2.3999999999999998E-3</c:v>
                  </c:pt>
                  <c:pt idx="3">
                    <c:v>6.9999999999999999E-4</c:v>
                  </c:pt>
                  <c:pt idx="4">
                    <c:v>1E-4</c:v>
                  </c:pt>
                  <c:pt idx="5">
                    <c:v>1.6999999999999999E-3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1E-4</c:v>
                  </c:pt>
                </c:numCache>
              </c:numRef>
            </c:plus>
            <c:minus>
              <c:numRef>
                <c:f>A!$D$21:$D$999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2.3999999999999998E-3</c:v>
                  </c:pt>
                  <c:pt idx="3">
                    <c:v>6.9999999999999999E-4</c:v>
                  </c:pt>
                  <c:pt idx="4">
                    <c:v>1E-4</c:v>
                  </c:pt>
                  <c:pt idx="5">
                    <c:v>1.6999999999999999E-3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16235</c:v>
                </c:pt>
                <c:pt idx="2">
                  <c:v>16811</c:v>
                </c:pt>
                <c:pt idx="3">
                  <c:v>17266</c:v>
                </c:pt>
                <c:pt idx="4">
                  <c:v>17744</c:v>
                </c:pt>
                <c:pt idx="5">
                  <c:v>18262</c:v>
                </c:pt>
                <c:pt idx="6">
                  <c:v>-1482.5</c:v>
                </c:pt>
                <c:pt idx="7">
                  <c:v>-1478.5</c:v>
                </c:pt>
                <c:pt idx="8">
                  <c:v>-1296</c:v>
                </c:pt>
                <c:pt idx="9">
                  <c:v>-477</c:v>
                </c:pt>
                <c:pt idx="10">
                  <c:v>-301</c:v>
                </c:pt>
                <c:pt idx="11">
                  <c:v>-19</c:v>
                </c:pt>
                <c:pt idx="12">
                  <c:v>265</c:v>
                </c:pt>
                <c:pt idx="13">
                  <c:v>17312</c:v>
                </c:pt>
                <c:pt idx="14">
                  <c:v>17595.5</c:v>
                </c:pt>
                <c:pt idx="15">
                  <c:v>18302</c:v>
                </c:pt>
                <c:pt idx="16">
                  <c:v>19791.5</c:v>
                </c:pt>
              </c:numCache>
            </c:numRef>
          </c:xVal>
          <c:yVal>
            <c:numRef>
              <c:f>A!$M$21:$M$999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4B4-42A0-A1DF-092B88255F3B}"/>
            </c:ext>
          </c:extLst>
        </c:ser>
        <c:ser>
          <c:idx val="6"/>
          <c:order val="6"/>
          <c:tx>
            <c:strRef>
              <c:f>A!$N$20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2.3999999999999998E-3</c:v>
                  </c:pt>
                  <c:pt idx="3">
                    <c:v>6.9999999999999999E-4</c:v>
                  </c:pt>
                  <c:pt idx="4">
                    <c:v>1E-4</c:v>
                  </c:pt>
                  <c:pt idx="5">
                    <c:v>1.6999999999999999E-3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1E-4</c:v>
                  </c:pt>
                </c:numCache>
              </c:numRef>
            </c:plus>
            <c:minus>
              <c:numRef>
                <c:f>A!$D$21:$D$999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2.3999999999999998E-3</c:v>
                  </c:pt>
                  <c:pt idx="3">
                    <c:v>6.9999999999999999E-4</c:v>
                  </c:pt>
                  <c:pt idx="4">
                    <c:v>1E-4</c:v>
                  </c:pt>
                  <c:pt idx="5">
                    <c:v>1.6999999999999999E-3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16235</c:v>
                </c:pt>
                <c:pt idx="2">
                  <c:v>16811</c:v>
                </c:pt>
                <c:pt idx="3">
                  <c:v>17266</c:v>
                </c:pt>
                <c:pt idx="4">
                  <c:v>17744</c:v>
                </c:pt>
                <c:pt idx="5">
                  <c:v>18262</c:v>
                </c:pt>
                <c:pt idx="6">
                  <c:v>-1482.5</c:v>
                </c:pt>
                <c:pt idx="7">
                  <c:v>-1478.5</c:v>
                </c:pt>
                <c:pt idx="8">
                  <c:v>-1296</c:v>
                </c:pt>
                <c:pt idx="9">
                  <c:v>-477</c:v>
                </c:pt>
                <c:pt idx="10">
                  <c:v>-301</c:v>
                </c:pt>
                <c:pt idx="11">
                  <c:v>-19</c:v>
                </c:pt>
                <c:pt idx="12">
                  <c:v>265</c:v>
                </c:pt>
                <c:pt idx="13">
                  <c:v>17312</c:v>
                </c:pt>
                <c:pt idx="14">
                  <c:v>17595.5</c:v>
                </c:pt>
                <c:pt idx="15">
                  <c:v>18302</c:v>
                </c:pt>
                <c:pt idx="16">
                  <c:v>19791.5</c:v>
                </c:pt>
              </c:numCache>
            </c:numRef>
          </c:xVal>
          <c:yVal>
            <c:numRef>
              <c:f>A!$N$21:$N$999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4B4-42A0-A1DF-092B88255F3B}"/>
            </c:ext>
          </c:extLst>
        </c:ser>
        <c:ser>
          <c:idx val="7"/>
          <c:order val="7"/>
          <c:tx>
            <c:strRef>
              <c:f>A!$O$20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16235</c:v>
                </c:pt>
                <c:pt idx="2">
                  <c:v>16811</c:v>
                </c:pt>
                <c:pt idx="3">
                  <c:v>17266</c:v>
                </c:pt>
                <c:pt idx="4">
                  <c:v>17744</c:v>
                </c:pt>
                <c:pt idx="5">
                  <c:v>18262</c:v>
                </c:pt>
                <c:pt idx="6">
                  <c:v>-1482.5</c:v>
                </c:pt>
                <c:pt idx="7">
                  <c:v>-1478.5</c:v>
                </c:pt>
                <c:pt idx="8">
                  <c:v>-1296</c:v>
                </c:pt>
                <c:pt idx="9">
                  <c:v>-477</c:v>
                </c:pt>
                <c:pt idx="10">
                  <c:v>-301</c:v>
                </c:pt>
                <c:pt idx="11">
                  <c:v>-19</c:v>
                </c:pt>
                <c:pt idx="12">
                  <c:v>265</c:v>
                </c:pt>
                <c:pt idx="13">
                  <c:v>17312</c:v>
                </c:pt>
                <c:pt idx="14">
                  <c:v>17595.5</c:v>
                </c:pt>
                <c:pt idx="15">
                  <c:v>18302</c:v>
                </c:pt>
                <c:pt idx="16">
                  <c:v>19791.5</c:v>
                </c:pt>
              </c:numCache>
            </c:numRef>
          </c:xVal>
          <c:yVal>
            <c:numRef>
              <c:f>A!$O$21:$O$999</c:f>
              <c:numCache>
                <c:formatCode>General</c:formatCode>
                <c:ptCount val="979"/>
                <c:pt idx="0">
                  <c:v>-8.3108309494938672E-3</c:v>
                </c:pt>
                <c:pt idx="1">
                  <c:v>5.4794614795622369E-3</c:v>
                </c:pt>
                <c:pt idx="2">
                  <c:v>5.9687259353143965E-3</c:v>
                </c:pt>
                <c:pt idx="3">
                  <c:v>6.3552108786602869E-3</c:v>
                </c:pt>
                <c:pt idx="4">
                  <c:v>6.7612324235379467E-3</c:v>
                </c:pt>
                <c:pt idx="5">
                  <c:v>7.20123066673173E-3</c:v>
                </c:pt>
                <c:pt idx="6">
                  <c:v>-9.5700923308351463E-3</c:v>
                </c:pt>
                <c:pt idx="7">
                  <c:v>-9.5666946610035337E-3</c:v>
                </c:pt>
                <c:pt idx="8">
                  <c:v>-9.4116759749362268E-3</c:v>
                </c:pt>
                <c:pt idx="9">
                  <c:v>-8.7160030769136247E-3</c:v>
                </c:pt>
                <c:pt idx="10">
                  <c:v>-8.5665056043226877E-3</c:v>
                </c:pt>
                <c:pt idx="11">
                  <c:v>-8.3269698811940258E-3</c:v>
                </c:pt>
                <c:pt idx="12">
                  <c:v>-8.0857353231495576E-3</c:v>
                </c:pt>
                <c:pt idx="13">
                  <c:v>6.3942840817238274E-3</c:v>
                </c:pt>
                <c:pt idx="14">
                  <c:v>6.6350939310393427E-3</c:v>
                </c:pt>
                <c:pt idx="15">
                  <c:v>7.2352073650478518E-3</c:v>
                </c:pt>
                <c:pt idx="16">
                  <c:v>8.5004146685944519E-3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4B4-42A0-A1DF-092B88255F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9607200"/>
        <c:axId val="1"/>
      </c:scatterChart>
      <c:valAx>
        <c:axId val="68960720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42521805129771"/>
              <c:y val="0.8379230577829147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080775444264945E-2"/>
              <c:y val="0.3700315442221098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8960720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840081581078618"/>
          <c:y val="0.9204921861831491"/>
          <c:w val="0.67528322287662346"/>
          <c:h val="6.116240057148825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0</xdr:row>
      <xdr:rowOff>47625</xdr:rowOff>
    </xdr:from>
    <xdr:to>
      <xdr:col>16</xdr:col>
      <xdr:colOff>342900</xdr:colOff>
      <xdr:row>18</xdr:row>
      <xdr:rowOff>85725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284B34C5-527F-04C9-F0FA-2A182BBC07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v-astro.de/sfs/BAVM_link.php?BAVMnr=225" TargetMode="External"/><Relationship Id="rId3" Type="http://schemas.openxmlformats.org/officeDocument/2006/relationships/hyperlink" Target="http://www.bav-astro.de/sfs/BAVM_link.php?BAVMnr=186" TargetMode="External"/><Relationship Id="rId7" Type="http://schemas.openxmlformats.org/officeDocument/2006/relationships/hyperlink" Target="http://www.bav-astro.de/sfs/BAVM_link.php?BAVMnr=220" TargetMode="External"/><Relationship Id="rId2" Type="http://schemas.openxmlformats.org/officeDocument/2006/relationships/hyperlink" Target="http://www.bav-astro.de/sfs/BAVM_link.php?BAVMnr=178" TargetMode="External"/><Relationship Id="rId1" Type="http://schemas.openxmlformats.org/officeDocument/2006/relationships/hyperlink" Target="http://www.konkoly.hu/cgi-bin/IBVS?5502" TargetMode="External"/><Relationship Id="rId6" Type="http://schemas.openxmlformats.org/officeDocument/2006/relationships/hyperlink" Target="http://www.bav-astro.de/sfs/BAVM_link.php?BAVMnr=209" TargetMode="External"/><Relationship Id="rId5" Type="http://schemas.openxmlformats.org/officeDocument/2006/relationships/hyperlink" Target="http://www.bav-astro.de/sfs/BAVM_link.php?BAVMnr=203" TargetMode="External"/><Relationship Id="rId4" Type="http://schemas.openxmlformats.org/officeDocument/2006/relationships/hyperlink" Target="http://www.bav-astro.de/sfs/BAVM_link.php?BAVMnr=19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2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10" sqref="E10"/>
    </sheetView>
  </sheetViews>
  <sheetFormatPr defaultColWidth="10.28515625" defaultRowHeight="12.75" x14ac:dyDescent="0.2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130</v>
      </c>
    </row>
    <row r="2" spans="1:6" x14ac:dyDescent="0.2">
      <c r="A2" t="s">
        <v>24</v>
      </c>
      <c r="B2" s="12" t="s">
        <v>30</v>
      </c>
    </row>
    <row r="4" spans="1:6" ht="14.25" thickTop="1" thickBot="1" x14ac:dyDescent="0.25">
      <c r="A4" s="7" t="s">
        <v>0</v>
      </c>
      <c r="C4" s="3">
        <v>28805.607</v>
      </c>
      <c r="D4" s="4">
        <v>1.474915</v>
      </c>
    </row>
    <row r="5" spans="1:6" ht="13.5" thickTop="1" x14ac:dyDescent="0.2">
      <c r="A5" s="17" t="s">
        <v>33</v>
      </c>
      <c r="B5" s="12"/>
      <c r="C5" s="18">
        <v>-9.5</v>
      </c>
      <c r="D5" s="12" t="s">
        <v>34</v>
      </c>
    </row>
    <row r="6" spans="1:6" x14ac:dyDescent="0.2">
      <c r="A6" s="7" t="s">
        <v>1</v>
      </c>
    </row>
    <row r="7" spans="1:6" x14ac:dyDescent="0.2">
      <c r="A7" t="s">
        <v>2</v>
      </c>
      <c r="C7">
        <f>+C4</f>
        <v>28805.607</v>
      </c>
    </row>
    <row r="8" spans="1:6" x14ac:dyDescent="0.2">
      <c r="A8" t="s">
        <v>3</v>
      </c>
      <c r="C8">
        <f>+D4</f>
        <v>1.474915</v>
      </c>
    </row>
    <row r="9" spans="1:6" x14ac:dyDescent="0.2">
      <c r="A9" s="33" t="s">
        <v>41</v>
      </c>
      <c r="B9" s="34">
        <v>34</v>
      </c>
      <c r="C9" s="31" t="str">
        <f>"F"&amp;B9</f>
        <v>F34</v>
      </c>
      <c r="D9" s="32" t="str">
        <f>"G"&amp;B9</f>
        <v>G34</v>
      </c>
    </row>
    <row r="10" spans="1:6" ht="13.5" thickBot="1" x14ac:dyDescent="0.25">
      <c r="A10" s="12"/>
      <c r="B10" s="12"/>
      <c r="C10" s="6" t="s">
        <v>20</v>
      </c>
      <c r="D10" s="6" t="s">
        <v>21</v>
      </c>
      <c r="E10" s="12"/>
    </row>
    <row r="11" spans="1:6" x14ac:dyDescent="0.2">
      <c r="A11" s="12" t="s">
        <v>16</v>
      </c>
      <c r="B11" s="12"/>
      <c r="C11" s="30">
        <f ca="1">INTERCEPT(INDIRECT($D$9):G992,INDIRECT($C$9):F992)</f>
        <v>-8.3108309494938672E-3</v>
      </c>
      <c r="D11" s="5"/>
      <c r="E11" s="12"/>
    </row>
    <row r="12" spans="1:6" x14ac:dyDescent="0.2">
      <c r="A12" s="12" t="s">
        <v>17</v>
      </c>
      <c r="B12" s="12"/>
      <c r="C12" s="30">
        <f ca="1">SLOPE(INDIRECT($D$9):G992,INDIRECT($C$9):F992)</f>
        <v>8.4941745790305537E-7</v>
      </c>
      <c r="D12" s="5"/>
      <c r="E12" s="12"/>
    </row>
    <row r="13" spans="1:6" x14ac:dyDescent="0.2">
      <c r="A13" s="12" t="s">
        <v>19</v>
      </c>
      <c r="B13" s="12"/>
      <c r="C13" s="5" t="s">
        <v>14</v>
      </c>
    </row>
    <row r="14" spans="1:6" x14ac:dyDescent="0.2">
      <c r="A14" s="12"/>
      <c r="B14" s="12"/>
      <c r="C14" s="12"/>
    </row>
    <row r="15" spans="1:6" x14ac:dyDescent="0.2">
      <c r="A15" s="19" t="s">
        <v>18</v>
      </c>
      <c r="B15" s="12"/>
      <c r="C15" s="20">
        <f ca="1">(C7+C11)+(C8+C12)*INT(MAX(F21:F3533))</f>
        <v>57995.658264989965</v>
      </c>
      <c r="E15" s="21" t="s">
        <v>39</v>
      </c>
      <c r="F15" s="18">
        <v>1</v>
      </c>
    </row>
    <row r="16" spans="1:6" x14ac:dyDescent="0.2">
      <c r="A16" s="23" t="s">
        <v>4</v>
      </c>
      <c r="B16" s="12"/>
      <c r="C16" s="24">
        <f ca="1">+C8+C12</f>
        <v>1.4749158494174579</v>
      </c>
      <c r="E16" s="21" t="s">
        <v>35</v>
      </c>
      <c r="F16" s="22">
        <f ca="1">NOW()+15018.5+$C$5/24</f>
        <v>60340.699604629626</v>
      </c>
    </row>
    <row r="17" spans="1:17" ht="13.5" thickBot="1" x14ac:dyDescent="0.25">
      <c r="A17" s="21" t="s">
        <v>31</v>
      </c>
      <c r="B17" s="12"/>
      <c r="C17" s="12">
        <f>COUNT(C21:C2191)</f>
        <v>17</v>
      </c>
      <c r="E17" s="21" t="s">
        <v>40</v>
      </c>
      <c r="F17" s="22">
        <f ca="1">ROUND(2*(F16-$C$7)/$C$8,0)/2+F15</f>
        <v>21382</v>
      </c>
    </row>
    <row r="18" spans="1:17" ht="14.25" thickTop="1" thickBot="1" x14ac:dyDescent="0.25">
      <c r="A18" s="23" t="s">
        <v>5</v>
      </c>
      <c r="B18" s="12"/>
      <c r="C18" s="26">
        <f ca="1">+C15</f>
        <v>57995.658264989965</v>
      </c>
      <c r="D18" s="27">
        <f ca="1">+C16</f>
        <v>1.4749158494174579</v>
      </c>
      <c r="E18" s="21" t="s">
        <v>36</v>
      </c>
      <c r="F18" s="32">
        <f ca="1">ROUND(2*(F16-$C$15)/$C$16,0)/2+F15</f>
        <v>1591</v>
      </c>
    </row>
    <row r="19" spans="1:17" ht="13.5" thickTop="1" x14ac:dyDescent="0.2">
      <c r="E19" s="21" t="s">
        <v>37</v>
      </c>
      <c r="F19" s="25">
        <f ca="1">+$C$15+$C$16*F18-15018.5-$C$5/24</f>
        <v>45324.145214746473</v>
      </c>
    </row>
    <row r="20" spans="1:17" ht="13.5" thickBot="1" x14ac:dyDescent="0.25">
      <c r="A20" s="6" t="s">
        <v>6</v>
      </c>
      <c r="B20" s="6" t="s">
        <v>7</v>
      </c>
      <c r="C20" s="6" t="s">
        <v>8</v>
      </c>
      <c r="D20" s="6" t="s">
        <v>13</v>
      </c>
      <c r="E20" s="6" t="s">
        <v>9</v>
      </c>
      <c r="F20" s="6" t="s">
        <v>10</v>
      </c>
      <c r="G20" s="6" t="s">
        <v>11</v>
      </c>
      <c r="H20" s="9" t="s">
        <v>51</v>
      </c>
      <c r="I20" s="9" t="s">
        <v>54</v>
      </c>
      <c r="J20" s="9" t="s">
        <v>48</v>
      </c>
      <c r="K20" s="9" t="s">
        <v>46</v>
      </c>
      <c r="L20" s="9" t="s">
        <v>25</v>
      </c>
      <c r="M20" s="9" t="s">
        <v>26</v>
      </c>
      <c r="N20" s="9" t="s">
        <v>27</v>
      </c>
      <c r="O20" s="9" t="s">
        <v>23</v>
      </c>
      <c r="P20" s="8" t="s">
        <v>22</v>
      </c>
      <c r="Q20" s="6" t="s">
        <v>15</v>
      </c>
    </row>
    <row r="21" spans="1:17" x14ac:dyDescent="0.2">
      <c r="A21" t="s">
        <v>12</v>
      </c>
      <c r="C21" s="14">
        <f>+C4</f>
        <v>28805.607</v>
      </c>
      <c r="D21" s="14" t="s">
        <v>14</v>
      </c>
      <c r="E21">
        <f t="shared" ref="E21:E26" si="0">+(C21-C$7)/C$8</f>
        <v>0</v>
      </c>
      <c r="F21">
        <f t="shared" ref="F21:F37" si="1">ROUND(2*E21,0)/2</f>
        <v>0</v>
      </c>
      <c r="G21">
        <f t="shared" ref="G21:G26" si="2">+C21-(C$7+F21*C$8)</f>
        <v>0</v>
      </c>
      <c r="H21">
        <f>+G21</f>
        <v>0</v>
      </c>
      <c r="O21">
        <f t="shared" ref="O21:O26" ca="1" si="3">+C$11+C$12*$F21</f>
        <v>-8.3108309494938672E-3</v>
      </c>
      <c r="Q21" s="2">
        <f t="shared" ref="Q21:Q26" si="4">+C21-15018.5</f>
        <v>13787.107</v>
      </c>
    </row>
    <row r="22" spans="1:17" x14ac:dyDescent="0.2">
      <c r="A22" s="10" t="s">
        <v>28</v>
      </c>
      <c r="B22" s="11" t="s">
        <v>29</v>
      </c>
      <c r="C22" s="15">
        <v>52750.86</v>
      </c>
      <c r="D22" s="16">
        <v>1E-3</v>
      </c>
      <c r="E22">
        <f t="shared" si="0"/>
        <v>16235.005407091257</v>
      </c>
      <c r="F22">
        <f t="shared" si="1"/>
        <v>16235</v>
      </c>
      <c r="G22">
        <f t="shared" si="2"/>
        <v>7.9750000004423782E-3</v>
      </c>
      <c r="K22">
        <f>+G22</f>
        <v>7.9750000004423782E-3</v>
      </c>
      <c r="O22">
        <f t="shared" ca="1" si="3"/>
        <v>5.4794614795622369E-3</v>
      </c>
      <c r="Q22" s="2">
        <f t="shared" si="4"/>
        <v>37732.36</v>
      </c>
    </row>
    <row r="23" spans="1:17" x14ac:dyDescent="0.2">
      <c r="A23" s="12" t="s">
        <v>32</v>
      </c>
      <c r="B23" s="13"/>
      <c r="C23" s="14">
        <v>53600.409200000002</v>
      </c>
      <c r="D23" s="14">
        <v>2.3999999999999998E-3</v>
      </c>
      <c r="E23">
        <f t="shared" si="0"/>
        <v>16811.00415956174</v>
      </c>
      <c r="F23">
        <f t="shared" si="1"/>
        <v>16811</v>
      </c>
      <c r="G23">
        <f t="shared" si="2"/>
        <v>6.1350000032689422E-3</v>
      </c>
      <c r="J23">
        <f>+G23</f>
        <v>6.1350000032689422E-3</v>
      </c>
      <c r="O23">
        <f t="shared" ca="1" si="3"/>
        <v>5.9687259353143965E-3</v>
      </c>
      <c r="Q23" s="2">
        <f t="shared" si="4"/>
        <v>38581.909200000002</v>
      </c>
    </row>
    <row r="24" spans="1:17" x14ac:dyDescent="0.2">
      <c r="A24" s="28" t="s">
        <v>38</v>
      </c>
      <c r="B24" s="29"/>
      <c r="C24" s="14">
        <v>54271.498399999997</v>
      </c>
      <c r="D24" s="14">
        <v>6.9999999999999999E-4</v>
      </c>
      <c r="E24">
        <f t="shared" si="0"/>
        <v>17266.006108826608</v>
      </c>
      <c r="F24">
        <f t="shared" si="1"/>
        <v>17266</v>
      </c>
      <c r="G24">
        <f t="shared" si="2"/>
        <v>9.0099999943049625E-3</v>
      </c>
      <c r="J24">
        <f>+G24</f>
        <v>9.0099999943049625E-3</v>
      </c>
      <c r="O24">
        <f t="shared" ca="1" si="3"/>
        <v>6.3552108786602869E-3</v>
      </c>
      <c r="Q24" s="2">
        <f t="shared" si="4"/>
        <v>39252.998399999997</v>
      </c>
    </row>
    <row r="25" spans="1:17" x14ac:dyDescent="0.2">
      <c r="A25" s="35" t="s">
        <v>42</v>
      </c>
      <c r="B25" s="36" t="s">
        <v>29</v>
      </c>
      <c r="C25" s="35">
        <v>54976.506099999999</v>
      </c>
      <c r="D25" s="35">
        <v>1E-4</v>
      </c>
      <c r="E25">
        <f t="shared" si="0"/>
        <v>17744.004976557972</v>
      </c>
      <c r="F25">
        <f t="shared" si="1"/>
        <v>17744</v>
      </c>
      <c r="G25">
        <f t="shared" si="2"/>
        <v>7.3399999964749441E-3</v>
      </c>
      <c r="J25">
        <f>+G25</f>
        <v>7.3399999964749441E-3</v>
      </c>
      <c r="O25">
        <f t="shared" ca="1" si="3"/>
        <v>6.7612324235379467E-3</v>
      </c>
      <c r="Q25" s="2">
        <f t="shared" si="4"/>
        <v>39958.006099999999</v>
      </c>
    </row>
    <row r="26" spans="1:17" x14ac:dyDescent="0.2">
      <c r="A26" s="35" t="s">
        <v>43</v>
      </c>
      <c r="B26" s="36" t="s">
        <v>29</v>
      </c>
      <c r="C26" s="35">
        <v>55740.512999999999</v>
      </c>
      <c r="D26" s="35">
        <v>1.6999999999999999E-3</v>
      </c>
      <c r="E26">
        <f t="shared" si="0"/>
        <v>18262.005607102783</v>
      </c>
      <c r="F26">
        <f t="shared" si="1"/>
        <v>18262</v>
      </c>
      <c r="G26">
        <f t="shared" si="2"/>
        <v>8.2699999984470196E-3</v>
      </c>
      <c r="J26">
        <f>+G26</f>
        <v>8.2699999984470196E-3</v>
      </c>
      <c r="O26">
        <f t="shared" ca="1" si="3"/>
        <v>7.20123066673173E-3</v>
      </c>
      <c r="Q26" s="2">
        <f t="shared" si="4"/>
        <v>40722.012999999999</v>
      </c>
    </row>
    <row r="27" spans="1:17" x14ac:dyDescent="0.2">
      <c r="A27" s="50" t="s">
        <v>61</v>
      </c>
      <c r="B27" s="52" t="s">
        <v>128</v>
      </c>
      <c r="C27" s="51">
        <v>26618.799999999999</v>
      </c>
      <c r="D27" s="51" t="s">
        <v>54</v>
      </c>
      <c r="E27">
        <f t="shared" ref="E27:E36" si="5">+(C27-C$7)/C$8</f>
        <v>-1482.6664587450807</v>
      </c>
      <c r="F27">
        <f t="shared" si="1"/>
        <v>-1482.5</v>
      </c>
      <c r="G27">
        <f t="shared" ref="G27:G36" si="6">+C27-(C$7+F27*C$8)</f>
        <v>-0.24551250000149594</v>
      </c>
      <c r="I27">
        <f>+G27</f>
        <v>-0.24551250000149594</v>
      </c>
      <c r="O27">
        <f t="shared" ref="O27:O36" ca="1" si="7">+C$11+C$12*$F27</f>
        <v>-9.5700923308351463E-3</v>
      </c>
      <c r="Q27" s="2">
        <f t="shared" ref="Q27:Q36" si="8">+C27-15018.5</f>
        <v>11600.3</v>
      </c>
    </row>
    <row r="28" spans="1:17" x14ac:dyDescent="0.2">
      <c r="A28" s="50" t="s">
        <v>61</v>
      </c>
      <c r="B28" s="52" t="s">
        <v>128</v>
      </c>
      <c r="C28" s="51">
        <v>26624.74</v>
      </c>
      <c r="D28" s="51" t="s">
        <v>54</v>
      </c>
      <c r="E28">
        <f t="shared" si="5"/>
        <v>-1478.639108016393</v>
      </c>
      <c r="F28">
        <f t="shared" si="1"/>
        <v>-1478.5</v>
      </c>
      <c r="G28">
        <f t="shared" si="6"/>
        <v>-0.20517249999829801</v>
      </c>
      <c r="I28">
        <f>+G28</f>
        <v>-0.20517249999829801</v>
      </c>
      <c r="O28">
        <f t="shared" ca="1" si="7"/>
        <v>-9.5666946610035337E-3</v>
      </c>
      <c r="Q28" s="2">
        <f t="shared" si="8"/>
        <v>11606.240000000002</v>
      </c>
    </row>
    <row r="29" spans="1:17" x14ac:dyDescent="0.2">
      <c r="A29" s="50" t="s">
        <v>61</v>
      </c>
      <c r="B29" s="52" t="s">
        <v>29</v>
      </c>
      <c r="C29" s="51">
        <v>26893.87</v>
      </c>
      <c r="D29" s="51" t="s">
        <v>54</v>
      </c>
      <c r="E29">
        <f t="shared" si="5"/>
        <v>-1296.1675757586038</v>
      </c>
      <c r="F29">
        <f t="shared" si="1"/>
        <v>-1296</v>
      </c>
      <c r="G29">
        <f t="shared" si="6"/>
        <v>-0.24716000000262284</v>
      </c>
      <c r="I29">
        <f>+G29</f>
        <v>-0.24716000000262284</v>
      </c>
      <c r="O29">
        <f t="shared" ca="1" si="7"/>
        <v>-9.4116759749362268E-3</v>
      </c>
      <c r="Q29" s="2">
        <f t="shared" si="8"/>
        <v>11875.369999999999</v>
      </c>
    </row>
    <row r="30" spans="1:17" x14ac:dyDescent="0.2">
      <c r="A30" s="50" t="s">
        <v>71</v>
      </c>
      <c r="B30" s="52" t="s">
        <v>29</v>
      </c>
      <c r="C30" s="51">
        <v>28102.072</v>
      </c>
      <c r="D30" s="51" t="s">
        <v>54</v>
      </c>
      <c r="E30">
        <f t="shared" si="5"/>
        <v>-477.0003695128193</v>
      </c>
      <c r="F30">
        <f t="shared" si="1"/>
        <v>-477</v>
      </c>
      <c r="G30">
        <f t="shared" si="6"/>
        <v>-5.4499999896506779E-4</v>
      </c>
      <c r="I30">
        <f>+G30</f>
        <v>-5.4499999896506779E-4</v>
      </c>
      <c r="O30">
        <f t="shared" ca="1" si="7"/>
        <v>-8.7160030769136247E-3</v>
      </c>
      <c r="Q30" s="2">
        <f t="shared" si="8"/>
        <v>13083.572</v>
      </c>
    </row>
    <row r="31" spans="1:17" x14ac:dyDescent="0.2">
      <c r="A31" s="50" t="s">
        <v>71</v>
      </c>
      <c r="B31" s="52" t="s">
        <v>29</v>
      </c>
      <c r="C31" s="51">
        <v>28361.635999999999</v>
      </c>
      <c r="D31" s="51" t="s">
        <v>54</v>
      </c>
      <c r="E31">
        <f t="shared" si="5"/>
        <v>-301.014634741664</v>
      </c>
      <c r="F31">
        <f t="shared" si="1"/>
        <v>-301</v>
      </c>
      <c r="G31">
        <f t="shared" si="6"/>
        <v>-2.1585000002232846E-2</v>
      </c>
      <c r="I31">
        <f>+G31</f>
        <v>-2.1585000002232846E-2</v>
      </c>
      <c r="O31">
        <f t="shared" ca="1" si="7"/>
        <v>-8.5665056043226877E-3</v>
      </c>
      <c r="Q31" s="2">
        <f t="shared" si="8"/>
        <v>13343.135999999999</v>
      </c>
    </row>
    <row r="32" spans="1:17" x14ac:dyDescent="0.2">
      <c r="A32" s="50" t="s">
        <v>71</v>
      </c>
      <c r="B32" s="52" t="s">
        <v>29</v>
      </c>
      <c r="C32" s="51">
        <v>28777.579000000002</v>
      </c>
      <c r="D32" s="51" t="s">
        <v>54</v>
      </c>
      <c r="E32">
        <f t="shared" si="5"/>
        <v>-19.003128993873158</v>
      </c>
      <c r="F32">
        <f t="shared" si="1"/>
        <v>-19</v>
      </c>
      <c r="G32">
        <f t="shared" si="6"/>
        <v>-4.6149999980116263E-3</v>
      </c>
      <c r="I32">
        <f>+G32</f>
        <v>-4.6149999980116263E-3</v>
      </c>
      <c r="O32">
        <f t="shared" ca="1" si="7"/>
        <v>-8.3269698811940258E-3</v>
      </c>
      <c r="Q32" s="2">
        <f t="shared" si="8"/>
        <v>13759.079000000002</v>
      </c>
    </row>
    <row r="33" spans="1:17" x14ac:dyDescent="0.2">
      <c r="A33" s="50" t="s">
        <v>71</v>
      </c>
      <c r="B33" s="52" t="s">
        <v>29</v>
      </c>
      <c r="C33" s="51">
        <v>29196.468000000001</v>
      </c>
      <c r="D33" s="51" t="s">
        <v>54</v>
      </c>
      <c r="E33">
        <f t="shared" si="5"/>
        <v>265.00577999410189</v>
      </c>
      <c r="F33">
        <f t="shared" si="1"/>
        <v>265</v>
      </c>
      <c r="G33">
        <f t="shared" si="6"/>
        <v>8.5250000011001248E-3</v>
      </c>
      <c r="I33">
        <f>+G33</f>
        <v>8.5250000011001248E-3</v>
      </c>
      <c r="O33">
        <f t="shared" ca="1" si="7"/>
        <v>-8.0857353231495576E-3</v>
      </c>
      <c r="Q33" s="2">
        <f t="shared" si="8"/>
        <v>14177.968000000001</v>
      </c>
    </row>
    <row r="34" spans="1:17" x14ac:dyDescent="0.2">
      <c r="A34" s="50" t="s">
        <v>105</v>
      </c>
      <c r="B34" s="52" t="s">
        <v>29</v>
      </c>
      <c r="C34" s="51">
        <v>54339.344700000001</v>
      </c>
      <c r="D34" s="51" t="s">
        <v>54</v>
      </c>
      <c r="E34">
        <f t="shared" si="5"/>
        <v>17312.006251207698</v>
      </c>
      <c r="F34">
        <f t="shared" si="1"/>
        <v>17312</v>
      </c>
      <c r="G34">
        <f t="shared" si="6"/>
        <v>9.2200000071898103E-3</v>
      </c>
      <c r="I34">
        <f>+G34</f>
        <v>9.2200000071898103E-3</v>
      </c>
      <c r="O34">
        <f t="shared" ca="1" si="7"/>
        <v>6.3942840817238274E-3</v>
      </c>
      <c r="Q34" s="2">
        <f t="shared" si="8"/>
        <v>39320.844700000001</v>
      </c>
    </row>
    <row r="35" spans="1:17" x14ac:dyDescent="0.2">
      <c r="A35" s="50" t="s">
        <v>111</v>
      </c>
      <c r="B35" s="52" t="s">
        <v>128</v>
      </c>
      <c r="C35" s="51">
        <v>54757.477099999996</v>
      </c>
      <c r="D35" s="51" t="s">
        <v>54</v>
      </c>
      <c r="E35">
        <f t="shared" si="5"/>
        <v>17595.502181481643</v>
      </c>
      <c r="F35">
        <f t="shared" si="1"/>
        <v>17595.5</v>
      </c>
      <c r="G35">
        <f t="shared" si="6"/>
        <v>3.2175000014831312E-3</v>
      </c>
      <c r="I35">
        <f>+G35</f>
        <v>3.2175000014831312E-3</v>
      </c>
      <c r="O35">
        <f t="shared" ca="1" si="7"/>
        <v>6.6350939310393427E-3</v>
      </c>
      <c r="Q35" s="2">
        <f t="shared" si="8"/>
        <v>39738.977099999996</v>
      </c>
    </row>
    <row r="36" spans="1:17" x14ac:dyDescent="0.2">
      <c r="A36" s="50" t="s">
        <v>127</v>
      </c>
      <c r="B36" s="52" t="s">
        <v>29</v>
      </c>
      <c r="C36" s="51">
        <v>55799.508900000001</v>
      </c>
      <c r="D36" s="51" t="s">
        <v>54</v>
      </c>
      <c r="E36">
        <f t="shared" si="5"/>
        <v>18302.005132499162</v>
      </c>
      <c r="F36">
        <f t="shared" si="1"/>
        <v>18302</v>
      </c>
      <c r="G36">
        <f t="shared" si="6"/>
        <v>7.5700000015785918E-3</v>
      </c>
      <c r="I36">
        <f>+G36</f>
        <v>7.5700000015785918E-3</v>
      </c>
      <c r="O36">
        <f t="shared" ca="1" si="7"/>
        <v>7.2352073650478518E-3</v>
      </c>
      <c r="Q36" s="2">
        <f t="shared" si="8"/>
        <v>40781.008900000001</v>
      </c>
    </row>
    <row r="37" spans="1:17" x14ac:dyDescent="0.2">
      <c r="A37" s="53" t="s">
        <v>129</v>
      </c>
      <c r="B37" s="54" t="s">
        <v>128</v>
      </c>
      <c r="C37" s="55">
        <v>57996.39598000003</v>
      </c>
      <c r="D37" s="55">
        <v>1E-4</v>
      </c>
      <c r="E37">
        <f>+(C37-C$7)/C$8</f>
        <v>19791.505937630325</v>
      </c>
      <c r="F37">
        <f t="shared" si="1"/>
        <v>19791.5</v>
      </c>
      <c r="G37">
        <f>+C37-(C$7+F37*C$8)</f>
        <v>8.7575000361539423E-3</v>
      </c>
      <c r="K37">
        <f>+G37</f>
        <v>8.7575000361539423E-3</v>
      </c>
      <c r="O37">
        <f ca="1">+C$11+C$12*$F37</f>
        <v>8.5004146685944519E-3</v>
      </c>
      <c r="Q37" s="2">
        <f>+C37-15018.5</f>
        <v>42977.89598000003</v>
      </c>
    </row>
    <row r="38" spans="1:17" x14ac:dyDescent="0.2">
      <c r="C38" s="14"/>
      <c r="D38" s="14"/>
    </row>
    <row r="39" spans="1:17" x14ac:dyDescent="0.2">
      <c r="D39" s="5"/>
    </row>
    <row r="40" spans="1:17" x14ac:dyDescent="0.2">
      <c r="D40" s="5"/>
    </row>
    <row r="41" spans="1:17" x14ac:dyDescent="0.2">
      <c r="D41" s="5"/>
    </row>
    <row r="42" spans="1:17" x14ac:dyDescent="0.2">
      <c r="D42" s="5"/>
    </row>
    <row r="43" spans="1:17" x14ac:dyDescent="0.2">
      <c r="D43" s="5"/>
    </row>
    <row r="44" spans="1:17" x14ac:dyDescent="0.2">
      <c r="D44" s="5"/>
    </row>
    <row r="45" spans="1:17" x14ac:dyDescent="0.2">
      <c r="D45" s="5"/>
    </row>
    <row r="46" spans="1:17" x14ac:dyDescent="0.2">
      <c r="D46" s="5"/>
    </row>
    <row r="47" spans="1:17" x14ac:dyDescent="0.2">
      <c r="D47" s="5"/>
    </row>
    <row r="48" spans="1:17" x14ac:dyDescent="0.2">
      <c r="D48" s="5"/>
    </row>
    <row r="49" spans="4:4" x14ac:dyDescent="0.2">
      <c r="D49" s="5"/>
    </row>
    <row r="50" spans="4:4" x14ac:dyDescent="0.2">
      <c r="D50" s="5"/>
    </row>
    <row r="51" spans="4:4" x14ac:dyDescent="0.2">
      <c r="D51" s="5"/>
    </row>
    <row r="52" spans="4:4" x14ac:dyDescent="0.2">
      <c r="D52" s="5"/>
    </row>
  </sheetData>
  <protectedRanges>
    <protectedRange sqref="A37:D37" name="Range1"/>
  </protectedRanges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00"/>
  <sheetViews>
    <sheetView topLeftCell="A5" workbookViewId="0">
      <selection activeCell="A16" sqref="A16:D25"/>
    </sheetView>
  </sheetViews>
  <sheetFormatPr defaultRowHeight="12.75" x14ac:dyDescent="0.2"/>
  <cols>
    <col min="1" max="1" width="19.7109375" style="14" customWidth="1"/>
    <col min="2" max="2" width="4.42578125" style="12" customWidth="1"/>
    <col min="3" max="3" width="12.7109375" style="14" customWidth="1"/>
    <col min="4" max="4" width="5.42578125" style="12" customWidth="1"/>
    <col min="5" max="5" width="14.85546875" style="12" customWidth="1"/>
    <col min="6" max="6" width="9.140625" style="12"/>
    <col min="7" max="7" width="12" style="12" customWidth="1"/>
    <col min="8" max="8" width="14.140625" style="14" customWidth="1"/>
    <col min="9" max="9" width="22.5703125" style="12" customWidth="1"/>
    <col min="10" max="10" width="25.140625" style="12" customWidth="1"/>
    <col min="11" max="11" width="15.7109375" style="12" customWidth="1"/>
    <col min="12" max="12" width="14.140625" style="12" customWidth="1"/>
    <col min="13" max="13" width="9.5703125" style="12" customWidth="1"/>
    <col min="14" max="14" width="14.140625" style="12" customWidth="1"/>
    <col min="15" max="15" width="23.42578125" style="12" customWidth="1"/>
    <col min="16" max="16" width="16.5703125" style="12" customWidth="1"/>
    <col min="17" max="17" width="41" style="12" customWidth="1"/>
    <col min="18" max="16384" width="9.140625" style="12"/>
  </cols>
  <sheetData>
    <row r="1" spans="1:16" ht="15.75" x14ac:dyDescent="0.25">
      <c r="A1" s="37" t="s">
        <v>44</v>
      </c>
      <c r="I1" s="38" t="s">
        <v>45</v>
      </c>
      <c r="J1" s="39" t="s">
        <v>46</v>
      </c>
    </row>
    <row r="2" spans="1:16" x14ac:dyDescent="0.2">
      <c r="I2" s="40" t="s">
        <v>47</v>
      </c>
      <c r="J2" s="41" t="s">
        <v>48</v>
      </c>
    </row>
    <row r="3" spans="1:16" x14ac:dyDescent="0.2">
      <c r="A3" s="42" t="s">
        <v>49</v>
      </c>
      <c r="I3" s="40" t="s">
        <v>50</v>
      </c>
      <c r="J3" s="41" t="s">
        <v>51</v>
      </c>
    </row>
    <row r="4" spans="1:16" x14ac:dyDescent="0.2">
      <c r="I4" s="40" t="s">
        <v>52</v>
      </c>
      <c r="J4" s="41" t="s">
        <v>51</v>
      </c>
    </row>
    <row r="5" spans="1:16" ht="13.5" thickBot="1" x14ac:dyDescent="0.25">
      <c r="I5" s="43" t="s">
        <v>53</v>
      </c>
      <c r="J5" s="44" t="s">
        <v>54</v>
      </c>
    </row>
    <row r="10" spans="1:16" ht="13.5" thickBot="1" x14ac:dyDescent="0.25"/>
    <row r="11" spans="1:16" ht="12.75" customHeight="1" thickBot="1" x14ac:dyDescent="0.25">
      <c r="A11" s="14" t="str">
        <f t="shared" ref="A11:A25" si="0">P11</f>
        <v>IBVS 5502 </v>
      </c>
      <c r="B11" s="5" t="str">
        <f t="shared" ref="B11:B25" si="1">IF(H11=INT(H11),"I","II")</f>
        <v>I</v>
      </c>
      <c r="C11" s="14">
        <f t="shared" ref="C11:C25" si="2">1*G11</f>
        <v>52750.86</v>
      </c>
      <c r="D11" s="12" t="str">
        <f t="shared" ref="D11:D25" si="3">VLOOKUP(F11,I$1:J$5,2,FALSE)</f>
        <v>vis</v>
      </c>
      <c r="E11" s="45">
        <f>VLOOKUP(C11,A!C$21:E$973,3,FALSE)</f>
        <v>16235.005407091257</v>
      </c>
      <c r="F11" s="5" t="s">
        <v>53</v>
      </c>
      <c r="G11" s="12" t="str">
        <f t="shared" ref="G11:G25" si="4">MID(I11,3,LEN(I11)-3)</f>
        <v>52750.86</v>
      </c>
      <c r="H11" s="14">
        <f t="shared" ref="H11:H25" si="5">1*K11</f>
        <v>16235</v>
      </c>
      <c r="I11" s="46" t="s">
        <v>81</v>
      </c>
      <c r="J11" s="47" t="s">
        <v>82</v>
      </c>
      <c r="K11" s="46">
        <v>16235</v>
      </c>
      <c r="L11" s="46" t="s">
        <v>83</v>
      </c>
      <c r="M11" s="47" t="s">
        <v>84</v>
      </c>
      <c r="N11" s="47" t="s">
        <v>85</v>
      </c>
      <c r="O11" s="48" t="s">
        <v>86</v>
      </c>
      <c r="P11" s="49" t="s">
        <v>87</v>
      </c>
    </row>
    <row r="12" spans="1:16" ht="12.75" customHeight="1" thickBot="1" x14ac:dyDescent="0.25">
      <c r="A12" s="14" t="str">
        <f t="shared" si="0"/>
        <v>BAVM 178 </v>
      </c>
      <c r="B12" s="5" t="str">
        <f t="shared" si="1"/>
        <v>I</v>
      </c>
      <c r="C12" s="14">
        <f t="shared" si="2"/>
        <v>53600.409200000002</v>
      </c>
      <c r="D12" s="12" t="str">
        <f t="shared" si="3"/>
        <v>vis</v>
      </c>
      <c r="E12" s="45">
        <f>VLOOKUP(C12,A!C$21:E$973,3,FALSE)</f>
        <v>16811.00415956174</v>
      </c>
      <c r="F12" s="5" t="s">
        <v>53</v>
      </c>
      <c r="G12" s="12" t="str">
        <f t="shared" si="4"/>
        <v>53600.4092</v>
      </c>
      <c r="H12" s="14">
        <f t="shared" si="5"/>
        <v>16811</v>
      </c>
      <c r="I12" s="46" t="s">
        <v>88</v>
      </c>
      <c r="J12" s="47" t="s">
        <v>89</v>
      </c>
      <c r="K12" s="46">
        <v>16811</v>
      </c>
      <c r="L12" s="46" t="s">
        <v>90</v>
      </c>
      <c r="M12" s="47" t="s">
        <v>91</v>
      </c>
      <c r="N12" s="47" t="s">
        <v>92</v>
      </c>
      <c r="O12" s="48" t="s">
        <v>93</v>
      </c>
      <c r="P12" s="49" t="s">
        <v>94</v>
      </c>
    </row>
    <row r="13" spans="1:16" ht="12.75" customHeight="1" thickBot="1" x14ac:dyDescent="0.25">
      <c r="A13" s="14" t="str">
        <f t="shared" si="0"/>
        <v>BAVM 186 </v>
      </c>
      <c r="B13" s="5" t="str">
        <f t="shared" si="1"/>
        <v>I</v>
      </c>
      <c r="C13" s="14">
        <f t="shared" si="2"/>
        <v>54271.498399999997</v>
      </c>
      <c r="D13" s="12" t="str">
        <f t="shared" si="3"/>
        <v>vis</v>
      </c>
      <c r="E13" s="45">
        <f>VLOOKUP(C13,A!C$21:E$973,3,FALSE)</f>
        <v>17266.006108826608</v>
      </c>
      <c r="F13" s="5" t="s">
        <v>53</v>
      </c>
      <c r="G13" s="12" t="str">
        <f t="shared" si="4"/>
        <v>54271.4984</v>
      </c>
      <c r="H13" s="14">
        <f t="shared" si="5"/>
        <v>17266</v>
      </c>
      <c r="I13" s="46" t="s">
        <v>95</v>
      </c>
      <c r="J13" s="47" t="s">
        <v>96</v>
      </c>
      <c r="K13" s="46">
        <v>17266</v>
      </c>
      <c r="L13" s="46" t="s">
        <v>97</v>
      </c>
      <c r="M13" s="47" t="s">
        <v>91</v>
      </c>
      <c r="N13" s="47" t="s">
        <v>98</v>
      </c>
      <c r="O13" s="48" t="s">
        <v>99</v>
      </c>
      <c r="P13" s="49" t="s">
        <v>100</v>
      </c>
    </row>
    <row r="14" spans="1:16" ht="12.75" customHeight="1" thickBot="1" x14ac:dyDescent="0.25">
      <c r="A14" s="14" t="str">
        <f t="shared" si="0"/>
        <v>BAVM 209 </v>
      </c>
      <c r="B14" s="5" t="str">
        <f t="shared" si="1"/>
        <v>I</v>
      </c>
      <c r="C14" s="14">
        <f t="shared" si="2"/>
        <v>54976.506099999999</v>
      </c>
      <c r="D14" s="12" t="str">
        <f t="shared" si="3"/>
        <v>vis</v>
      </c>
      <c r="E14" s="45">
        <f>VLOOKUP(C14,A!C$21:E$973,3,FALSE)</f>
        <v>17744.004976557972</v>
      </c>
      <c r="F14" s="5" t="s">
        <v>53</v>
      </c>
      <c r="G14" s="12" t="str">
        <f t="shared" si="4"/>
        <v>54976.5061</v>
      </c>
      <c r="H14" s="14">
        <f t="shared" si="5"/>
        <v>17744</v>
      </c>
      <c r="I14" s="46" t="s">
        <v>112</v>
      </c>
      <c r="J14" s="47" t="s">
        <v>113</v>
      </c>
      <c r="K14" s="46" t="s">
        <v>114</v>
      </c>
      <c r="L14" s="46" t="s">
        <v>115</v>
      </c>
      <c r="M14" s="47" t="s">
        <v>91</v>
      </c>
      <c r="N14" s="47" t="s">
        <v>92</v>
      </c>
      <c r="O14" s="48" t="s">
        <v>116</v>
      </c>
      <c r="P14" s="49" t="s">
        <v>117</v>
      </c>
    </row>
    <row r="15" spans="1:16" ht="12.75" customHeight="1" thickBot="1" x14ac:dyDescent="0.25">
      <c r="A15" s="14" t="str">
        <f t="shared" si="0"/>
        <v>BAVM 220 </v>
      </c>
      <c r="B15" s="5" t="str">
        <f t="shared" si="1"/>
        <v>I</v>
      </c>
      <c r="C15" s="14">
        <f t="shared" si="2"/>
        <v>55740.512999999999</v>
      </c>
      <c r="D15" s="12" t="str">
        <f t="shared" si="3"/>
        <v>vis</v>
      </c>
      <c r="E15" s="45">
        <f>VLOOKUP(C15,A!C$21:E$973,3,FALSE)</f>
        <v>18262.005607102783</v>
      </c>
      <c r="F15" s="5" t="s">
        <v>53</v>
      </c>
      <c r="G15" s="12" t="str">
        <f t="shared" si="4"/>
        <v>55740.5130</v>
      </c>
      <c r="H15" s="14">
        <f t="shared" si="5"/>
        <v>18262</v>
      </c>
      <c r="I15" s="46" t="s">
        <v>118</v>
      </c>
      <c r="J15" s="47" t="s">
        <v>119</v>
      </c>
      <c r="K15" s="46" t="s">
        <v>120</v>
      </c>
      <c r="L15" s="46" t="s">
        <v>121</v>
      </c>
      <c r="M15" s="47" t="s">
        <v>91</v>
      </c>
      <c r="N15" s="47" t="s">
        <v>98</v>
      </c>
      <c r="O15" s="48" t="s">
        <v>99</v>
      </c>
      <c r="P15" s="49" t="s">
        <v>122</v>
      </c>
    </row>
    <row r="16" spans="1:16" ht="12.75" customHeight="1" thickBot="1" x14ac:dyDescent="0.25">
      <c r="A16" s="14" t="str">
        <f t="shared" si="0"/>
        <v> PZ 4.268 </v>
      </c>
      <c r="B16" s="5" t="str">
        <f t="shared" si="1"/>
        <v>II</v>
      </c>
      <c r="C16" s="14">
        <f t="shared" si="2"/>
        <v>26618.799999999999</v>
      </c>
      <c r="D16" s="12" t="str">
        <f t="shared" si="3"/>
        <v>vis</v>
      </c>
      <c r="E16" s="45">
        <f>VLOOKUP(C16,A!C$21:E$973,3,FALSE)</f>
        <v>-1482.6664587450807</v>
      </c>
      <c r="F16" s="5" t="s">
        <v>53</v>
      </c>
      <c r="G16" s="12" t="str">
        <f t="shared" si="4"/>
        <v>26618.80</v>
      </c>
      <c r="H16" s="14">
        <f t="shared" si="5"/>
        <v>-1482.5</v>
      </c>
      <c r="I16" s="46" t="s">
        <v>56</v>
      </c>
      <c r="J16" s="47" t="s">
        <v>57</v>
      </c>
      <c r="K16" s="46">
        <v>-1482.5</v>
      </c>
      <c r="L16" s="46" t="s">
        <v>58</v>
      </c>
      <c r="M16" s="47" t="s">
        <v>59</v>
      </c>
      <c r="N16" s="47"/>
      <c r="O16" s="48" t="s">
        <v>60</v>
      </c>
      <c r="P16" s="48" t="s">
        <v>61</v>
      </c>
    </row>
    <row r="17" spans="1:16" ht="12.75" customHeight="1" thickBot="1" x14ac:dyDescent="0.25">
      <c r="A17" s="14" t="str">
        <f t="shared" si="0"/>
        <v> PZ 4.268 </v>
      </c>
      <c r="B17" s="5" t="str">
        <f t="shared" si="1"/>
        <v>II</v>
      </c>
      <c r="C17" s="14">
        <f t="shared" si="2"/>
        <v>26624.74</v>
      </c>
      <c r="D17" s="12" t="str">
        <f t="shared" si="3"/>
        <v>vis</v>
      </c>
      <c r="E17" s="45">
        <f>VLOOKUP(C17,A!C$21:E$973,3,FALSE)</f>
        <v>-1478.639108016393</v>
      </c>
      <c r="F17" s="5" t="s">
        <v>53</v>
      </c>
      <c r="G17" s="12" t="str">
        <f t="shared" si="4"/>
        <v>26624.74</v>
      </c>
      <c r="H17" s="14">
        <f t="shared" si="5"/>
        <v>-1478.5</v>
      </c>
      <c r="I17" s="46" t="s">
        <v>62</v>
      </c>
      <c r="J17" s="47" t="s">
        <v>63</v>
      </c>
      <c r="K17" s="46">
        <v>-1478.5</v>
      </c>
      <c r="L17" s="46" t="s">
        <v>64</v>
      </c>
      <c r="M17" s="47" t="s">
        <v>59</v>
      </c>
      <c r="N17" s="47"/>
      <c r="O17" s="48" t="s">
        <v>60</v>
      </c>
      <c r="P17" s="48" t="s">
        <v>61</v>
      </c>
    </row>
    <row r="18" spans="1:16" ht="12.75" customHeight="1" thickBot="1" x14ac:dyDescent="0.25">
      <c r="A18" s="14" t="str">
        <f t="shared" si="0"/>
        <v> PZ 4.268 </v>
      </c>
      <c r="B18" s="5" t="str">
        <f t="shared" si="1"/>
        <v>I</v>
      </c>
      <c r="C18" s="14">
        <f t="shared" si="2"/>
        <v>26893.87</v>
      </c>
      <c r="D18" s="12" t="str">
        <f t="shared" si="3"/>
        <v>vis</v>
      </c>
      <c r="E18" s="45">
        <f>VLOOKUP(C18,A!C$21:E$973,3,FALSE)</f>
        <v>-1296.1675757586038</v>
      </c>
      <c r="F18" s="5" t="s">
        <v>53</v>
      </c>
      <c r="G18" s="12" t="str">
        <f t="shared" si="4"/>
        <v>26893.87</v>
      </c>
      <c r="H18" s="14">
        <f t="shared" si="5"/>
        <v>-1296</v>
      </c>
      <c r="I18" s="46" t="s">
        <v>65</v>
      </c>
      <c r="J18" s="47" t="s">
        <v>66</v>
      </c>
      <c r="K18" s="46">
        <v>-1296</v>
      </c>
      <c r="L18" s="46" t="s">
        <v>58</v>
      </c>
      <c r="M18" s="47" t="s">
        <v>59</v>
      </c>
      <c r="N18" s="47"/>
      <c r="O18" s="48" t="s">
        <v>60</v>
      </c>
      <c r="P18" s="48" t="s">
        <v>61</v>
      </c>
    </row>
    <row r="19" spans="1:16" ht="12.75" customHeight="1" thickBot="1" x14ac:dyDescent="0.25">
      <c r="A19" s="14" t="str">
        <f t="shared" si="0"/>
        <v> AAAN 11.5.39 </v>
      </c>
      <c r="B19" s="5" t="str">
        <f t="shared" si="1"/>
        <v>I</v>
      </c>
      <c r="C19" s="14">
        <f t="shared" si="2"/>
        <v>28102.072</v>
      </c>
      <c r="D19" s="12" t="str">
        <f t="shared" si="3"/>
        <v>vis</v>
      </c>
      <c r="E19" s="45">
        <f>VLOOKUP(C19,A!C$21:E$973,3,FALSE)</f>
        <v>-477.0003695128193</v>
      </c>
      <c r="F19" s="5" t="s">
        <v>53</v>
      </c>
      <c r="G19" s="12" t="str">
        <f t="shared" si="4"/>
        <v>28102.072</v>
      </c>
      <c r="H19" s="14">
        <f t="shared" si="5"/>
        <v>-477</v>
      </c>
      <c r="I19" s="46" t="s">
        <v>67</v>
      </c>
      <c r="J19" s="47" t="s">
        <v>68</v>
      </c>
      <c r="K19" s="46">
        <v>-477</v>
      </c>
      <c r="L19" s="46" t="s">
        <v>69</v>
      </c>
      <c r="M19" s="47" t="s">
        <v>55</v>
      </c>
      <c r="N19" s="47"/>
      <c r="O19" s="48" t="s">
        <v>70</v>
      </c>
      <c r="P19" s="48" t="s">
        <v>71</v>
      </c>
    </row>
    <row r="20" spans="1:16" ht="12.75" customHeight="1" thickBot="1" x14ac:dyDescent="0.25">
      <c r="A20" s="14" t="str">
        <f t="shared" si="0"/>
        <v> AAAN 11.5.39 </v>
      </c>
      <c r="B20" s="5" t="str">
        <f t="shared" si="1"/>
        <v>I</v>
      </c>
      <c r="C20" s="14">
        <f t="shared" si="2"/>
        <v>28361.635999999999</v>
      </c>
      <c r="D20" s="12" t="str">
        <f t="shared" si="3"/>
        <v>vis</v>
      </c>
      <c r="E20" s="45">
        <f>VLOOKUP(C20,A!C$21:E$973,3,FALSE)</f>
        <v>-301.014634741664</v>
      </c>
      <c r="F20" s="5" t="s">
        <v>53</v>
      </c>
      <c r="G20" s="12" t="str">
        <f t="shared" si="4"/>
        <v>28361.636</v>
      </c>
      <c r="H20" s="14">
        <f t="shared" si="5"/>
        <v>-301</v>
      </c>
      <c r="I20" s="46" t="s">
        <v>72</v>
      </c>
      <c r="J20" s="47" t="s">
        <v>73</v>
      </c>
      <c r="K20" s="46">
        <v>-301</v>
      </c>
      <c r="L20" s="46" t="s">
        <v>74</v>
      </c>
      <c r="M20" s="47" t="s">
        <v>55</v>
      </c>
      <c r="N20" s="47"/>
      <c r="O20" s="48" t="s">
        <v>70</v>
      </c>
      <c r="P20" s="48" t="s">
        <v>71</v>
      </c>
    </row>
    <row r="21" spans="1:16" ht="12.75" customHeight="1" thickBot="1" x14ac:dyDescent="0.25">
      <c r="A21" s="14" t="str">
        <f t="shared" si="0"/>
        <v> AAAN 11.5.39 </v>
      </c>
      <c r="B21" s="5" t="str">
        <f t="shared" si="1"/>
        <v>I</v>
      </c>
      <c r="C21" s="14">
        <f t="shared" si="2"/>
        <v>28777.579000000002</v>
      </c>
      <c r="D21" s="12" t="str">
        <f t="shared" si="3"/>
        <v>vis</v>
      </c>
      <c r="E21" s="45">
        <f>VLOOKUP(C21,A!C$21:E$973,3,FALSE)</f>
        <v>-19.003128993873158</v>
      </c>
      <c r="F21" s="5" t="s">
        <v>53</v>
      </c>
      <c r="G21" s="12" t="str">
        <f t="shared" si="4"/>
        <v>28777.579</v>
      </c>
      <c r="H21" s="14">
        <f t="shared" si="5"/>
        <v>-19</v>
      </c>
      <c r="I21" s="46" t="s">
        <v>75</v>
      </c>
      <c r="J21" s="47" t="s">
        <v>76</v>
      </c>
      <c r="K21" s="46">
        <v>-19</v>
      </c>
      <c r="L21" s="46" t="s">
        <v>77</v>
      </c>
      <c r="M21" s="47" t="s">
        <v>55</v>
      </c>
      <c r="N21" s="47"/>
      <c r="O21" s="48" t="s">
        <v>70</v>
      </c>
      <c r="P21" s="48" t="s">
        <v>71</v>
      </c>
    </row>
    <row r="22" spans="1:16" ht="12.75" customHeight="1" thickBot="1" x14ac:dyDescent="0.25">
      <c r="A22" s="14" t="str">
        <f t="shared" si="0"/>
        <v> AAAN 11.5.39 </v>
      </c>
      <c r="B22" s="5" t="str">
        <f t="shared" si="1"/>
        <v>I</v>
      </c>
      <c r="C22" s="14">
        <f t="shared" si="2"/>
        <v>29196.468000000001</v>
      </c>
      <c r="D22" s="12" t="str">
        <f t="shared" si="3"/>
        <v>vis</v>
      </c>
      <c r="E22" s="45">
        <f>VLOOKUP(C22,A!C$21:E$973,3,FALSE)</f>
        <v>265.00577999410189</v>
      </c>
      <c r="F22" s="5" t="s">
        <v>53</v>
      </c>
      <c r="G22" s="12" t="str">
        <f t="shared" si="4"/>
        <v>29196.468</v>
      </c>
      <c r="H22" s="14">
        <f t="shared" si="5"/>
        <v>265</v>
      </c>
      <c r="I22" s="46" t="s">
        <v>78</v>
      </c>
      <c r="J22" s="47" t="s">
        <v>79</v>
      </c>
      <c r="K22" s="46">
        <v>265</v>
      </c>
      <c r="L22" s="46" t="s">
        <v>80</v>
      </c>
      <c r="M22" s="47" t="s">
        <v>55</v>
      </c>
      <c r="N22" s="47"/>
      <c r="O22" s="48" t="s">
        <v>70</v>
      </c>
      <c r="P22" s="48" t="s">
        <v>71</v>
      </c>
    </row>
    <row r="23" spans="1:16" ht="12.75" customHeight="1" thickBot="1" x14ac:dyDescent="0.25">
      <c r="A23" s="14" t="str">
        <f t="shared" si="0"/>
        <v>BAVM 193 </v>
      </c>
      <c r="B23" s="5" t="str">
        <f t="shared" si="1"/>
        <v>I</v>
      </c>
      <c r="C23" s="14">
        <f t="shared" si="2"/>
        <v>54339.344700000001</v>
      </c>
      <c r="D23" s="12" t="str">
        <f t="shared" si="3"/>
        <v>vis</v>
      </c>
      <c r="E23" s="45">
        <f>VLOOKUP(C23,A!C$21:E$973,3,FALSE)</f>
        <v>17312.006251207698</v>
      </c>
      <c r="F23" s="5" t="s">
        <v>53</v>
      </c>
      <c r="G23" s="12" t="str">
        <f t="shared" si="4"/>
        <v>54339.3447</v>
      </c>
      <c r="H23" s="14">
        <f t="shared" si="5"/>
        <v>17312</v>
      </c>
      <c r="I23" s="46" t="s">
        <v>101</v>
      </c>
      <c r="J23" s="47" t="s">
        <v>102</v>
      </c>
      <c r="K23" s="46" t="s">
        <v>103</v>
      </c>
      <c r="L23" s="46" t="s">
        <v>104</v>
      </c>
      <c r="M23" s="47" t="s">
        <v>91</v>
      </c>
      <c r="N23" s="47" t="s">
        <v>98</v>
      </c>
      <c r="O23" s="48" t="s">
        <v>99</v>
      </c>
      <c r="P23" s="49" t="s">
        <v>105</v>
      </c>
    </row>
    <row r="24" spans="1:16" ht="12.75" customHeight="1" thickBot="1" x14ac:dyDescent="0.25">
      <c r="A24" s="14" t="str">
        <f t="shared" si="0"/>
        <v>BAVM 203 </v>
      </c>
      <c r="B24" s="5" t="str">
        <f t="shared" si="1"/>
        <v>II</v>
      </c>
      <c r="C24" s="14">
        <f t="shared" si="2"/>
        <v>54757.477099999996</v>
      </c>
      <c r="D24" s="12" t="str">
        <f t="shared" si="3"/>
        <v>vis</v>
      </c>
      <c r="E24" s="45">
        <f>VLOOKUP(C24,A!C$21:E$973,3,FALSE)</f>
        <v>17595.502181481643</v>
      </c>
      <c r="F24" s="5" t="s">
        <v>53</v>
      </c>
      <c r="G24" s="12" t="str">
        <f t="shared" si="4"/>
        <v>54757.4771</v>
      </c>
      <c r="H24" s="14">
        <f t="shared" si="5"/>
        <v>17595.5</v>
      </c>
      <c r="I24" s="46" t="s">
        <v>106</v>
      </c>
      <c r="J24" s="47" t="s">
        <v>107</v>
      </c>
      <c r="K24" s="46" t="s">
        <v>108</v>
      </c>
      <c r="L24" s="46" t="s">
        <v>109</v>
      </c>
      <c r="M24" s="47" t="s">
        <v>91</v>
      </c>
      <c r="N24" s="47" t="s">
        <v>98</v>
      </c>
      <c r="O24" s="48" t="s">
        <v>110</v>
      </c>
      <c r="P24" s="49" t="s">
        <v>111</v>
      </c>
    </row>
    <row r="25" spans="1:16" ht="12.75" customHeight="1" thickBot="1" x14ac:dyDescent="0.25">
      <c r="A25" s="14" t="str">
        <f t="shared" si="0"/>
        <v>BAVM 225 </v>
      </c>
      <c r="B25" s="5" t="str">
        <f t="shared" si="1"/>
        <v>I</v>
      </c>
      <c r="C25" s="14">
        <f t="shared" si="2"/>
        <v>55799.508900000001</v>
      </c>
      <c r="D25" s="12" t="str">
        <f t="shared" si="3"/>
        <v>vis</v>
      </c>
      <c r="E25" s="45">
        <f>VLOOKUP(C25,A!C$21:E$973,3,FALSE)</f>
        <v>18302.005132499162</v>
      </c>
      <c r="F25" s="5" t="s">
        <v>53</v>
      </c>
      <c r="G25" s="12" t="str">
        <f t="shared" si="4"/>
        <v>55799.5089</v>
      </c>
      <c r="H25" s="14">
        <f t="shared" si="5"/>
        <v>18302</v>
      </c>
      <c r="I25" s="46" t="s">
        <v>123</v>
      </c>
      <c r="J25" s="47" t="s">
        <v>124</v>
      </c>
      <c r="K25" s="46" t="s">
        <v>125</v>
      </c>
      <c r="L25" s="46" t="s">
        <v>126</v>
      </c>
      <c r="M25" s="47" t="s">
        <v>91</v>
      </c>
      <c r="N25" s="47" t="s">
        <v>98</v>
      </c>
      <c r="O25" s="48" t="s">
        <v>99</v>
      </c>
      <c r="P25" s="49" t="s">
        <v>127</v>
      </c>
    </row>
    <row r="26" spans="1:16" x14ac:dyDescent="0.2">
      <c r="B26" s="5"/>
      <c r="E26" s="45"/>
      <c r="F26" s="5"/>
    </row>
    <row r="27" spans="1:16" x14ac:dyDescent="0.2">
      <c r="B27" s="5"/>
      <c r="E27" s="45"/>
      <c r="F27" s="5"/>
    </row>
    <row r="28" spans="1:16" x14ac:dyDescent="0.2">
      <c r="B28" s="5"/>
      <c r="E28" s="45"/>
      <c r="F28" s="5"/>
    </row>
    <row r="29" spans="1:16" x14ac:dyDescent="0.2">
      <c r="B29" s="5"/>
      <c r="E29" s="45"/>
      <c r="F29" s="5"/>
    </row>
    <row r="30" spans="1:16" x14ac:dyDescent="0.2">
      <c r="B30" s="5"/>
      <c r="E30" s="45"/>
      <c r="F30" s="5"/>
    </row>
    <row r="31" spans="1:16" x14ac:dyDescent="0.2">
      <c r="B31" s="5"/>
      <c r="E31" s="45"/>
      <c r="F31" s="5"/>
    </row>
    <row r="32" spans="1:16" x14ac:dyDescent="0.2">
      <c r="B32" s="5"/>
      <c r="E32" s="45"/>
      <c r="F32" s="5"/>
    </row>
    <row r="33" spans="2:6" x14ac:dyDescent="0.2">
      <c r="B33" s="5"/>
      <c r="E33" s="45"/>
      <c r="F33" s="5"/>
    </row>
    <row r="34" spans="2:6" x14ac:dyDescent="0.2">
      <c r="B34" s="5"/>
      <c r="E34" s="45"/>
      <c r="F34" s="5"/>
    </row>
    <row r="35" spans="2:6" x14ac:dyDescent="0.2">
      <c r="B35" s="5"/>
      <c r="E35" s="45"/>
      <c r="F35" s="5"/>
    </row>
    <row r="36" spans="2:6" x14ac:dyDescent="0.2">
      <c r="B36" s="5"/>
      <c r="E36" s="45"/>
      <c r="F36" s="5"/>
    </row>
    <row r="37" spans="2:6" x14ac:dyDescent="0.2">
      <c r="B37" s="5"/>
      <c r="E37" s="45"/>
      <c r="F37" s="5"/>
    </row>
    <row r="38" spans="2:6" x14ac:dyDescent="0.2">
      <c r="B38" s="5"/>
      <c r="E38" s="45"/>
      <c r="F38" s="5"/>
    </row>
    <row r="39" spans="2:6" x14ac:dyDescent="0.2">
      <c r="B39" s="5"/>
      <c r="E39" s="45"/>
      <c r="F39" s="5"/>
    </row>
    <row r="40" spans="2:6" x14ac:dyDescent="0.2">
      <c r="B40" s="5"/>
      <c r="E40" s="45"/>
      <c r="F40" s="5"/>
    </row>
    <row r="41" spans="2:6" x14ac:dyDescent="0.2">
      <c r="B41" s="5"/>
      <c r="E41" s="45"/>
      <c r="F41" s="5"/>
    </row>
    <row r="42" spans="2:6" x14ac:dyDescent="0.2">
      <c r="B42" s="5"/>
      <c r="E42" s="45"/>
      <c r="F42" s="5"/>
    </row>
    <row r="43" spans="2:6" x14ac:dyDescent="0.2">
      <c r="B43" s="5"/>
      <c r="E43" s="45"/>
      <c r="F43" s="5"/>
    </row>
    <row r="44" spans="2:6" x14ac:dyDescent="0.2">
      <c r="B44" s="5"/>
      <c r="E44" s="45"/>
      <c r="F44" s="5"/>
    </row>
    <row r="45" spans="2:6" x14ac:dyDescent="0.2">
      <c r="B45" s="5"/>
      <c r="E45" s="45"/>
      <c r="F45" s="5"/>
    </row>
    <row r="46" spans="2:6" x14ac:dyDescent="0.2">
      <c r="B46" s="5"/>
      <c r="E46" s="45"/>
      <c r="F46" s="5"/>
    </row>
    <row r="47" spans="2:6" x14ac:dyDescent="0.2">
      <c r="B47" s="5"/>
      <c r="E47" s="45"/>
      <c r="F47" s="5"/>
    </row>
    <row r="48" spans="2:6" x14ac:dyDescent="0.2">
      <c r="B48" s="5"/>
      <c r="E48" s="45"/>
      <c r="F48" s="5"/>
    </row>
    <row r="49" spans="2:6" x14ac:dyDescent="0.2">
      <c r="B49" s="5"/>
      <c r="E49" s="45"/>
      <c r="F49" s="5"/>
    </row>
    <row r="50" spans="2:6" x14ac:dyDescent="0.2">
      <c r="B50" s="5"/>
      <c r="E50" s="45"/>
      <c r="F50" s="5"/>
    </row>
    <row r="51" spans="2:6" x14ac:dyDescent="0.2">
      <c r="B51" s="5"/>
      <c r="E51" s="45"/>
      <c r="F51" s="5"/>
    </row>
    <row r="52" spans="2:6" x14ac:dyDescent="0.2">
      <c r="B52" s="5"/>
      <c r="E52" s="45"/>
      <c r="F52" s="5"/>
    </row>
    <row r="53" spans="2:6" x14ac:dyDescent="0.2">
      <c r="B53" s="5"/>
      <c r="E53" s="45"/>
      <c r="F53" s="5"/>
    </row>
    <row r="54" spans="2:6" x14ac:dyDescent="0.2">
      <c r="B54" s="5"/>
      <c r="E54" s="45"/>
      <c r="F54" s="5"/>
    </row>
    <row r="55" spans="2:6" x14ac:dyDescent="0.2">
      <c r="B55" s="5"/>
      <c r="E55" s="45"/>
      <c r="F55" s="5"/>
    </row>
    <row r="56" spans="2:6" x14ac:dyDescent="0.2">
      <c r="B56" s="5"/>
      <c r="E56" s="45"/>
      <c r="F56" s="5"/>
    </row>
    <row r="57" spans="2:6" x14ac:dyDescent="0.2">
      <c r="B57" s="5"/>
      <c r="E57" s="45"/>
      <c r="F57" s="5"/>
    </row>
    <row r="58" spans="2:6" x14ac:dyDescent="0.2">
      <c r="B58" s="5"/>
      <c r="E58" s="45"/>
      <c r="F58" s="5"/>
    </row>
    <row r="59" spans="2:6" x14ac:dyDescent="0.2">
      <c r="B59" s="5"/>
      <c r="E59" s="45"/>
      <c r="F59" s="5"/>
    </row>
    <row r="60" spans="2:6" x14ac:dyDescent="0.2">
      <c r="B60" s="5"/>
      <c r="E60" s="45"/>
      <c r="F60" s="5"/>
    </row>
    <row r="61" spans="2:6" x14ac:dyDescent="0.2">
      <c r="B61" s="5"/>
      <c r="E61" s="45"/>
      <c r="F61" s="5"/>
    </row>
    <row r="62" spans="2:6" x14ac:dyDescent="0.2">
      <c r="B62" s="5"/>
      <c r="E62" s="45"/>
      <c r="F62" s="5"/>
    </row>
    <row r="63" spans="2:6" x14ac:dyDescent="0.2">
      <c r="B63" s="5"/>
      <c r="E63" s="45"/>
      <c r="F63" s="5"/>
    </row>
    <row r="64" spans="2:6" x14ac:dyDescent="0.2">
      <c r="B64" s="5"/>
      <c r="E64" s="45"/>
      <c r="F64" s="5"/>
    </row>
    <row r="65" spans="2:6" x14ac:dyDescent="0.2">
      <c r="B65" s="5"/>
      <c r="E65" s="45"/>
      <c r="F65" s="5"/>
    </row>
    <row r="66" spans="2:6" x14ac:dyDescent="0.2">
      <c r="B66" s="5"/>
      <c r="E66" s="45"/>
      <c r="F66" s="5"/>
    </row>
    <row r="67" spans="2:6" x14ac:dyDescent="0.2">
      <c r="B67" s="5"/>
      <c r="E67" s="45"/>
      <c r="F67" s="5"/>
    </row>
    <row r="68" spans="2:6" x14ac:dyDescent="0.2">
      <c r="B68" s="5"/>
      <c r="E68" s="45"/>
      <c r="F68" s="5"/>
    </row>
    <row r="69" spans="2:6" x14ac:dyDescent="0.2">
      <c r="B69" s="5"/>
      <c r="E69" s="45"/>
      <c r="F69" s="5"/>
    </row>
    <row r="70" spans="2:6" x14ac:dyDescent="0.2">
      <c r="B70" s="5"/>
      <c r="E70" s="45"/>
      <c r="F70" s="5"/>
    </row>
    <row r="71" spans="2:6" x14ac:dyDescent="0.2">
      <c r="B71" s="5"/>
      <c r="E71" s="45"/>
      <c r="F71" s="5"/>
    </row>
    <row r="72" spans="2:6" x14ac:dyDescent="0.2">
      <c r="B72" s="5"/>
      <c r="E72" s="45"/>
      <c r="F72" s="5"/>
    </row>
    <row r="73" spans="2:6" x14ac:dyDescent="0.2">
      <c r="B73" s="5"/>
      <c r="E73" s="45"/>
      <c r="F73" s="5"/>
    </row>
    <row r="74" spans="2:6" x14ac:dyDescent="0.2">
      <c r="B74" s="5"/>
      <c r="E74" s="45"/>
      <c r="F74" s="5"/>
    </row>
    <row r="75" spans="2:6" x14ac:dyDescent="0.2">
      <c r="B75" s="5"/>
      <c r="E75" s="45"/>
      <c r="F75" s="5"/>
    </row>
    <row r="76" spans="2:6" x14ac:dyDescent="0.2">
      <c r="B76" s="5"/>
      <c r="E76" s="45"/>
      <c r="F76" s="5"/>
    </row>
    <row r="77" spans="2:6" x14ac:dyDescent="0.2">
      <c r="B77" s="5"/>
      <c r="E77" s="45"/>
      <c r="F77" s="5"/>
    </row>
    <row r="78" spans="2:6" x14ac:dyDescent="0.2">
      <c r="B78" s="5"/>
      <c r="E78" s="45"/>
      <c r="F78" s="5"/>
    </row>
    <row r="79" spans="2:6" x14ac:dyDescent="0.2">
      <c r="B79" s="5"/>
      <c r="E79" s="45"/>
      <c r="F79" s="5"/>
    </row>
    <row r="80" spans="2:6" x14ac:dyDescent="0.2">
      <c r="B80" s="5"/>
      <c r="E80" s="45"/>
      <c r="F80" s="5"/>
    </row>
    <row r="81" spans="2:6" x14ac:dyDescent="0.2">
      <c r="B81" s="5"/>
      <c r="E81" s="45"/>
      <c r="F81" s="5"/>
    </row>
    <row r="82" spans="2:6" x14ac:dyDescent="0.2">
      <c r="B82" s="5"/>
      <c r="E82" s="45"/>
      <c r="F82" s="5"/>
    </row>
    <row r="83" spans="2:6" x14ac:dyDescent="0.2">
      <c r="B83" s="5"/>
      <c r="E83" s="45"/>
      <c r="F83" s="5"/>
    </row>
    <row r="84" spans="2:6" x14ac:dyDescent="0.2">
      <c r="B84" s="5"/>
      <c r="E84" s="45"/>
      <c r="F84" s="5"/>
    </row>
    <row r="85" spans="2:6" x14ac:dyDescent="0.2">
      <c r="B85" s="5"/>
      <c r="E85" s="45"/>
      <c r="F85" s="5"/>
    </row>
    <row r="86" spans="2:6" x14ac:dyDescent="0.2">
      <c r="B86" s="5"/>
      <c r="E86" s="45"/>
      <c r="F86" s="5"/>
    </row>
    <row r="87" spans="2:6" x14ac:dyDescent="0.2">
      <c r="B87" s="5"/>
      <c r="E87" s="45"/>
      <c r="F87" s="5"/>
    </row>
    <row r="88" spans="2:6" x14ac:dyDescent="0.2">
      <c r="B88" s="5"/>
      <c r="E88" s="45"/>
      <c r="F88" s="5"/>
    </row>
    <row r="89" spans="2:6" x14ac:dyDescent="0.2">
      <c r="B89" s="5"/>
      <c r="E89" s="45"/>
      <c r="F89" s="5"/>
    </row>
    <row r="90" spans="2:6" x14ac:dyDescent="0.2">
      <c r="B90" s="5"/>
      <c r="E90" s="45"/>
      <c r="F90" s="5"/>
    </row>
    <row r="91" spans="2:6" x14ac:dyDescent="0.2">
      <c r="B91" s="5"/>
      <c r="E91" s="45"/>
      <c r="F91" s="5"/>
    </row>
    <row r="92" spans="2:6" x14ac:dyDescent="0.2">
      <c r="B92" s="5"/>
      <c r="E92" s="45"/>
      <c r="F92" s="5"/>
    </row>
    <row r="93" spans="2:6" x14ac:dyDescent="0.2">
      <c r="B93" s="5"/>
      <c r="E93" s="45"/>
      <c r="F93" s="5"/>
    </row>
    <row r="94" spans="2:6" x14ac:dyDescent="0.2">
      <c r="B94" s="5"/>
      <c r="E94" s="45"/>
      <c r="F94" s="5"/>
    </row>
    <row r="95" spans="2:6" x14ac:dyDescent="0.2">
      <c r="B95" s="5"/>
      <c r="E95" s="45"/>
      <c r="F95" s="5"/>
    </row>
    <row r="96" spans="2:6" x14ac:dyDescent="0.2">
      <c r="B96" s="5"/>
      <c r="E96" s="45"/>
      <c r="F96" s="5"/>
    </row>
    <row r="97" spans="2:6" x14ac:dyDescent="0.2">
      <c r="B97" s="5"/>
      <c r="E97" s="45"/>
      <c r="F97" s="5"/>
    </row>
    <row r="98" spans="2:6" x14ac:dyDescent="0.2">
      <c r="B98" s="5"/>
      <c r="E98" s="45"/>
      <c r="F98" s="5"/>
    </row>
    <row r="99" spans="2:6" x14ac:dyDescent="0.2">
      <c r="B99" s="5"/>
      <c r="E99" s="45"/>
      <c r="F99" s="5"/>
    </row>
    <row r="100" spans="2:6" x14ac:dyDescent="0.2">
      <c r="B100" s="5"/>
      <c r="E100" s="45"/>
      <c r="F100" s="5"/>
    </row>
    <row r="101" spans="2:6" x14ac:dyDescent="0.2">
      <c r="B101" s="5"/>
      <c r="E101" s="45"/>
      <c r="F101" s="5"/>
    </row>
    <row r="102" spans="2:6" x14ac:dyDescent="0.2">
      <c r="B102" s="5"/>
      <c r="E102" s="45"/>
      <c r="F102" s="5"/>
    </row>
    <row r="103" spans="2:6" x14ac:dyDescent="0.2">
      <c r="B103" s="5"/>
      <c r="E103" s="45"/>
      <c r="F103" s="5"/>
    </row>
    <row r="104" spans="2:6" x14ac:dyDescent="0.2">
      <c r="B104" s="5"/>
      <c r="E104" s="45"/>
      <c r="F104" s="5"/>
    </row>
    <row r="105" spans="2:6" x14ac:dyDescent="0.2">
      <c r="B105" s="5"/>
      <c r="E105" s="45"/>
      <c r="F105" s="5"/>
    </row>
    <row r="106" spans="2:6" x14ac:dyDescent="0.2">
      <c r="B106" s="5"/>
      <c r="E106" s="45"/>
      <c r="F106" s="5"/>
    </row>
    <row r="107" spans="2:6" x14ac:dyDescent="0.2">
      <c r="B107" s="5"/>
      <c r="E107" s="45"/>
      <c r="F107" s="5"/>
    </row>
    <row r="108" spans="2:6" x14ac:dyDescent="0.2">
      <c r="B108" s="5"/>
      <c r="E108" s="45"/>
      <c r="F108" s="5"/>
    </row>
    <row r="109" spans="2:6" x14ac:dyDescent="0.2">
      <c r="B109" s="5"/>
      <c r="E109" s="45"/>
      <c r="F109" s="5"/>
    </row>
    <row r="110" spans="2:6" x14ac:dyDescent="0.2">
      <c r="B110" s="5"/>
      <c r="E110" s="45"/>
      <c r="F110" s="5"/>
    </row>
    <row r="111" spans="2:6" x14ac:dyDescent="0.2">
      <c r="B111" s="5"/>
      <c r="E111" s="45"/>
      <c r="F111" s="5"/>
    </row>
    <row r="112" spans="2:6" x14ac:dyDescent="0.2">
      <c r="B112" s="5"/>
      <c r="E112" s="45"/>
      <c r="F112" s="5"/>
    </row>
    <row r="113" spans="2:6" x14ac:dyDescent="0.2">
      <c r="B113" s="5"/>
      <c r="F113" s="5"/>
    </row>
    <row r="114" spans="2:6" x14ac:dyDescent="0.2">
      <c r="B114" s="5"/>
      <c r="F114" s="5"/>
    </row>
    <row r="115" spans="2:6" x14ac:dyDescent="0.2">
      <c r="B115" s="5"/>
      <c r="F115" s="5"/>
    </row>
    <row r="116" spans="2:6" x14ac:dyDescent="0.2">
      <c r="B116" s="5"/>
      <c r="F116" s="5"/>
    </row>
    <row r="117" spans="2:6" x14ac:dyDescent="0.2">
      <c r="B117" s="5"/>
      <c r="F117" s="5"/>
    </row>
    <row r="118" spans="2:6" x14ac:dyDescent="0.2">
      <c r="B118" s="5"/>
      <c r="F118" s="5"/>
    </row>
    <row r="119" spans="2:6" x14ac:dyDescent="0.2">
      <c r="B119" s="5"/>
      <c r="F119" s="5"/>
    </row>
    <row r="120" spans="2:6" x14ac:dyDescent="0.2">
      <c r="B120" s="5"/>
      <c r="F120" s="5"/>
    </row>
    <row r="121" spans="2:6" x14ac:dyDescent="0.2">
      <c r="B121" s="5"/>
      <c r="F121" s="5"/>
    </row>
    <row r="122" spans="2:6" x14ac:dyDescent="0.2">
      <c r="B122" s="5"/>
      <c r="F122" s="5"/>
    </row>
    <row r="123" spans="2:6" x14ac:dyDescent="0.2">
      <c r="B123" s="5"/>
      <c r="F123" s="5"/>
    </row>
    <row r="124" spans="2:6" x14ac:dyDescent="0.2">
      <c r="B124" s="5"/>
      <c r="F124" s="5"/>
    </row>
    <row r="125" spans="2:6" x14ac:dyDescent="0.2">
      <c r="B125" s="5"/>
      <c r="F125" s="5"/>
    </row>
    <row r="126" spans="2:6" x14ac:dyDescent="0.2">
      <c r="B126" s="5"/>
      <c r="F126" s="5"/>
    </row>
    <row r="127" spans="2:6" x14ac:dyDescent="0.2">
      <c r="B127" s="5"/>
      <c r="F127" s="5"/>
    </row>
    <row r="128" spans="2:6" x14ac:dyDescent="0.2">
      <c r="B128" s="5"/>
      <c r="F128" s="5"/>
    </row>
    <row r="129" spans="2:6" x14ac:dyDescent="0.2">
      <c r="B129" s="5"/>
      <c r="F129" s="5"/>
    </row>
    <row r="130" spans="2:6" x14ac:dyDescent="0.2">
      <c r="B130" s="5"/>
      <c r="F130" s="5"/>
    </row>
    <row r="131" spans="2:6" x14ac:dyDescent="0.2">
      <c r="B131" s="5"/>
      <c r="F131" s="5"/>
    </row>
    <row r="132" spans="2:6" x14ac:dyDescent="0.2">
      <c r="B132" s="5"/>
      <c r="F132" s="5"/>
    </row>
    <row r="133" spans="2:6" x14ac:dyDescent="0.2">
      <c r="B133" s="5"/>
      <c r="F133" s="5"/>
    </row>
    <row r="134" spans="2:6" x14ac:dyDescent="0.2">
      <c r="B134" s="5"/>
      <c r="F134" s="5"/>
    </row>
    <row r="135" spans="2:6" x14ac:dyDescent="0.2">
      <c r="B135" s="5"/>
      <c r="F135" s="5"/>
    </row>
    <row r="136" spans="2:6" x14ac:dyDescent="0.2">
      <c r="B136" s="5"/>
      <c r="F136" s="5"/>
    </row>
    <row r="137" spans="2:6" x14ac:dyDescent="0.2">
      <c r="B137" s="5"/>
      <c r="F137" s="5"/>
    </row>
    <row r="138" spans="2:6" x14ac:dyDescent="0.2">
      <c r="B138" s="5"/>
      <c r="F138" s="5"/>
    </row>
    <row r="139" spans="2:6" x14ac:dyDescent="0.2">
      <c r="B139" s="5"/>
      <c r="F139" s="5"/>
    </row>
    <row r="140" spans="2:6" x14ac:dyDescent="0.2">
      <c r="B140" s="5"/>
      <c r="F140" s="5"/>
    </row>
    <row r="141" spans="2:6" x14ac:dyDescent="0.2">
      <c r="B141" s="5"/>
      <c r="F141" s="5"/>
    </row>
    <row r="142" spans="2:6" x14ac:dyDescent="0.2">
      <c r="B142" s="5"/>
      <c r="F142" s="5"/>
    </row>
    <row r="143" spans="2:6" x14ac:dyDescent="0.2">
      <c r="B143" s="5"/>
      <c r="F143" s="5"/>
    </row>
    <row r="144" spans="2:6" x14ac:dyDescent="0.2">
      <c r="B144" s="5"/>
      <c r="F144" s="5"/>
    </row>
    <row r="145" spans="2:6" x14ac:dyDescent="0.2">
      <c r="B145" s="5"/>
      <c r="F145" s="5"/>
    </row>
    <row r="146" spans="2:6" x14ac:dyDescent="0.2">
      <c r="B146" s="5"/>
      <c r="F146" s="5"/>
    </row>
    <row r="147" spans="2:6" x14ac:dyDescent="0.2">
      <c r="B147" s="5"/>
      <c r="F147" s="5"/>
    </row>
    <row r="148" spans="2:6" x14ac:dyDescent="0.2">
      <c r="B148" s="5"/>
      <c r="F148" s="5"/>
    </row>
    <row r="149" spans="2:6" x14ac:dyDescent="0.2">
      <c r="B149" s="5"/>
      <c r="F149" s="5"/>
    </row>
    <row r="150" spans="2:6" x14ac:dyDescent="0.2">
      <c r="B150" s="5"/>
      <c r="F150" s="5"/>
    </row>
    <row r="151" spans="2:6" x14ac:dyDescent="0.2">
      <c r="B151" s="5"/>
      <c r="F151" s="5"/>
    </row>
    <row r="152" spans="2:6" x14ac:dyDescent="0.2">
      <c r="B152" s="5"/>
      <c r="F152" s="5"/>
    </row>
    <row r="153" spans="2:6" x14ac:dyDescent="0.2">
      <c r="B153" s="5"/>
      <c r="F153" s="5"/>
    </row>
    <row r="154" spans="2:6" x14ac:dyDescent="0.2">
      <c r="B154" s="5"/>
      <c r="F154" s="5"/>
    </row>
    <row r="155" spans="2:6" x14ac:dyDescent="0.2">
      <c r="B155" s="5"/>
      <c r="F155" s="5"/>
    </row>
    <row r="156" spans="2:6" x14ac:dyDescent="0.2">
      <c r="B156" s="5"/>
      <c r="F156" s="5"/>
    </row>
    <row r="157" spans="2:6" x14ac:dyDescent="0.2">
      <c r="B157" s="5"/>
      <c r="F157" s="5"/>
    </row>
    <row r="158" spans="2:6" x14ac:dyDescent="0.2">
      <c r="B158" s="5"/>
      <c r="F158" s="5"/>
    </row>
    <row r="159" spans="2:6" x14ac:dyDescent="0.2">
      <c r="B159" s="5"/>
      <c r="F159" s="5"/>
    </row>
    <row r="160" spans="2:6" x14ac:dyDescent="0.2">
      <c r="B160" s="5"/>
      <c r="F160" s="5"/>
    </row>
    <row r="161" spans="2:6" x14ac:dyDescent="0.2">
      <c r="B161" s="5"/>
      <c r="F161" s="5"/>
    </row>
    <row r="162" spans="2:6" x14ac:dyDescent="0.2">
      <c r="B162" s="5"/>
      <c r="F162" s="5"/>
    </row>
    <row r="163" spans="2:6" x14ac:dyDescent="0.2">
      <c r="B163" s="5"/>
      <c r="F163" s="5"/>
    </row>
    <row r="164" spans="2:6" x14ac:dyDescent="0.2">
      <c r="B164" s="5"/>
      <c r="F164" s="5"/>
    </row>
    <row r="165" spans="2:6" x14ac:dyDescent="0.2">
      <c r="B165" s="5"/>
      <c r="F165" s="5"/>
    </row>
    <row r="166" spans="2:6" x14ac:dyDescent="0.2">
      <c r="B166" s="5"/>
      <c r="F166" s="5"/>
    </row>
    <row r="167" spans="2:6" x14ac:dyDescent="0.2">
      <c r="B167" s="5"/>
      <c r="F167" s="5"/>
    </row>
    <row r="168" spans="2:6" x14ac:dyDescent="0.2">
      <c r="B168" s="5"/>
      <c r="F168" s="5"/>
    </row>
    <row r="169" spans="2:6" x14ac:dyDescent="0.2">
      <c r="B169" s="5"/>
      <c r="F169" s="5"/>
    </row>
    <row r="170" spans="2:6" x14ac:dyDescent="0.2">
      <c r="B170" s="5"/>
      <c r="F170" s="5"/>
    </row>
    <row r="171" spans="2:6" x14ac:dyDescent="0.2">
      <c r="B171" s="5"/>
      <c r="F171" s="5"/>
    </row>
    <row r="172" spans="2:6" x14ac:dyDescent="0.2">
      <c r="B172" s="5"/>
      <c r="F172" s="5"/>
    </row>
    <row r="173" spans="2:6" x14ac:dyDescent="0.2">
      <c r="B173" s="5"/>
      <c r="F173" s="5"/>
    </row>
    <row r="174" spans="2:6" x14ac:dyDescent="0.2">
      <c r="B174" s="5"/>
      <c r="F174" s="5"/>
    </row>
    <row r="175" spans="2:6" x14ac:dyDescent="0.2">
      <c r="B175" s="5"/>
      <c r="F175" s="5"/>
    </row>
    <row r="176" spans="2:6" x14ac:dyDescent="0.2">
      <c r="B176" s="5"/>
      <c r="F176" s="5"/>
    </row>
    <row r="177" spans="2:6" x14ac:dyDescent="0.2">
      <c r="B177" s="5"/>
      <c r="F177" s="5"/>
    </row>
    <row r="178" spans="2:6" x14ac:dyDescent="0.2">
      <c r="B178" s="5"/>
      <c r="F178" s="5"/>
    </row>
    <row r="179" spans="2:6" x14ac:dyDescent="0.2">
      <c r="B179" s="5"/>
      <c r="F179" s="5"/>
    </row>
    <row r="180" spans="2:6" x14ac:dyDescent="0.2">
      <c r="B180" s="5"/>
      <c r="F180" s="5"/>
    </row>
    <row r="181" spans="2:6" x14ac:dyDescent="0.2">
      <c r="B181" s="5"/>
      <c r="F181" s="5"/>
    </row>
    <row r="182" spans="2:6" x14ac:dyDescent="0.2">
      <c r="B182" s="5"/>
      <c r="F182" s="5"/>
    </row>
    <row r="183" spans="2:6" x14ac:dyDescent="0.2">
      <c r="B183" s="5"/>
      <c r="F183" s="5"/>
    </row>
    <row r="184" spans="2:6" x14ac:dyDescent="0.2">
      <c r="B184" s="5"/>
      <c r="F184" s="5"/>
    </row>
    <row r="185" spans="2:6" x14ac:dyDescent="0.2">
      <c r="B185" s="5"/>
      <c r="F185" s="5"/>
    </row>
    <row r="186" spans="2:6" x14ac:dyDescent="0.2">
      <c r="B186" s="5"/>
      <c r="F186" s="5"/>
    </row>
    <row r="187" spans="2:6" x14ac:dyDescent="0.2">
      <c r="B187" s="5"/>
      <c r="F187" s="5"/>
    </row>
    <row r="188" spans="2:6" x14ac:dyDescent="0.2">
      <c r="B188" s="5"/>
      <c r="F188" s="5"/>
    </row>
    <row r="189" spans="2:6" x14ac:dyDescent="0.2">
      <c r="B189" s="5"/>
      <c r="F189" s="5"/>
    </row>
    <row r="190" spans="2:6" x14ac:dyDescent="0.2">
      <c r="B190" s="5"/>
      <c r="F190" s="5"/>
    </row>
    <row r="191" spans="2:6" x14ac:dyDescent="0.2">
      <c r="B191" s="5"/>
      <c r="F191" s="5"/>
    </row>
    <row r="192" spans="2:6" x14ac:dyDescent="0.2">
      <c r="B192" s="5"/>
      <c r="F192" s="5"/>
    </row>
    <row r="193" spans="2:6" x14ac:dyDescent="0.2">
      <c r="B193" s="5"/>
      <c r="F193" s="5"/>
    </row>
    <row r="194" spans="2:6" x14ac:dyDescent="0.2">
      <c r="B194" s="5"/>
      <c r="F194" s="5"/>
    </row>
    <row r="195" spans="2:6" x14ac:dyDescent="0.2">
      <c r="B195" s="5"/>
      <c r="F195" s="5"/>
    </row>
    <row r="196" spans="2:6" x14ac:dyDescent="0.2">
      <c r="B196" s="5"/>
      <c r="F196" s="5"/>
    </row>
    <row r="197" spans="2:6" x14ac:dyDescent="0.2">
      <c r="B197" s="5"/>
      <c r="F197" s="5"/>
    </row>
    <row r="198" spans="2:6" x14ac:dyDescent="0.2">
      <c r="B198" s="5"/>
      <c r="F198" s="5"/>
    </row>
    <row r="199" spans="2:6" x14ac:dyDescent="0.2">
      <c r="B199" s="5"/>
      <c r="F199" s="5"/>
    </row>
    <row r="200" spans="2:6" x14ac:dyDescent="0.2">
      <c r="B200" s="5"/>
      <c r="F200" s="5"/>
    </row>
    <row r="201" spans="2:6" x14ac:dyDescent="0.2">
      <c r="B201" s="5"/>
      <c r="F201" s="5"/>
    </row>
    <row r="202" spans="2:6" x14ac:dyDescent="0.2">
      <c r="B202" s="5"/>
      <c r="F202" s="5"/>
    </row>
    <row r="203" spans="2:6" x14ac:dyDescent="0.2">
      <c r="B203" s="5"/>
      <c r="F203" s="5"/>
    </row>
    <row r="204" spans="2:6" x14ac:dyDescent="0.2">
      <c r="B204" s="5"/>
      <c r="F204" s="5"/>
    </row>
    <row r="205" spans="2:6" x14ac:dyDescent="0.2">
      <c r="B205" s="5"/>
      <c r="F205" s="5"/>
    </row>
    <row r="206" spans="2:6" x14ac:dyDescent="0.2">
      <c r="B206" s="5"/>
      <c r="F206" s="5"/>
    </row>
    <row r="207" spans="2:6" x14ac:dyDescent="0.2">
      <c r="B207" s="5"/>
      <c r="F207" s="5"/>
    </row>
    <row r="208" spans="2:6" x14ac:dyDescent="0.2">
      <c r="B208" s="5"/>
      <c r="F208" s="5"/>
    </row>
    <row r="209" spans="2:6" x14ac:dyDescent="0.2">
      <c r="B209" s="5"/>
      <c r="F209" s="5"/>
    </row>
    <row r="210" spans="2:6" x14ac:dyDescent="0.2">
      <c r="B210" s="5"/>
      <c r="F210" s="5"/>
    </row>
    <row r="211" spans="2:6" x14ac:dyDescent="0.2">
      <c r="B211" s="5"/>
      <c r="F211" s="5"/>
    </row>
    <row r="212" spans="2:6" x14ac:dyDescent="0.2">
      <c r="B212" s="5"/>
      <c r="F212" s="5"/>
    </row>
    <row r="213" spans="2:6" x14ac:dyDescent="0.2">
      <c r="B213" s="5"/>
      <c r="F213" s="5"/>
    </row>
    <row r="214" spans="2:6" x14ac:dyDescent="0.2">
      <c r="B214" s="5"/>
      <c r="F214" s="5"/>
    </row>
    <row r="215" spans="2:6" x14ac:dyDescent="0.2">
      <c r="B215" s="5"/>
      <c r="F215" s="5"/>
    </row>
    <row r="216" spans="2:6" x14ac:dyDescent="0.2">
      <c r="B216" s="5"/>
      <c r="F216" s="5"/>
    </row>
    <row r="217" spans="2:6" x14ac:dyDescent="0.2">
      <c r="B217" s="5"/>
      <c r="F217" s="5"/>
    </row>
    <row r="218" spans="2:6" x14ac:dyDescent="0.2">
      <c r="B218" s="5"/>
      <c r="F218" s="5"/>
    </row>
    <row r="219" spans="2:6" x14ac:dyDescent="0.2">
      <c r="B219" s="5"/>
      <c r="F219" s="5"/>
    </row>
    <row r="220" spans="2:6" x14ac:dyDescent="0.2">
      <c r="B220" s="5"/>
      <c r="F220" s="5"/>
    </row>
    <row r="221" spans="2:6" x14ac:dyDescent="0.2">
      <c r="B221" s="5"/>
      <c r="F221" s="5"/>
    </row>
    <row r="222" spans="2:6" x14ac:dyDescent="0.2">
      <c r="B222" s="5"/>
      <c r="F222" s="5"/>
    </row>
    <row r="223" spans="2:6" x14ac:dyDescent="0.2">
      <c r="B223" s="5"/>
      <c r="F223" s="5"/>
    </row>
    <row r="224" spans="2:6" x14ac:dyDescent="0.2">
      <c r="B224" s="5"/>
      <c r="F224" s="5"/>
    </row>
    <row r="225" spans="2:6" x14ac:dyDescent="0.2">
      <c r="B225" s="5"/>
      <c r="F225" s="5"/>
    </row>
    <row r="226" spans="2:6" x14ac:dyDescent="0.2">
      <c r="B226" s="5"/>
      <c r="F226" s="5"/>
    </row>
    <row r="227" spans="2:6" x14ac:dyDescent="0.2">
      <c r="B227" s="5"/>
      <c r="F227" s="5"/>
    </row>
    <row r="228" spans="2:6" x14ac:dyDescent="0.2">
      <c r="B228" s="5"/>
      <c r="F228" s="5"/>
    </row>
    <row r="229" spans="2:6" x14ac:dyDescent="0.2">
      <c r="B229" s="5"/>
      <c r="F229" s="5"/>
    </row>
    <row r="230" spans="2:6" x14ac:dyDescent="0.2">
      <c r="B230" s="5"/>
      <c r="F230" s="5"/>
    </row>
    <row r="231" spans="2:6" x14ac:dyDescent="0.2">
      <c r="B231" s="5"/>
      <c r="F231" s="5"/>
    </row>
    <row r="232" spans="2:6" x14ac:dyDescent="0.2">
      <c r="B232" s="5"/>
      <c r="F232" s="5"/>
    </row>
    <row r="233" spans="2:6" x14ac:dyDescent="0.2">
      <c r="B233" s="5"/>
      <c r="F233" s="5"/>
    </row>
    <row r="234" spans="2:6" x14ac:dyDescent="0.2">
      <c r="B234" s="5"/>
      <c r="F234" s="5"/>
    </row>
    <row r="235" spans="2:6" x14ac:dyDescent="0.2">
      <c r="B235" s="5"/>
      <c r="F235" s="5"/>
    </row>
    <row r="236" spans="2:6" x14ac:dyDescent="0.2">
      <c r="B236" s="5"/>
      <c r="F236" s="5"/>
    </row>
    <row r="237" spans="2:6" x14ac:dyDescent="0.2">
      <c r="B237" s="5"/>
      <c r="F237" s="5"/>
    </row>
    <row r="238" spans="2:6" x14ac:dyDescent="0.2">
      <c r="B238" s="5"/>
      <c r="F238" s="5"/>
    </row>
    <row r="239" spans="2:6" x14ac:dyDescent="0.2">
      <c r="B239" s="5"/>
      <c r="F239" s="5"/>
    </row>
    <row r="240" spans="2:6" x14ac:dyDescent="0.2">
      <c r="B240" s="5"/>
      <c r="F240" s="5"/>
    </row>
    <row r="241" spans="2:6" x14ac:dyDescent="0.2">
      <c r="B241" s="5"/>
      <c r="F241" s="5"/>
    </row>
    <row r="242" spans="2:6" x14ac:dyDescent="0.2">
      <c r="B242" s="5"/>
      <c r="F242" s="5"/>
    </row>
    <row r="243" spans="2:6" x14ac:dyDescent="0.2">
      <c r="B243" s="5"/>
      <c r="F243" s="5"/>
    </row>
    <row r="244" spans="2:6" x14ac:dyDescent="0.2">
      <c r="B244" s="5"/>
      <c r="F244" s="5"/>
    </row>
    <row r="245" spans="2:6" x14ac:dyDescent="0.2">
      <c r="B245" s="5"/>
      <c r="F245" s="5"/>
    </row>
    <row r="246" spans="2:6" x14ac:dyDescent="0.2">
      <c r="B246" s="5"/>
      <c r="F246" s="5"/>
    </row>
    <row r="247" spans="2:6" x14ac:dyDescent="0.2">
      <c r="B247" s="5"/>
      <c r="F247" s="5"/>
    </row>
    <row r="248" spans="2:6" x14ac:dyDescent="0.2">
      <c r="B248" s="5"/>
      <c r="F248" s="5"/>
    </row>
    <row r="249" spans="2:6" x14ac:dyDescent="0.2">
      <c r="B249" s="5"/>
      <c r="F249" s="5"/>
    </row>
    <row r="250" spans="2:6" x14ac:dyDescent="0.2">
      <c r="B250" s="5"/>
      <c r="F250" s="5"/>
    </row>
    <row r="251" spans="2:6" x14ac:dyDescent="0.2">
      <c r="B251" s="5"/>
      <c r="F251" s="5"/>
    </row>
    <row r="252" spans="2:6" x14ac:dyDescent="0.2">
      <c r="B252" s="5"/>
      <c r="F252" s="5"/>
    </row>
    <row r="253" spans="2:6" x14ac:dyDescent="0.2">
      <c r="B253" s="5"/>
      <c r="F253" s="5"/>
    </row>
    <row r="254" spans="2:6" x14ac:dyDescent="0.2">
      <c r="B254" s="5"/>
      <c r="F254" s="5"/>
    </row>
    <row r="255" spans="2:6" x14ac:dyDescent="0.2">
      <c r="B255" s="5"/>
      <c r="F255" s="5"/>
    </row>
    <row r="256" spans="2:6" x14ac:dyDescent="0.2">
      <c r="B256" s="5"/>
      <c r="F256" s="5"/>
    </row>
    <row r="257" spans="2:6" x14ac:dyDescent="0.2">
      <c r="B257" s="5"/>
      <c r="F257" s="5"/>
    </row>
    <row r="258" spans="2:6" x14ac:dyDescent="0.2">
      <c r="B258" s="5"/>
      <c r="F258" s="5"/>
    </row>
    <row r="259" spans="2:6" x14ac:dyDescent="0.2">
      <c r="B259" s="5"/>
      <c r="F259" s="5"/>
    </row>
    <row r="260" spans="2:6" x14ac:dyDescent="0.2">
      <c r="B260" s="5"/>
      <c r="F260" s="5"/>
    </row>
    <row r="261" spans="2:6" x14ac:dyDescent="0.2">
      <c r="B261" s="5"/>
      <c r="F261" s="5"/>
    </row>
    <row r="262" spans="2:6" x14ac:dyDescent="0.2">
      <c r="B262" s="5"/>
      <c r="F262" s="5"/>
    </row>
    <row r="263" spans="2:6" x14ac:dyDescent="0.2">
      <c r="B263" s="5"/>
      <c r="F263" s="5"/>
    </row>
    <row r="264" spans="2:6" x14ac:dyDescent="0.2">
      <c r="B264" s="5"/>
      <c r="F264" s="5"/>
    </row>
    <row r="265" spans="2:6" x14ac:dyDescent="0.2">
      <c r="B265" s="5"/>
      <c r="F265" s="5"/>
    </row>
    <row r="266" spans="2:6" x14ac:dyDescent="0.2">
      <c r="B266" s="5"/>
      <c r="F266" s="5"/>
    </row>
    <row r="267" spans="2:6" x14ac:dyDescent="0.2">
      <c r="B267" s="5"/>
      <c r="F267" s="5"/>
    </row>
    <row r="268" spans="2:6" x14ac:dyDescent="0.2">
      <c r="B268" s="5"/>
      <c r="F268" s="5"/>
    </row>
    <row r="269" spans="2:6" x14ac:dyDescent="0.2">
      <c r="B269" s="5"/>
      <c r="F269" s="5"/>
    </row>
    <row r="270" spans="2:6" x14ac:dyDescent="0.2">
      <c r="B270" s="5"/>
      <c r="F270" s="5"/>
    </row>
    <row r="271" spans="2:6" x14ac:dyDescent="0.2">
      <c r="B271" s="5"/>
      <c r="F271" s="5"/>
    </row>
    <row r="272" spans="2:6" x14ac:dyDescent="0.2">
      <c r="B272" s="5"/>
      <c r="F272" s="5"/>
    </row>
    <row r="273" spans="2:6" x14ac:dyDescent="0.2">
      <c r="B273" s="5"/>
      <c r="F273" s="5"/>
    </row>
    <row r="274" spans="2:6" x14ac:dyDescent="0.2">
      <c r="B274" s="5"/>
      <c r="F274" s="5"/>
    </row>
    <row r="275" spans="2:6" x14ac:dyDescent="0.2">
      <c r="B275" s="5"/>
      <c r="F275" s="5"/>
    </row>
    <row r="276" spans="2:6" x14ac:dyDescent="0.2">
      <c r="B276" s="5"/>
      <c r="F276" s="5"/>
    </row>
    <row r="277" spans="2:6" x14ac:dyDescent="0.2">
      <c r="B277" s="5"/>
      <c r="F277" s="5"/>
    </row>
    <row r="278" spans="2:6" x14ac:dyDescent="0.2">
      <c r="B278" s="5"/>
      <c r="F278" s="5"/>
    </row>
    <row r="279" spans="2:6" x14ac:dyDescent="0.2">
      <c r="B279" s="5"/>
      <c r="F279" s="5"/>
    </row>
    <row r="280" spans="2:6" x14ac:dyDescent="0.2">
      <c r="B280" s="5"/>
      <c r="F280" s="5"/>
    </row>
    <row r="281" spans="2:6" x14ac:dyDescent="0.2">
      <c r="B281" s="5"/>
      <c r="F281" s="5"/>
    </row>
    <row r="282" spans="2:6" x14ac:dyDescent="0.2">
      <c r="B282" s="5"/>
      <c r="F282" s="5"/>
    </row>
    <row r="283" spans="2:6" x14ac:dyDescent="0.2">
      <c r="B283" s="5"/>
      <c r="F283" s="5"/>
    </row>
    <row r="284" spans="2:6" x14ac:dyDescent="0.2">
      <c r="B284" s="5"/>
      <c r="F284" s="5"/>
    </row>
    <row r="285" spans="2:6" x14ac:dyDescent="0.2">
      <c r="B285" s="5"/>
      <c r="F285" s="5"/>
    </row>
    <row r="286" spans="2:6" x14ac:dyDescent="0.2">
      <c r="B286" s="5"/>
      <c r="F286" s="5"/>
    </row>
    <row r="287" spans="2:6" x14ac:dyDescent="0.2">
      <c r="B287" s="5"/>
      <c r="F287" s="5"/>
    </row>
    <row r="288" spans="2:6" x14ac:dyDescent="0.2">
      <c r="B288" s="5"/>
      <c r="F288" s="5"/>
    </row>
    <row r="289" spans="2:6" x14ac:dyDescent="0.2">
      <c r="B289" s="5"/>
      <c r="F289" s="5"/>
    </row>
    <row r="290" spans="2:6" x14ac:dyDescent="0.2">
      <c r="B290" s="5"/>
      <c r="F290" s="5"/>
    </row>
    <row r="291" spans="2:6" x14ac:dyDescent="0.2">
      <c r="B291" s="5"/>
      <c r="F291" s="5"/>
    </row>
    <row r="292" spans="2:6" x14ac:dyDescent="0.2">
      <c r="B292" s="5"/>
      <c r="F292" s="5"/>
    </row>
    <row r="293" spans="2:6" x14ac:dyDescent="0.2">
      <c r="B293" s="5"/>
      <c r="F293" s="5"/>
    </row>
    <row r="294" spans="2:6" x14ac:dyDescent="0.2">
      <c r="B294" s="5"/>
      <c r="F294" s="5"/>
    </row>
    <row r="295" spans="2:6" x14ac:dyDescent="0.2">
      <c r="B295" s="5"/>
      <c r="F295" s="5"/>
    </row>
    <row r="296" spans="2:6" x14ac:dyDescent="0.2">
      <c r="B296" s="5"/>
      <c r="F296" s="5"/>
    </row>
    <row r="297" spans="2:6" x14ac:dyDescent="0.2">
      <c r="B297" s="5"/>
      <c r="F297" s="5"/>
    </row>
    <row r="298" spans="2:6" x14ac:dyDescent="0.2">
      <c r="B298" s="5"/>
      <c r="F298" s="5"/>
    </row>
    <row r="299" spans="2:6" x14ac:dyDescent="0.2">
      <c r="B299" s="5"/>
      <c r="F299" s="5"/>
    </row>
    <row r="300" spans="2:6" x14ac:dyDescent="0.2">
      <c r="B300" s="5"/>
      <c r="F300" s="5"/>
    </row>
    <row r="301" spans="2:6" x14ac:dyDescent="0.2">
      <c r="B301" s="5"/>
      <c r="F301" s="5"/>
    </row>
    <row r="302" spans="2:6" x14ac:dyDescent="0.2">
      <c r="B302" s="5"/>
      <c r="F302" s="5"/>
    </row>
    <row r="303" spans="2:6" x14ac:dyDescent="0.2">
      <c r="B303" s="5"/>
      <c r="F303" s="5"/>
    </row>
    <row r="304" spans="2:6" x14ac:dyDescent="0.2">
      <c r="B304" s="5"/>
      <c r="F304" s="5"/>
    </row>
    <row r="305" spans="2:6" x14ac:dyDescent="0.2">
      <c r="B305" s="5"/>
      <c r="F305" s="5"/>
    </row>
    <row r="306" spans="2:6" x14ac:dyDescent="0.2">
      <c r="B306" s="5"/>
      <c r="F306" s="5"/>
    </row>
    <row r="307" spans="2:6" x14ac:dyDescent="0.2">
      <c r="B307" s="5"/>
      <c r="F307" s="5"/>
    </row>
    <row r="308" spans="2:6" x14ac:dyDescent="0.2">
      <c r="B308" s="5"/>
      <c r="F308" s="5"/>
    </row>
    <row r="309" spans="2:6" x14ac:dyDescent="0.2">
      <c r="B309" s="5"/>
      <c r="F309" s="5"/>
    </row>
    <row r="310" spans="2:6" x14ac:dyDescent="0.2">
      <c r="B310" s="5"/>
      <c r="F310" s="5"/>
    </row>
    <row r="311" spans="2:6" x14ac:dyDescent="0.2">
      <c r="B311" s="5"/>
      <c r="F311" s="5"/>
    </row>
    <row r="312" spans="2:6" x14ac:dyDescent="0.2">
      <c r="B312" s="5"/>
      <c r="F312" s="5"/>
    </row>
    <row r="313" spans="2:6" x14ac:dyDescent="0.2">
      <c r="B313" s="5"/>
      <c r="F313" s="5"/>
    </row>
    <row r="314" spans="2:6" x14ac:dyDescent="0.2">
      <c r="B314" s="5"/>
      <c r="F314" s="5"/>
    </row>
    <row r="315" spans="2:6" x14ac:dyDescent="0.2">
      <c r="B315" s="5"/>
      <c r="F315" s="5"/>
    </row>
    <row r="316" spans="2:6" x14ac:dyDescent="0.2">
      <c r="B316" s="5"/>
      <c r="F316" s="5"/>
    </row>
    <row r="317" spans="2:6" x14ac:dyDescent="0.2">
      <c r="B317" s="5"/>
      <c r="F317" s="5"/>
    </row>
    <row r="318" spans="2:6" x14ac:dyDescent="0.2">
      <c r="B318" s="5"/>
      <c r="F318" s="5"/>
    </row>
    <row r="319" spans="2:6" x14ac:dyDescent="0.2">
      <c r="B319" s="5"/>
      <c r="F319" s="5"/>
    </row>
    <row r="320" spans="2:6" x14ac:dyDescent="0.2">
      <c r="B320" s="5"/>
      <c r="F320" s="5"/>
    </row>
    <row r="321" spans="2:6" x14ac:dyDescent="0.2">
      <c r="B321" s="5"/>
      <c r="F321" s="5"/>
    </row>
    <row r="322" spans="2:6" x14ac:dyDescent="0.2">
      <c r="B322" s="5"/>
      <c r="F322" s="5"/>
    </row>
    <row r="323" spans="2:6" x14ac:dyDescent="0.2">
      <c r="B323" s="5"/>
      <c r="F323" s="5"/>
    </row>
    <row r="324" spans="2:6" x14ac:dyDescent="0.2">
      <c r="B324" s="5"/>
      <c r="F324" s="5"/>
    </row>
    <row r="325" spans="2:6" x14ac:dyDescent="0.2">
      <c r="B325" s="5"/>
      <c r="F325" s="5"/>
    </row>
    <row r="326" spans="2:6" x14ac:dyDescent="0.2">
      <c r="B326" s="5"/>
      <c r="F326" s="5"/>
    </row>
    <row r="327" spans="2:6" x14ac:dyDescent="0.2">
      <c r="B327" s="5"/>
      <c r="F327" s="5"/>
    </row>
    <row r="328" spans="2:6" x14ac:dyDescent="0.2">
      <c r="B328" s="5"/>
      <c r="F328" s="5"/>
    </row>
    <row r="329" spans="2:6" x14ac:dyDescent="0.2">
      <c r="B329" s="5"/>
      <c r="F329" s="5"/>
    </row>
    <row r="330" spans="2:6" x14ac:dyDescent="0.2">
      <c r="B330" s="5"/>
      <c r="F330" s="5"/>
    </row>
    <row r="331" spans="2:6" x14ac:dyDescent="0.2">
      <c r="B331" s="5"/>
      <c r="F331" s="5"/>
    </row>
    <row r="332" spans="2:6" x14ac:dyDescent="0.2">
      <c r="B332" s="5"/>
      <c r="F332" s="5"/>
    </row>
    <row r="333" spans="2:6" x14ac:dyDescent="0.2">
      <c r="B333" s="5"/>
      <c r="F333" s="5"/>
    </row>
    <row r="334" spans="2:6" x14ac:dyDescent="0.2">
      <c r="B334" s="5"/>
      <c r="F334" s="5"/>
    </row>
    <row r="335" spans="2:6" x14ac:dyDescent="0.2">
      <c r="B335" s="5"/>
      <c r="F335" s="5"/>
    </row>
    <row r="336" spans="2:6" x14ac:dyDescent="0.2">
      <c r="B336" s="5"/>
      <c r="F336" s="5"/>
    </row>
    <row r="337" spans="2:6" x14ac:dyDescent="0.2">
      <c r="B337" s="5"/>
      <c r="F337" s="5"/>
    </row>
    <row r="338" spans="2:6" x14ac:dyDescent="0.2">
      <c r="B338" s="5"/>
      <c r="F338" s="5"/>
    </row>
    <row r="339" spans="2:6" x14ac:dyDescent="0.2">
      <c r="B339" s="5"/>
      <c r="F339" s="5"/>
    </row>
    <row r="340" spans="2:6" x14ac:dyDescent="0.2">
      <c r="B340" s="5"/>
      <c r="F340" s="5"/>
    </row>
    <row r="341" spans="2:6" x14ac:dyDescent="0.2">
      <c r="B341" s="5"/>
      <c r="F341" s="5"/>
    </row>
    <row r="342" spans="2:6" x14ac:dyDescent="0.2">
      <c r="B342" s="5"/>
      <c r="F342" s="5"/>
    </row>
    <row r="343" spans="2:6" x14ac:dyDescent="0.2">
      <c r="B343" s="5"/>
      <c r="F343" s="5"/>
    </row>
    <row r="344" spans="2:6" x14ac:dyDescent="0.2">
      <c r="B344" s="5"/>
      <c r="F344" s="5"/>
    </row>
    <row r="345" spans="2:6" x14ac:dyDescent="0.2">
      <c r="B345" s="5"/>
      <c r="F345" s="5"/>
    </row>
    <row r="346" spans="2:6" x14ac:dyDescent="0.2">
      <c r="B346" s="5"/>
      <c r="F346" s="5"/>
    </row>
    <row r="347" spans="2:6" x14ac:dyDescent="0.2">
      <c r="B347" s="5"/>
      <c r="F347" s="5"/>
    </row>
    <row r="348" spans="2:6" x14ac:dyDescent="0.2">
      <c r="B348" s="5"/>
      <c r="F348" s="5"/>
    </row>
    <row r="349" spans="2:6" x14ac:dyDescent="0.2">
      <c r="B349" s="5"/>
      <c r="F349" s="5"/>
    </row>
    <row r="350" spans="2:6" x14ac:dyDescent="0.2">
      <c r="B350" s="5"/>
      <c r="F350" s="5"/>
    </row>
    <row r="351" spans="2:6" x14ac:dyDescent="0.2">
      <c r="B351" s="5"/>
      <c r="F351" s="5"/>
    </row>
    <row r="352" spans="2:6" x14ac:dyDescent="0.2">
      <c r="B352" s="5"/>
      <c r="F352" s="5"/>
    </row>
    <row r="353" spans="2:6" x14ac:dyDescent="0.2">
      <c r="B353" s="5"/>
      <c r="F353" s="5"/>
    </row>
    <row r="354" spans="2:6" x14ac:dyDescent="0.2">
      <c r="B354" s="5"/>
      <c r="F354" s="5"/>
    </row>
    <row r="355" spans="2:6" x14ac:dyDescent="0.2">
      <c r="B355" s="5"/>
      <c r="F355" s="5"/>
    </row>
    <row r="356" spans="2:6" x14ac:dyDescent="0.2">
      <c r="B356" s="5"/>
      <c r="F356" s="5"/>
    </row>
    <row r="357" spans="2:6" x14ac:dyDescent="0.2">
      <c r="B357" s="5"/>
      <c r="F357" s="5"/>
    </row>
    <row r="358" spans="2:6" x14ac:dyDescent="0.2">
      <c r="B358" s="5"/>
      <c r="F358" s="5"/>
    </row>
    <row r="359" spans="2:6" x14ac:dyDescent="0.2">
      <c r="B359" s="5"/>
      <c r="F359" s="5"/>
    </row>
    <row r="360" spans="2:6" x14ac:dyDescent="0.2">
      <c r="B360" s="5"/>
      <c r="F360" s="5"/>
    </row>
    <row r="361" spans="2:6" x14ac:dyDescent="0.2">
      <c r="B361" s="5"/>
      <c r="F361" s="5"/>
    </row>
    <row r="362" spans="2:6" x14ac:dyDescent="0.2">
      <c r="B362" s="5"/>
      <c r="F362" s="5"/>
    </row>
    <row r="363" spans="2:6" x14ac:dyDescent="0.2">
      <c r="B363" s="5"/>
      <c r="F363" s="5"/>
    </row>
    <row r="364" spans="2:6" x14ac:dyDescent="0.2">
      <c r="B364" s="5"/>
      <c r="F364" s="5"/>
    </row>
    <row r="365" spans="2:6" x14ac:dyDescent="0.2">
      <c r="B365" s="5"/>
      <c r="F365" s="5"/>
    </row>
    <row r="366" spans="2:6" x14ac:dyDescent="0.2">
      <c r="B366" s="5"/>
      <c r="F366" s="5"/>
    </row>
    <row r="367" spans="2:6" x14ac:dyDescent="0.2">
      <c r="B367" s="5"/>
      <c r="F367" s="5"/>
    </row>
    <row r="368" spans="2:6" x14ac:dyDescent="0.2">
      <c r="B368" s="5"/>
      <c r="F368" s="5"/>
    </row>
    <row r="369" spans="2:6" x14ac:dyDescent="0.2">
      <c r="B369" s="5"/>
      <c r="F369" s="5"/>
    </row>
    <row r="370" spans="2:6" x14ac:dyDescent="0.2">
      <c r="B370" s="5"/>
      <c r="F370" s="5"/>
    </row>
    <row r="371" spans="2:6" x14ac:dyDescent="0.2">
      <c r="B371" s="5"/>
      <c r="F371" s="5"/>
    </row>
    <row r="372" spans="2:6" x14ac:dyDescent="0.2">
      <c r="B372" s="5"/>
      <c r="F372" s="5"/>
    </row>
    <row r="373" spans="2:6" x14ac:dyDescent="0.2">
      <c r="B373" s="5"/>
      <c r="F373" s="5"/>
    </row>
    <row r="374" spans="2:6" x14ac:dyDescent="0.2">
      <c r="B374" s="5"/>
      <c r="F374" s="5"/>
    </row>
    <row r="375" spans="2:6" x14ac:dyDescent="0.2">
      <c r="B375" s="5"/>
      <c r="F375" s="5"/>
    </row>
    <row r="376" spans="2:6" x14ac:dyDescent="0.2">
      <c r="B376" s="5"/>
      <c r="F376" s="5"/>
    </row>
    <row r="377" spans="2:6" x14ac:dyDescent="0.2">
      <c r="B377" s="5"/>
      <c r="F377" s="5"/>
    </row>
    <row r="378" spans="2:6" x14ac:dyDescent="0.2">
      <c r="B378" s="5"/>
      <c r="F378" s="5"/>
    </row>
    <row r="379" spans="2:6" x14ac:dyDescent="0.2">
      <c r="B379" s="5"/>
      <c r="F379" s="5"/>
    </row>
    <row r="380" spans="2:6" x14ac:dyDescent="0.2">
      <c r="B380" s="5"/>
      <c r="F380" s="5"/>
    </row>
    <row r="381" spans="2:6" x14ac:dyDescent="0.2">
      <c r="B381" s="5"/>
      <c r="F381" s="5"/>
    </row>
    <row r="382" spans="2:6" x14ac:dyDescent="0.2">
      <c r="B382" s="5"/>
      <c r="F382" s="5"/>
    </row>
    <row r="383" spans="2:6" x14ac:dyDescent="0.2">
      <c r="B383" s="5"/>
      <c r="F383" s="5"/>
    </row>
    <row r="384" spans="2:6" x14ac:dyDescent="0.2">
      <c r="B384" s="5"/>
      <c r="F384" s="5"/>
    </row>
    <row r="385" spans="2:6" x14ac:dyDescent="0.2">
      <c r="B385" s="5"/>
      <c r="F385" s="5"/>
    </row>
    <row r="386" spans="2:6" x14ac:dyDescent="0.2">
      <c r="B386" s="5"/>
      <c r="F386" s="5"/>
    </row>
    <row r="387" spans="2:6" x14ac:dyDescent="0.2">
      <c r="B387" s="5"/>
      <c r="F387" s="5"/>
    </row>
    <row r="388" spans="2:6" x14ac:dyDescent="0.2">
      <c r="B388" s="5"/>
      <c r="F388" s="5"/>
    </row>
    <row r="389" spans="2:6" x14ac:dyDescent="0.2">
      <c r="B389" s="5"/>
      <c r="F389" s="5"/>
    </row>
    <row r="390" spans="2:6" x14ac:dyDescent="0.2">
      <c r="B390" s="5"/>
      <c r="F390" s="5"/>
    </row>
    <row r="391" spans="2:6" x14ac:dyDescent="0.2">
      <c r="B391" s="5"/>
      <c r="F391" s="5"/>
    </row>
    <row r="392" spans="2:6" x14ac:dyDescent="0.2">
      <c r="B392" s="5"/>
      <c r="F392" s="5"/>
    </row>
    <row r="393" spans="2:6" x14ac:dyDescent="0.2">
      <c r="B393" s="5"/>
      <c r="F393" s="5"/>
    </row>
    <row r="394" spans="2:6" x14ac:dyDescent="0.2">
      <c r="B394" s="5"/>
      <c r="F394" s="5"/>
    </row>
    <row r="395" spans="2:6" x14ac:dyDescent="0.2">
      <c r="B395" s="5"/>
      <c r="F395" s="5"/>
    </row>
    <row r="396" spans="2:6" x14ac:dyDescent="0.2">
      <c r="B396" s="5"/>
      <c r="F396" s="5"/>
    </row>
    <row r="397" spans="2:6" x14ac:dyDescent="0.2">
      <c r="B397" s="5"/>
      <c r="F397" s="5"/>
    </row>
    <row r="398" spans="2:6" x14ac:dyDescent="0.2">
      <c r="B398" s="5"/>
      <c r="F398" s="5"/>
    </row>
    <row r="399" spans="2:6" x14ac:dyDescent="0.2">
      <c r="B399" s="5"/>
      <c r="F399" s="5"/>
    </row>
    <row r="400" spans="2:6" x14ac:dyDescent="0.2">
      <c r="B400" s="5"/>
      <c r="F400" s="5"/>
    </row>
    <row r="401" spans="2:6" x14ac:dyDescent="0.2">
      <c r="B401" s="5"/>
      <c r="F401" s="5"/>
    </row>
    <row r="402" spans="2:6" x14ac:dyDescent="0.2">
      <c r="B402" s="5"/>
      <c r="F402" s="5"/>
    </row>
    <row r="403" spans="2:6" x14ac:dyDescent="0.2">
      <c r="B403" s="5"/>
      <c r="F403" s="5"/>
    </row>
    <row r="404" spans="2:6" x14ac:dyDescent="0.2">
      <c r="B404" s="5"/>
      <c r="F404" s="5"/>
    </row>
    <row r="405" spans="2:6" x14ac:dyDescent="0.2">
      <c r="B405" s="5"/>
      <c r="F405" s="5"/>
    </row>
    <row r="406" spans="2:6" x14ac:dyDescent="0.2">
      <c r="B406" s="5"/>
      <c r="F406" s="5"/>
    </row>
    <row r="407" spans="2:6" x14ac:dyDescent="0.2">
      <c r="B407" s="5"/>
      <c r="F407" s="5"/>
    </row>
    <row r="408" spans="2:6" x14ac:dyDescent="0.2">
      <c r="B408" s="5"/>
      <c r="F408" s="5"/>
    </row>
    <row r="409" spans="2:6" x14ac:dyDescent="0.2">
      <c r="B409" s="5"/>
      <c r="F409" s="5"/>
    </row>
    <row r="410" spans="2:6" x14ac:dyDescent="0.2">
      <c r="B410" s="5"/>
      <c r="F410" s="5"/>
    </row>
    <row r="411" spans="2:6" x14ac:dyDescent="0.2">
      <c r="B411" s="5"/>
      <c r="F411" s="5"/>
    </row>
    <row r="412" spans="2:6" x14ac:dyDescent="0.2">
      <c r="B412" s="5"/>
      <c r="F412" s="5"/>
    </row>
    <row r="413" spans="2:6" x14ac:dyDescent="0.2">
      <c r="B413" s="5"/>
      <c r="F413" s="5"/>
    </row>
    <row r="414" spans="2:6" x14ac:dyDescent="0.2">
      <c r="B414" s="5"/>
      <c r="F414" s="5"/>
    </row>
    <row r="415" spans="2:6" x14ac:dyDescent="0.2">
      <c r="B415" s="5"/>
      <c r="F415" s="5"/>
    </row>
    <row r="416" spans="2:6" x14ac:dyDescent="0.2">
      <c r="B416" s="5"/>
      <c r="F416" s="5"/>
    </row>
    <row r="417" spans="2:6" x14ac:dyDescent="0.2">
      <c r="B417" s="5"/>
      <c r="F417" s="5"/>
    </row>
    <row r="418" spans="2:6" x14ac:dyDescent="0.2">
      <c r="B418" s="5"/>
      <c r="F418" s="5"/>
    </row>
    <row r="419" spans="2:6" x14ac:dyDescent="0.2">
      <c r="B419" s="5"/>
      <c r="F419" s="5"/>
    </row>
    <row r="420" spans="2:6" x14ac:dyDescent="0.2">
      <c r="B420" s="5"/>
      <c r="F420" s="5"/>
    </row>
    <row r="421" spans="2:6" x14ac:dyDescent="0.2">
      <c r="B421" s="5"/>
      <c r="F421" s="5"/>
    </row>
    <row r="422" spans="2:6" x14ac:dyDescent="0.2">
      <c r="B422" s="5"/>
      <c r="F422" s="5"/>
    </row>
    <row r="423" spans="2:6" x14ac:dyDescent="0.2">
      <c r="B423" s="5"/>
      <c r="F423" s="5"/>
    </row>
    <row r="424" spans="2:6" x14ac:dyDescent="0.2">
      <c r="B424" s="5"/>
      <c r="F424" s="5"/>
    </row>
    <row r="425" spans="2:6" x14ac:dyDescent="0.2">
      <c r="B425" s="5"/>
      <c r="F425" s="5"/>
    </row>
    <row r="426" spans="2:6" x14ac:dyDescent="0.2">
      <c r="B426" s="5"/>
      <c r="F426" s="5"/>
    </row>
    <row r="427" spans="2:6" x14ac:dyDescent="0.2">
      <c r="B427" s="5"/>
      <c r="F427" s="5"/>
    </row>
    <row r="428" spans="2:6" x14ac:dyDescent="0.2">
      <c r="B428" s="5"/>
      <c r="F428" s="5"/>
    </row>
    <row r="429" spans="2:6" x14ac:dyDescent="0.2">
      <c r="B429" s="5"/>
      <c r="F429" s="5"/>
    </row>
    <row r="430" spans="2:6" x14ac:dyDescent="0.2">
      <c r="B430" s="5"/>
      <c r="F430" s="5"/>
    </row>
    <row r="431" spans="2:6" x14ac:dyDescent="0.2">
      <c r="B431" s="5"/>
      <c r="F431" s="5"/>
    </row>
    <row r="432" spans="2:6" x14ac:dyDescent="0.2">
      <c r="B432" s="5"/>
      <c r="F432" s="5"/>
    </row>
    <row r="433" spans="2:6" x14ac:dyDescent="0.2">
      <c r="B433" s="5"/>
      <c r="F433" s="5"/>
    </row>
    <row r="434" spans="2:6" x14ac:dyDescent="0.2">
      <c r="B434" s="5"/>
      <c r="F434" s="5"/>
    </row>
    <row r="435" spans="2:6" x14ac:dyDescent="0.2">
      <c r="B435" s="5"/>
      <c r="F435" s="5"/>
    </row>
    <row r="436" spans="2:6" x14ac:dyDescent="0.2">
      <c r="B436" s="5"/>
      <c r="F436" s="5"/>
    </row>
    <row r="437" spans="2:6" x14ac:dyDescent="0.2">
      <c r="B437" s="5"/>
      <c r="F437" s="5"/>
    </row>
    <row r="438" spans="2:6" x14ac:dyDescent="0.2">
      <c r="B438" s="5"/>
      <c r="F438" s="5"/>
    </row>
    <row r="439" spans="2:6" x14ac:dyDescent="0.2">
      <c r="B439" s="5"/>
      <c r="F439" s="5"/>
    </row>
    <row r="440" spans="2:6" x14ac:dyDescent="0.2">
      <c r="B440" s="5"/>
      <c r="F440" s="5"/>
    </row>
    <row r="441" spans="2:6" x14ac:dyDescent="0.2">
      <c r="B441" s="5"/>
      <c r="F441" s="5"/>
    </row>
    <row r="442" spans="2:6" x14ac:dyDescent="0.2">
      <c r="B442" s="5"/>
      <c r="F442" s="5"/>
    </row>
    <row r="443" spans="2:6" x14ac:dyDescent="0.2">
      <c r="B443" s="5"/>
      <c r="F443" s="5"/>
    </row>
    <row r="444" spans="2:6" x14ac:dyDescent="0.2">
      <c r="B444" s="5"/>
      <c r="F444" s="5"/>
    </row>
    <row r="445" spans="2:6" x14ac:dyDescent="0.2">
      <c r="B445" s="5"/>
      <c r="F445" s="5"/>
    </row>
    <row r="446" spans="2:6" x14ac:dyDescent="0.2">
      <c r="B446" s="5"/>
      <c r="F446" s="5"/>
    </row>
    <row r="447" spans="2:6" x14ac:dyDescent="0.2">
      <c r="B447" s="5"/>
      <c r="F447" s="5"/>
    </row>
    <row r="448" spans="2:6" x14ac:dyDescent="0.2">
      <c r="B448" s="5"/>
      <c r="F448" s="5"/>
    </row>
    <row r="449" spans="2:6" x14ac:dyDescent="0.2">
      <c r="B449" s="5"/>
      <c r="F449" s="5"/>
    </row>
    <row r="450" spans="2:6" x14ac:dyDescent="0.2">
      <c r="B450" s="5"/>
      <c r="F450" s="5"/>
    </row>
    <row r="451" spans="2:6" x14ac:dyDescent="0.2">
      <c r="B451" s="5"/>
      <c r="F451" s="5"/>
    </row>
    <row r="452" spans="2:6" x14ac:dyDescent="0.2">
      <c r="B452" s="5"/>
      <c r="F452" s="5"/>
    </row>
    <row r="453" spans="2:6" x14ac:dyDescent="0.2">
      <c r="B453" s="5"/>
      <c r="F453" s="5"/>
    </row>
    <row r="454" spans="2:6" x14ac:dyDescent="0.2">
      <c r="B454" s="5"/>
      <c r="F454" s="5"/>
    </row>
    <row r="455" spans="2:6" x14ac:dyDescent="0.2">
      <c r="B455" s="5"/>
      <c r="F455" s="5"/>
    </row>
    <row r="456" spans="2:6" x14ac:dyDescent="0.2">
      <c r="B456" s="5"/>
      <c r="F456" s="5"/>
    </row>
    <row r="457" spans="2:6" x14ac:dyDescent="0.2">
      <c r="B457" s="5"/>
      <c r="F457" s="5"/>
    </row>
    <row r="458" spans="2:6" x14ac:dyDescent="0.2">
      <c r="B458" s="5"/>
      <c r="F458" s="5"/>
    </row>
    <row r="459" spans="2:6" x14ac:dyDescent="0.2">
      <c r="B459" s="5"/>
      <c r="F459" s="5"/>
    </row>
    <row r="460" spans="2:6" x14ac:dyDescent="0.2">
      <c r="B460" s="5"/>
      <c r="F460" s="5"/>
    </row>
    <row r="461" spans="2:6" x14ac:dyDescent="0.2">
      <c r="B461" s="5"/>
      <c r="F461" s="5"/>
    </row>
    <row r="462" spans="2:6" x14ac:dyDescent="0.2">
      <c r="B462" s="5"/>
      <c r="F462" s="5"/>
    </row>
    <row r="463" spans="2:6" x14ac:dyDescent="0.2">
      <c r="B463" s="5"/>
      <c r="F463" s="5"/>
    </row>
    <row r="464" spans="2:6" x14ac:dyDescent="0.2">
      <c r="B464" s="5"/>
      <c r="F464" s="5"/>
    </row>
    <row r="465" spans="2:6" x14ac:dyDescent="0.2">
      <c r="B465" s="5"/>
      <c r="F465" s="5"/>
    </row>
    <row r="466" spans="2:6" x14ac:dyDescent="0.2">
      <c r="B466" s="5"/>
      <c r="F466" s="5"/>
    </row>
    <row r="467" spans="2:6" x14ac:dyDescent="0.2">
      <c r="B467" s="5"/>
      <c r="F467" s="5"/>
    </row>
    <row r="468" spans="2:6" x14ac:dyDescent="0.2">
      <c r="B468" s="5"/>
      <c r="F468" s="5"/>
    </row>
    <row r="469" spans="2:6" x14ac:dyDescent="0.2">
      <c r="B469" s="5"/>
      <c r="F469" s="5"/>
    </row>
    <row r="470" spans="2:6" x14ac:dyDescent="0.2">
      <c r="B470" s="5"/>
      <c r="F470" s="5"/>
    </row>
    <row r="471" spans="2:6" x14ac:dyDescent="0.2">
      <c r="B471" s="5"/>
      <c r="F471" s="5"/>
    </row>
    <row r="472" spans="2:6" x14ac:dyDescent="0.2">
      <c r="B472" s="5"/>
      <c r="F472" s="5"/>
    </row>
    <row r="473" spans="2:6" x14ac:dyDescent="0.2">
      <c r="B473" s="5"/>
      <c r="F473" s="5"/>
    </row>
    <row r="474" spans="2:6" x14ac:dyDescent="0.2">
      <c r="B474" s="5"/>
      <c r="F474" s="5"/>
    </row>
    <row r="475" spans="2:6" x14ac:dyDescent="0.2">
      <c r="B475" s="5"/>
      <c r="F475" s="5"/>
    </row>
    <row r="476" spans="2:6" x14ac:dyDescent="0.2">
      <c r="B476" s="5"/>
      <c r="F476" s="5"/>
    </row>
    <row r="477" spans="2:6" x14ac:dyDescent="0.2">
      <c r="B477" s="5"/>
      <c r="F477" s="5"/>
    </row>
    <row r="478" spans="2:6" x14ac:dyDescent="0.2">
      <c r="B478" s="5"/>
      <c r="F478" s="5"/>
    </row>
    <row r="479" spans="2:6" x14ac:dyDescent="0.2">
      <c r="B479" s="5"/>
      <c r="F479" s="5"/>
    </row>
    <row r="480" spans="2:6" x14ac:dyDescent="0.2">
      <c r="B480" s="5"/>
      <c r="F480" s="5"/>
    </row>
    <row r="481" spans="2:6" x14ac:dyDescent="0.2">
      <c r="B481" s="5"/>
      <c r="F481" s="5"/>
    </row>
    <row r="482" spans="2:6" x14ac:dyDescent="0.2">
      <c r="B482" s="5"/>
      <c r="F482" s="5"/>
    </row>
    <row r="483" spans="2:6" x14ac:dyDescent="0.2">
      <c r="B483" s="5"/>
      <c r="F483" s="5"/>
    </row>
    <row r="484" spans="2:6" x14ac:dyDescent="0.2">
      <c r="B484" s="5"/>
      <c r="F484" s="5"/>
    </row>
    <row r="485" spans="2:6" x14ac:dyDescent="0.2">
      <c r="B485" s="5"/>
      <c r="F485" s="5"/>
    </row>
    <row r="486" spans="2:6" x14ac:dyDescent="0.2">
      <c r="B486" s="5"/>
      <c r="F486" s="5"/>
    </row>
    <row r="487" spans="2:6" x14ac:dyDescent="0.2">
      <c r="B487" s="5"/>
      <c r="F487" s="5"/>
    </row>
    <row r="488" spans="2:6" x14ac:dyDescent="0.2">
      <c r="B488" s="5"/>
      <c r="F488" s="5"/>
    </row>
    <row r="489" spans="2:6" x14ac:dyDescent="0.2">
      <c r="B489" s="5"/>
      <c r="F489" s="5"/>
    </row>
    <row r="490" spans="2:6" x14ac:dyDescent="0.2">
      <c r="B490" s="5"/>
      <c r="F490" s="5"/>
    </row>
    <row r="491" spans="2:6" x14ac:dyDescent="0.2">
      <c r="B491" s="5"/>
      <c r="F491" s="5"/>
    </row>
    <row r="492" spans="2:6" x14ac:dyDescent="0.2">
      <c r="B492" s="5"/>
      <c r="F492" s="5"/>
    </row>
    <row r="493" spans="2:6" x14ac:dyDescent="0.2">
      <c r="B493" s="5"/>
      <c r="F493" s="5"/>
    </row>
    <row r="494" spans="2:6" x14ac:dyDescent="0.2">
      <c r="B494" s="5"/>
      <c r="F494" s="5"/>
    </row>
    <row r="495" spans="2:6" x14ac:dyDescent="0.2">
      <c r="B495" s="5"/>
      <c r="F495" s="5"/>
    </row>
    <row r="496" spans="2:6" x14ac:dyDescent="0.2">
      <c r="B496" s="5"/>
      <c r="F496" s="5"/>
    </row>
    <row r="497" spans="2:6" x14ac:dyDescent="0.2">
      <c r="B497" s="5"/>
      <c r="F497" s="5"/>
    </row>
    <row r="498" spans="2:6" x14ac:dyDescent="0.2">
      <c r="B498" s="5"/>
      <c r="F498" s="5"/>
    </row>
    <row r="499" spans="2:6" x14ac:dyDescent="0.2">
      <c r="B499" s="5"/>
      <c r="F499" s="5"/>
    </row>
    <row r="500" spans="2:6" x14ac:dyDescent="0.2">
      <c r="B500" s="5"/>
      <c r="F500" s="5"/>
    </row>
    <row r="501" spans="2:6" x14ac:dyDescent="0.2">
      <c r="B501" s="5"/>
      <c r="F501" s="5"/>
    </row>
    <row r="502" spans="2:6" x14ac:dyDescent="0.2">
      <c r="B502" s="5"/>
      <c r="F502" s="5"/>
    </row>
    <row r="503" spans="2:6" x14ac:dyDescent="0.2">
      <c r="B503" s="5"/>
      <c r="F503" s="5"/>
    </row>
    <row r="504" spans="2:6" x14ac:dyDescent="0.2">
      <c r="B504" s="5"/>
      <c r="F504" s="5"/>
    </row>
    <row r="505" spans="2:6" x14ac:dyDescent="0.2">
      <c r="B505" s="5"/>
      <c r="F505" s="5"/>
    </row>
    <row r="506" spans="2:6" x14ac:dyDescent="0.2">
      <c r="B506" s="5"/>
      <c r="F506" s="5"/>
    </row>
    <row r="507" spans="2:6" x14ac:dyDescent="0.2">
      <c r="B507" s="5"/>
      <c r="F507" s="5"/>
    </row>
    <row r="508" spans="2:6" x14ac:dyDescent="0.2">
      <c r="B508" s="5"/>
      <c r="F508" s="5"/>
    </row>
    <row r="509" spans="2:6" x14ac:dyDescent="0.2">
      <c r="B509" s="5"/>
      <c r="F509" s="5"/>
    </row>
    <row r="510" spans="2:6" x14ac:dyDescent="0.2">
      <c r="B510" s="5"/>
      <c r="F510" s="5"/>
    </row>
    <row r="511" spans="2:6" x14ac:dyDescent="0.2">
      <c r="B511" s="5"/>
      <c r="F511" s="5"/>
    </row>
    <row r="512" spans="2:6" x14ac:dyDescent="0.2">
      <c r="B512" s="5"/>
      <c r="F512" s="5"/>
    </row>
    <row r="513" spans="2:6" x14ac:dyDescent="0.2">
      <c r="B513" s="5"/>
      <c r="F513" s="5"/>
    </row>
    <row r="514" spans="2:6" x14ac:dyDescent="0.2">
      <c r="B514" s="5"/>
      <c r="F514" s="5"/>
    </row>
    <row r="515" spans="2:6" x14ac:dyDescent="0.2">
      <c r="B515" s="5"/>
      <c r="F515" s="5"/>
    </row>
    <row r="516" spans="2:6" x14ac:dyDescent="0.2">
      <c r="B516" s="5"/>
      <c r="F516" s="5"/>
    </row>
    <row r="517" spans="2:6" x14ac:dyDescent="0.2">
      <c r="B517" s="5"/>
      <c r="F517" s="5"/>
    </row>
    <row r="518" spans="2:6" x14ac:dyDescent="0.2">
      <c r="B518" s="5"/>
      <c r="F518" s="5"/>
    </row>
    <row r="519" spans="2:6" x14ac:dyDescent="0.2">
      <c r="B519" s="5"/>
      <c r="F519" s="5"/>
    </row>
    <row r="520" spans="2:6" x14ac:dyDescent="0.2">
      <c r="B520" s="5"/>
      <c r="F520" s="5"/>
    </row>
    <row r="521" spans="2:6" x14ac:dyDescent="0.2">
      <c r="B521" s="5"/>
      <c r="F521" s="5"/>
    </row>
    <row r="522" spans="2:6" x14ac:dyDescent="0.2">
      <c r="B522" s="5"/>
      <c r="F522" s="5"/>
    </row>
    <row r="523" spans="2:6" x14ac:dyDescent="0.2">
      <c r="B523" s="5"/>
      <c r="F523" s="5"/>
    </row>
    <row r="524" spans="2:6" x14ac:dyDescent="0.2">
      <c r="B524" s="5"/>
      <c r="F524" s="5"/>
    </row>
    <row r="525" spans="2:6" x14ac:dyDescent="0.2">
      <c r="B525" s="5"/>
      <c r="F525" s="5"/>
    </row>
    <row r="526" spans="2:6" x14ac:dyDescent="0.2">
      <c r="B526" s="5"/>
      <c r="F526" s="5"/>
    </row>
    <row r="527" spans="2:6" x14ac:dyDescent="0.2">
      <c r="B527" s="5"/>
      <c r="F527" s="5"/>
    </row>
    <row r="528" spans="2:6" x14ac:dyDescent="0.2">
      <c r="B528" s="5"/>
      <c r="F528" s="5"/>
    </row>
    <row r="529" spans="2:6" x14ac:dyDescent="0.2">
      <c r="B529" s="5"/>
      <c r="F529" s="5"/>
    </row>
    <row r="530" spans="2:6" x14ac:dyDescent="0.2">
      <c r="B530" s="5"/>
      <c r="F530" s="5"/>
    </row>
    <row r="531" spans="2:6" x14ac:dyDescent="0.2">
      <c r="B531" s="5"/>
      <c r="F531" s="5"/>
    </row>
    <row r="532" spans="2:6" x14ac:dyDescent="0.2">
      <c r="B532" s="5"/>
      <c r="F532" s="5"/>
    </row>
    <row r="533" spans="2:6" x14ac:dyDescent="0.2">
      <c r="B533" s="5"/>
      <c r="F533" s="5"/>
    </row>
    <row r="534" spans="2:6" x14ac:dyDescent="0.2">
      <c r="B534" s="5"/>
      <c r="F534" s="5"/>
    </row>
    <row r="535" spans="2:6" x14ac:dyDescent="0.2">
      <c r="B535" s="5"/>
      <c r="F535" s="5"/>
    </row>
    <row r="536" spans="2:6" x14ac:dyDescent="0.2">
      <c r="B536" s="5"/>
      <c r="F536" s="5"/>
    </row>
    <row r="537" spans="2:6" x14ac:dyDescent="0.2">
      <c r="B537" s="5"/>
      <c r="F537" s="5"/>
    </row>
    <row r="538" spans="2:6" x14ac:dyDescent="0.2">
      <c r="B538" s="5"/>
      <c r="F538" s="5"/>
    </row>
    <row r="539" spans="2:6" x14ac:dyDescent="0.2">
      <c r="B539" s="5"/>
      <c r="F539" s="5"/>
    </row>
    <row r="540" spans="2:6" x14ac:dyDescent="0.2">
      <c r="B540" s="5"/>
      <c r="F540" s="5"/>
    </row>
    <row r="541" spans="2:6" x14ac:dyDescent="0.2">
      <c r="B541" s="5"/>
      <c r="F541" s="5"/>
    </row>
    <row r="542" spans="2:6" x14ac:dyDescent="0.2">
      <c r="B542" s="5"/>
      <c r="F542" s="5"/>
    </row>
    <row r="543" spans="2:6" x14ac:dyDescent="0.2">
      <c r="B543" s="5"/>
      <c r="F543" s="5"/>
    </row>
    <row r="544" spans="2:6" x14ac:dyDescent="0.2">
      <c r="B544" s="5"/>
      <c r="F544" s="5"/>
    </row>
    <row r="545" spans="2:6" x14ac:dyDescent="0.2">
      <c r="B545" s="5"/>
      <c r="F545" s="5"/>
    </row>
    <row r="546" spans="2:6" x14ac:dyDescent="0.2">
      <c r="B546" s="5"/>
      <c r="F546" s="5"/>
    </row>
    <row r="547" spans="2:6" x14ac:dyDescent="0.2">
      <c r="B547" s="5"/>
      <c r="F547" s="5"/>
    </row>
    <row r="548" spans="2:6" x14ac:dyDescent="0.2">
      <c r="B548" s="5"/>
      <c r="F548" s="5"/>
    </row>
    <row r="549" spans="2:6" x14ac:dyDescent="0.2">
      <c r="B549" s="5"/>
      <c r="F549" s="5"/>
    </row>
    <row r="550" spans="2:6" x14ac:dyDescent="0.2">
      <c r="B550" s="5"/>
      <c r="F550" s="5"/>
    </row>
    <row r="551" spans="2:6" x14ac:dyDescent="0.2">
      <c r="B551" s="5"/>
      <c r="F551" s="5"/>
    </row>
    <row r="552" spans="2:6" x14ac:dyDescent="0.2">
      <c r="B552" s="5"/>
      <c r="F552" s="5"/>
    </row>
    <row r="553" spans="2:6" x14ac:dyDescent="0.2">
      <c r="B553" s="5"/>
      <c r="F553" s="5"/>
    </row>
    <row r="554" spans="2:6" x14ac:dyDescent="0.2">
      <c r="B554" s="5"/>
      <c r="F554" s="5"/>
    </row>
    <row r="555" spans="2:6" x14ac:dyDescent="0.2">
      <c r="B555" s="5"/>
      <c r="F555" s="5"/>
    </row>
    <row r="556" spans="2:6" x14ac:dyDescent="0.2">
      <c r="B556" s="5"/>
      <c r="F556" s="5"/>
    </row>
    <row r="557" spans="2:6" x14ac:dyDescent="0.2">
      <c r="B557" s="5"/>
      <c r="F557" s="5"/>
    </row>
    <row r="558" spans="2:6" x14ac:dyDescent="0.2">
      <c r="B558" s="5"/>
      <c r="F558" s="5"/>
    </row>
    <row r="559" spans="2:6" x14ac:dyDescent="0.2">
      <c r="B559" s="5"/>
      <c r="F559" s="5"/>
    </row>
    <row r="560" spans="2:6" x14ac:dyDescent="0.2">
      <c r="B560" s="5"/>
      <c r="F560" s="5"/>
    </row>
    <row r="561" spans="2:6" x14ac:dyDescent="0.2">
      <c r="B561" s="5"/>
      <c r="F561" s="5"/>
    </row>
    <row r="562" spans="2:6" x14ac:dyDescent="0.2">
      <c r="B562" s="5"/>
      <c r="F562" s="5"/>
    </row>
    <row r="563" spans="2:6" x14ac:dyDescent="0.2">
      <c r="B563" s="5"/>
      <c r="F563" s="5"/>
    </row>
    <row r="564" spans="2:6" x14ac:dyDescent="0.2">
      <c r="B564" s="5"/>
      <c r="F564" s="5"/>
    </row>
    <row r="565" spans="2:6" x14ac:dyDescent="0.2">
      <c r="B565" s="5"/>
      <c r="F565" s="5"/>
    </row>
    <row r="566" spans="2:6" x14ac:dyDescent="0.2">
      <c r="B566" s="5"/>
      <c r="F566" s="5"/>
    </row>
    <row r="567" spans="2:6" x14ac:dyDescent="0.2">
      <c r="B567" s="5"/>
      <c r="F567" s="5"/>
    </row>
    <row r="568" spans="2:6" x14ac:dyDescent="0.2">
      <c r="B568" s="5"/>
      <c r="F568" s="5"/>
    </row>
    <row r="569" spans="2:6" x14ac:dyDescent="0.2">
      <c r="B569" s="5"/>
      <c r="F569" s="5"/>
    </row>
    <row r="570" spans="2:6" x14ac:dyDescent="0.2">
      <c r="B570" s="5"/>
      <c r="F570" s="5"/>
    </row>
    <row r="571" spans="2:6" x14ac:dyDescent="0.2">
      <c r="B571" s="5"/>
      <c r="F571" s="5"/>
    </row>
    <row r="572" spans="2:6" x14ac:dyDescent="0.2">
      <c r="B572" s="5"/>
      <c r="F572" s="5"/>
    </row>
    <row r="573" spans="2:6" x14ac:dyDescent="0.2">
      <c r="B573" s="5"/>
      <c r="F573" s="5"/>
    </row>
    <row r="574" spans="2:6" x14ac:dyDescent="0.2">
      <c r="B574" s="5"/>
      <c r="F574" s="5"/>
    </row>
    <row r="575" spans="2:6" x14ac:dyDescent="0.2">
      <c r="B575" s="5"/>
      <c r="F575" s="5"/>
    </row>
    <row r="576" spans="2:6" x14ac:dyDescent="0.2">
      <c r="B576" s="5"/>
      <c r="F576" s="5"/>
    </row>
    <row r="577" spans="2:6" x14ac:dyDescent="0.2">
      <c r="B577" s="5"/>
      <c r="F577" s="5"/>
    </row>
    <row r="578" spans="2:6" x14ac:dyDescent="0.2">
      <c r="B578" s="5"/>
      <c r="F578" s="5"/>
    </row>
    <row r="579" spans="2:6" x14ac:dyDescent="0.2">
      <c r="B579" s="5"/>
      <c r="F579" s="5"/>
    </row>
    <row r="580" spans="2:6" x14ac:dyDescent="0.2">
      <c r="B580" s="5"/>
      <c r="F580" s="5"/>
    </row>
    <row r="581" spans="2:6" x14ac:dyDescent="0.2">
      <c r="B581" s="5"/>
      <c r="F581" s="5"/>
    </row>
    <row r="582" spans="2:6" x14ac:dyDescent="0.2">
      <c r="B582" s="5"/>
      <c r="F582" s="5"/>
    </row>
    <row r="583" spans="2:6" x14ac:dyDescent="0.2">
      <c r="B583" s="5"/>
      <c r="F583" s="5"/>
    </row>
    <row r="584" spans="2:6" x14ac:dyDescent="0.2">
      <c r="B584" s="5"/>
      <c r="F584" s="5"/>
    </row>
    <row r="585" spans="2:6" x14ac:dyDescent="0.2">
      <c r="B585" s="5"/>
      <c r="F585" s="5"/>
    </row>
    <row r="586" spans="2:6" x14ac:dyDescent="0.2">
      <c r="B586" s="5"/>
      <c r="F586" s="5"/>
    </row>
    <row r="587" spans="2:6" x14ac:dyDescent="0.2">
      <c r="B587" s="5"/>
      <c r="F587" s="5"/>
    </row>
    <row r="588" spans="2:6" x14ac:dyDescent="0.2">
      <c r="B588" s="5"/>
      <c r="F588" s="5"/>
    </row>
    <row r="589" spans="2:6" x14ac:dyDescent="0.2">
      <c r="B589" s="5"/>
      <c r="F589" s="5"/>
    </row>
    <row r="590" spans="2:6" x14ac:dyDescent="0.2">
      <c r="B590" s="5"/>
      <c r="F590" s="5"/>
    </row>
    <row r="591" spans="2:6" x14ac:dyDescent="0.2">
      <c r="B591" s="5"/>
      <c r="F591" s="5"/>
    </row>
    <row r="592" spans="2:6" x14ac:dyDescent="0.2">
      <c r="B592" s="5"/>
      <c r="F592" s="5"/>
    </row>
    <row r="593" spans="2:6" x14ac:dyDescent="0.2">
      <c r="B593" s="5"/>
      <c r="F593" s="5"/>
    </row>
    <row r="594" spans="2:6" x14ac:dyDescent="0.2">
      <c r="B594" s="5"/>
      <c r="F594" s="5"/>
    </row>
    <row r="595" spans="2:6" x14ac:dyDescent="0.2">
      <c r="B595" s="5"/>
      <c r="F595" s="5"/>
    </row>
    <row r="596" spans="2:6" x14ac:dyDescent="0.2">
      <c r="B596" s="5"/>
      <c r="F596" s="5"/>
    </row>
    <row r="597" spans="2:6" x14ac:dyDescent="0.2">
      <c r="B597" s="5"/>
      <c r="F597" s="5"/>
    </row>
    <row r="598" spans="2:6" x14ac:dyDescent="0.2">
      <c r="B598" s="5"/>
      <c r="F598" s="5"/>
    </row>
    <row r="599" spans="2:6" x14ac:dyDescent="0.2">
      <c r="B599" s="5"/>
      <c r="F599" s="5"/>
    </row>
    <row r="600" spans="2:6" x14ac:dyDescent="0.2">
      <c r="B600" s="5"/>
      <c r="F600" s="5"/>
    </row>
    <row r="601" spans="2:6" x14ac:dyDescent="0.2">
      <c r="B601" s="5"/>
      <c r="F601" s="5"/>
    </row>
    <row r="602" spans="2:6" x14ac:dyDescent="0.2">
      <c r="B602" s="5"/>
      <c r="F602" s="5"/>
    </row>
    <row r="603" spans="2:6" x14ac:dyDescent="0.2">
      <c r="B603" s="5"/>
      <c r="F603" s="5"/>
    </row>
    <row r="604" spans="2:6" x14ac:dyDescent="0.2">
      <c r="B604" s="5"/>
      <c r="F604" s="5"/>
    </row>
    <row r="605" spans="2:6" x14ac:dyDescent="0.2">
      <c r="B605" s="5"/>
      <c r="F605" s="5"/>
    </row>
    <row r="606" spans="2:6" x14ac:dyDescent="0.2">
      <c r="B606" s="5"/>
      <c r="F606" s="5"/>
    </row>
    <row r="607" spans="2:6" x14ac:dyDescent="0.2">
      <c r="B607" s="5"/>
      <c r="F607" s="5"/>
    </row>
    <row r="608" spans="2:6" x14ac:dyDescent="0.2">
      <c r="B608" s="5"/>
      <c r="F608" s="5"/>
    </row>
    <row r="609" spans="2:6" x14ac:dyDescent="0.2">
      <c r="B609" s="5"/>
      <c r="F609" s="5"/>
    </row>
    <row r="610" spans="2:6" x14ac:dyDescent="0.2">
      <c r="B610" s="5"/>
      <c r="F610" s="5"/>
    </row>
    <row r="611" spans="2:6" x14ac:dyDescent="0.2">
      <c r="B611" s="5"/>
      <c r="F611" s="5"/>
    </row>
    <row r="612" spans="2:6" x14ac:dyDescent="0.2">
      <c r="B612" s="5"/>
      <c r="F612" s="5"/>
    </row>
    <row r="613" spans="2:6" x14ac:dyDescent="0.2">
      <c r="B613" s="5"/>
      <c r="F613" s="5"/>
    </row>
    <row r="614" spans="2:6" x14ac:dyDescent="0.2">
      <c r="B614" s="5"/>
      <c r="F614" s="5"/>
    </row>
    <row r="615" spans="2:6" x14ac:dyDescent="0.2">
      <c r="B615" s="5"/>
      <c r="F615" s="5"/>
    </row>
    <row r="616" spans="2:6" x14ac:dyDescent="0.2">
      <c r="B616" s="5"/>
      <c r="F616" s="5"/>
    </row>
    <row r="617" spans="2:6" x14ac:dyDescent="0.2">
      <c r="B617" s="5"/>
      <c r="F617" s="5"/>
    </row>
    <row r="618" spans="2:6" x14ac:dyDescent="0.2">
      <c r="B618" s="5"/>
      <c r="F618" s="5"/>
    </row>
    <row r="619" spans="2:6" x14ac:dyDescent="0.2">
      <c r="B619" s="5"/>
      <c r="F619" s="5"/>
    </row>
    <row r="620" spans="2:6" x14ac:dyDescent="0.2">
      <c r="B620" s="5"/>
      <c r="F620" s="5"/>
    </row>
    <row r="621" spans="2:6" x14ac:dyDescent="0.2">
      <c r="B621" s="5"/>
      <c r="F621" s="5"/>
    </row>
    <row r="622" spans="2:6" x14ac:dyDescent="0.2">
      <c r="B622" s="5"/>
      <c r="F622" s="5"/>
    </row>
    <row r="623" spans="2:6" x14ac:dyDescent="0.2">
      <c r="B623" s="5"/>
      <c r="F623" s="5"/>
    </row>
    <row r="624" spans="2:6" x14ac:dyDescent="0.2">
      <c r="B624" s="5"/>
      <c r="F624" s="5"/>
    </row>
    <row r="625" spans="2:6" x14ac:dyDescent="0.2">
      <c r="B625" s="5"/>
      <c r="F625" s="5"/>
    </row>
    <row r="626" spans="2:6" x14ac:dyDescent="0.2">
      <c r="B626" s="5"/>
      <c r="F626" s="5"/>
    </row>
    <row r="627" spans="2:6" x14ac:dyDescent="0.2">
      <c r="B627" s="5"/>
      <c r="F627" s="5"/>
    </row>
    <row r="628" spans="2:6" x14ac:dyDescent="0.2">
      <c r="B628" s="5"/>
      <c r="F628" s="5"/>
    </row>
    <row r="629" spans="2:6" x14ac:dyDescent="0.2">
      <c r="B629" s="5"/>
      <c r="F629" s="5"/>
    </row>
    <row r="630" spans="2:6" x14ac:dyDescent="0.2">
      <c r="B630" s="5"/>
      <c r="F630" s="5"/>
    </row>
    <row r="631" spans="2:6" x14ac:dyDescent="0.2">
      <c r="B631" s="5"/>
      <c r="F631" s="5"/>
    </row>
    <row r="632" spans="2:6" x14ac:dyDescent="0.2">
      <c r="B632" s="5"/>
      <c r="F632" s="5"/>
    </row>
    <row r="633" spans="2:6" x14ac:dyDescent="0.2">
      <c r="B633" s="5"/>
      <c r="F633" s="5"/>
    </row>
    <row r="634" spans="2:6" x14ac:dyDescent="0.2">
      <c r="B634" s="5"/>
      <c r="F634" s="5"/>
    </row>
    <row r="635" spans="2:6" x14ac:dyDescent="0.2">
      <c r="B635" s="5"/>
      <c r="F635" s="5"/>
    </row>
    <row r="636" spans="2:6" x14ac:dyDescent="0.2">
      <c r="B636" s="5"/>
      <c r="F636" s="5"/>
    </row>
    <row r="637" spans="2:6" x14ac:dyDescent="0.2">
      <c r="B637" s="5"/>
      <c r="F637" s="5"/>
    </row>
    <row r="638" spans="2:6" x14ac:dyDescent="0.2">
      <c r="B638" s="5"/>
      <c r="F638" s="5"/>
    </row>
    <row r="639" spans="2:6" x14ac:dyDescent="0.2">
      <c r="B639" s="5"/>
      <c r="F639" s="5"/>
    </row>
    <row r="640" spans="2:6" x14ac:dyDescent="0.2">
      <c r="B640" s="5"/>
      <c r="F640" s="5"/>
    </row>
    <row r="641" spans="2:6" x14ac:dyDescent="0.2">
      <c r="B641" s="5"/>
      <c r="F641" s="5"/>
    </row>
    <row r="642" spans="2:6" x14ac:dyDescent="0.2">
      <c r="B642" s="5"/>
      <c r="F642" s="5"/>
    </row>
    <row r="643" spans="2:6" x14ac:dyDescent="0.2">
      <c r="B643" s="5"/>
      <c r="F643" s="5"/>
    </row>
    <row r="644" spans="2:6" x14ac:dyDescent="0.2">
      <c r="B644" s="5"/>
      <c r="F644" s="5"/>
    </row>
    <row r="645" spans="2:6" x14ac:dyDescent="0.2">
      <c r="B645" s="5"/>
      <c r="F645" s="5"/>
    </row>
    <row r="646" spans="2:6" x14ac:dyDescent="0.2">
      <c r="B646" s="5"/>
      <c r="F646" s="5"/>
    </row>
    <row r="647" spans="2:6" x14ac:dyDescent="0.2">
      <c r="B647" s="5"/>
      <c r="F647" s="5"/>
    </row>
    <row r="648" spans="2:6" x14ac:dyDescent="0.2">
      <c r="B648" s="5"/>
      <c r="F648" s="5"/>
    </row>
    <row r="649" spans="2:6" x14ac:dyDescent="0.2">
      <c r="B649" s="5"/>
      <c r="F649" s="5"/>
    </row>
    <row r="650" spans="2:6" x14ac:dyDescent="0.2">
      <c r="B650" s="5"/>
      <c r="F650" s="5"/>
    </row>
    <row r="651" spans="2:6" x14ac:dyDescent="0.2">
      <c r="B651" s="5"/>
      <c r="F651" s="5"/>
    </row>
    <row r="652" spans="2:6" x14ac:dyDescent="0.2">
      <c r="B652" s="5"/>
      <c r="F652" s="5"/>
    </row>
    <row r="653" spans="2:6" x14ac:dyDescent="0.2">
      <c r="B653" s="5"/>
      <c r="F653" s="5"/>
    </row>
    <row r="654" spans="2:6" x14ac:dyDescent="0.2">
      <c r="B654" s="5"/>
      <c r="F654" s="5"/>
    </row>
    <row r="655" spans="2:6" x14ac:dyDescent="0.2">
      <c r="B655" s="5"/>
      <c r="F655" s="5"/>
    </row>
    <row r="656" spans="2:6" x14ac:dyDescent="0.2">
      <c r="B656" s="5"/>
      <c r="F656" s="5"/>
    </row>
    <row r="657" spans="2:6" x14ac:dyDescent="0.2">
      <c r="B657" s="5"/>
      <c r="F657" s="5"/>
    </row>
    <row r="658" spans="2:6" x14ac:dyDescent="0.2">
      <c r="B658" s="5"/>
      <c r="F658" s="5"/>
    </row>
    <row r="659" spans="2:6" x14ac:dyDescent="0.2">
      <c r="B659" s="5"/>
      <c r="F659" s="5"/>
    </row>
    <row r="660" spans="2:6" x14ac:dyDescent="0.2">
      <c r="B660" s="5"/>
      <c r="F660" s="5"/>
    </row>
    <row r="661" spans="2:6" x14ac:dyDescent="0.2">
      <c r="B661" s="5"/>
      <c r="F661" s="5"/>
    </row>
    <row r="662" spans="2:6" x14ac:dyDescent="0.2">
      <c r="B662" s="5"/>
      <c r="F662" s="5"/>
    </row>
    <row r="663" spans="2:6" x14ac:dyDescent="0.2">
      <c r="B663" s="5"/>
      <c r="F663" s="5"/>
    </row>
    <row r="664" spans="2:6" x14ac:dyDescent="0.2">
      <c r="B664" s="5"/>
      <c r="F664" s="5"/>
    </row>
    <row r="665" spans="2:6" x14ac:dyDescent="0.2">
      <c r="B665" s="5"/>
      <c r="F665" s="5"/>
    </row>
    <row r="666" spans="2:6" x14ac:dyDescent="0.2">
      <c r="B666" s="5"/>
      <c r="F666" s="5"/>
    </row>
    <row r="667" spans="2:6" x14ac:dyDescent="0.2">
      <c r="B667" s="5"/>
      <c r="F667" s="5"/>
    </row>
    <row r="668" spans="2:6" x14ac:dyDescent="0.2">
      <c r="B668" s="5"/>
      <c r="F668" s="5"/>
    </row>
    <row r="669" spans="2:6" x14ac:dyDescent="0.2">
      <c r="B669" s="5"/>
      <c r="F669" s="5"/>
    </row>
    <row r="670" spans="2:6" x14ac:dyDescent="0.2">
      <c r="B670" s="5"/>
      <c r="F670" s="5"/>
    </row>
    <row r="671" spans="2:6" x14ac:dyDescent="0.2">
      <c r="B671" s="5"/>
      <c r="F671" s="5"/>
    </row>
    <row r="672" spans="2:6" x14ac:dyDescent="0.2">
      <c r="B672" s="5"/>
      <c r="F672" s="5"/>
    </row>
    <row r="673" spans="2:6" x14ac:dyDescent="0.2">
      <c r="B673" s="5"/>
      <c r="F673" s="5"/>
    </row>
    <row r="674" spans="2:6" x14ac:dyDescent="0.2">
      <c r="B674" s="5"/>
      <c r="F674" s="5"/>
    </row>
    <row r="675" spans="2:6" x14ac:dyDescent="0.2">
      <c r="B675" s="5"/>
      <c r="F675" s="5"/>
    </row>
    <row r="676" spans="2:6" x14ac:dyDescent="0.2">
      <c r="B676" s="5"/>
      <c r="F676" s="5"/>
    </row>
    <row r="677" spans="2:6" x14ac:dyDescent="0.2">
      <c r="B677" s="5"/>
      <c r="F677" s="5"/>
    </row>
    <row r="678" spans="2:6" x14ac:dyDescent="0.2">
      <c r="B678" s="5"/>
      <c r="F678" s="5"/>
    </row>
    <row r="679" spans="2:6" x14ac:dyDescent="0.2">
      <c r="B679" s="5"/>
      <c r="F679" s="5"/>
    </row>
    <row r="680" spans="2:6" x14ac:dyDescent="0.2">
      <c r="B680" s="5"/>
      <c r="F680" s="5"/>
    </row>
    <row r="681" spans="2:6" x14ac:dyDescent="0.2">
      <c r="B681" s="5"/>
      <c r="F681" s="5"/>
    </row>
    <row r="682" spans="2:6" x14ac:dyDescent="0.2">
      <c r="B682" s="5"/>
      <c r="F682" s="5"/>
    </row>
    <row r="683" spans="2:6" x14ac:dyDescent="0.2">
      <c r="B683" s="5"/>
      <c r="F683" s="5"/>
    </row>
    <row r="684" spans="2:6" x14ac:dyDescent="0.2">
      <c r="B684" s="5"/>
      <c r="F684" s="5"/>
    </row>
    <row r="685" spans="2:6" x14ac:dyDescent="0.2">
      <c r="B685" s="5"/>
      <c r="F685" s="5"/>
    </row>
    <row r="686" spans="2:6" x14ac:dyDescent="0.2">
      <c r="B686" s="5"/>
      <c r="F686" s="5"/>
    </row>
    <row r="687" spans="2:6" x14ac:dyDescent="0.2">
      <c r="B687" s="5"/>
      <c r="F687" s="5"/>
    </row>
    <row r="688" spans="2:6" x14ac:dyDescent="0.2">
      <c r="B688" s="5"/>
      <c r="F688" s="5"/>
    </row>
    <row r="689" spans="2:6" x14ac:dyDescent="0.2">
      <c r="B689" s="5"/>
      <c r="F689" s="5"/>
    </row>
    <row r="690" spans="2:6" x14ac:dyDescent="0.2">
      <c r="B690" s="5"/>
      <c r="F690" s="5"/>
    </row>
    <row r="691" spans="2:6" x14ac:dyDescent="0.2">
      <c r="B691" s="5"/>
      <c r="F691" s="5"/>
    </row>
    <row r="692" spans="2:6" x14ac:dyDescent="0.2">
      <c r="B692" s="5"/>
      <c r="F692" s="5"/>
    </row>
    <row r="693" spans="2:6" x14ac:dyDescent="0.2">
      <c r="B693" s="5"/>
      <c r="F693" s="5"/>
    </row>
    <row r="694" spans="2:6" x14ac:dyDescent="0.2">
      <c r="B694" s="5"/>
      <c r="F694" s="5"/>
    </row>
    <row r="695" spans="2:6" x14ac:dyDescent="0.2">
      <c r="B695" s="5"/>
      <c r="F695" s="5"/>
    </row>
    <row r="696" spans="2:6" x14ac:dyDescent="0.2">
      <c r="B696" s="5"/>
      <c r="F696" s="5"/>
    </row>
    <row r="697" spans="2:6" x14ac:dyDescent="0.2">
      <c r="B697" s="5"/>
      <c r="F697" s="5"/>
    </row>
    <row r="698" spans="2:6" x14ac:dyDescent="0.2">
      <c r="B698" s="5"/>
      <c r="F698" s="5"/>
    </row>
    <row r="699" spans="2:6" x14ac:dyDescent="0.2">
      <c r="B699" s="5"/>
      <c r="F699" s="5"/>
    </row>
    <row r="700" spans="2:6" x14ac:dyDescent="0.2">
      <c r="B700" s="5"/>
      <c r="F700" s="5"/>
    </row>
    <row r="701" spans="2:6" x14ac:dyDescent="0.2">
      <c r="B701" s="5"/>
      <c r="F701" s="5"/>
    </row>
    <row r="702" spans="2:6" x14ac:dyDescent="0.2">
      <c r="B702" s="5"/>
      <c r="F702" s="5"/>
    </row>
    <row r="703" spans="2:6" x14ac:dyDescent="0.2">
      <c r="B703" s="5"/>
      <c r="F703" s="5"/>
    </row>
    <row r="704" spans="2:6" x14ac:dyDescent="0.2">
      <c r="B704" s="5"/>
      <c r="F704" s="5"/>
    </row>
    <row r="705" spans="2:6" x14ac:dyDescent="0.2">
      <c r="B705" s="5"/>
      <c r="F705" s="5"/>
    </row>
    <row r="706" spans="2:6" x14ac:dyDescent="0.2">
      <c r="B706" s="5"/>
      <c r="F706" s="5"/>
    </row>
    <row r="707" spans="2:6" x14ac:dyDescent="0.2">
      <c r="B707" s="5"/>
      <c r="F707" s="5"/>
    </row>
    <row r="708" spans="2:6" x14ac:dyDescent="0.2">
      <c r="B708" s="5"/>
      <c r="F708" s="5"/>
    </row>
    <row r="709" spans="2:6" x14ac:dyDescent="0.2">
      <c r="B709" s="5"/>
      <c r="F709" s="5"/>
    </row>
    <row r="710" spans="2:6" x14ac:dyDescent="0.2">
      <c r="B710" s="5"/>
      <c r="F710" s="5"/>
    </row>
    <row r="711" spans="2:6" x14ac:dyDescent="0.2">
      <c r="B711" s="5"/>
      <c r="F711" s="5"/>
    </row>
    <row r="712" spans="2:6" x14ac:dyDescent="0.2">
      <c r="B712" s="5"/>
      <c r="F712" s="5"/>
    </row>
    <row r="713" spans="2:6" x14ac:dyDescent="0.2">
      <c r="B713" s="5"/>
      <c r="F713" s="5"/>
    </row>
    <row r="714" spans="2:6" x14ac:dyDescent="0.2">
      <c r="B714" s="5"/>
      <c r="F714" s="5"/>
    </row>
    <row r="715" spans="2:6" x14ac:dyDescent="0.2">
      <c r="B715" s="5"/>
      <c r="F715" s="5"/>
    </row>
    <row r="716" spans="2:6" x14ac:dyDescent="0.2">
      <c r="B716" s="5"/>
      <c r="F716" s="5"/>
    </row>
    <row r="717" spans="2:6" x14ac:dyDescent="0.2">
      <c r="B717" s="5"/>
      <c r="F717" s="5"/>
    </row>
    <row r="718" spans="2:6" x14ac:dyDescent="0.2">
      <c r="B718" s="5"/>
      <c r="F718" s="5"/>
    </row>
    <row r="719" spans="2:6" x14ac:dyDescent="0.2">
      <c r="B719" s="5"/>
      <c r="F719" s="5"/>
    </row>
    <row r="720" spans="2:6" x14ac:dyDescent="0.2">
      <c r="B720" s="5"/>
      <c r="F720" s="5"/>
    </row>
    <row r="721" spans="2:6" x14ac:dyDescent="0.2">
      <c r="B721" s="5"/>
      <c r="F721" s="5"/>
    </row>
    <row r="722" spans="2:6" x14ac:dyDescent="0.2">
      <c r="B722" s="5"/>
      <c r="F722" s="5"/>
    </row>
    <row r="723" spans="2:6" x14ac:dyDescent="0.2">
      <c r="B723" s="5"/>
      <c r="F723" s="5"/>
    </row>
    <row r="724" spans="2:6" x14ac:dyDescent="0.2">
      <c r="B724" s="5"/>
      <c r="F724" s="5"/>
    </row>
    <row r="725" spans="2:6" x14ac:dyDescent="0.2">
      <c r="B725" s="5"/>
      <c r="F725" s="5"/>
    </row>
    <row r="726" spans="2:6" x14ac:dyDescent="0.2">
      <c r="B726" s="5"/>
      <c r="F726" s="5"/>
    </row>
    <row r="727" spans="2:6" x14ac:dyDescent="0.2">
      <c r="B727" s="5"/>
      <c r="F727" s="5"/>
    </row>
    <row r="728" spans="2:6" x14ac:dyDescent="0.2">
      <c r="B728" s="5"/>
      <c r="F728" s="5"/>
    </row>
    <row r="729" spans="2:6" x14ac:dyDescent="0.2">
      <c r="B729" s="5"/>
      <c r="F729" s="5"/>
    </row>
    <row r="730" spans="2:6" x14ac:dyDescent="0.2">
      <c r="B730" s="5"/>
      <c r="F730" s="5"/>
    </row>
    <row r="731" spans="2:6" x14ac:dyDescent="0.2">
      <c r="B731" s="5"/>
      <c r="F731" s="5"/>
    </row>
    <row r="732" spans="2:6" x14ac:dyDescent="0.2">
      <c r="B732" s="5"/>
      <c r="F732" s="5"/>
    </row>
    <row r="733" spans="2:6" x14ac:dyDescent="0.2">
      <c r="B733" s="5"/>
      <c r="F733" s="5"/>
    </row>
    <row r="734" spans="2:6" x14ac:dyDescent="0.2">
      <c r="B734" s="5"/>
      <c r="F734" s="5"/>
    </row>
    <row r="735" spans="2:6" x14ac:dyDescent="0.2">
      <c r="B735" s="5"/>
      <c r="F735" s="5"/>
    </row>
    <row r="736" spans="2:6" x14ac:dyDescent="0.2">
      <c r="B736" s="5"/>
      <c r="F736" s="5"/>
    </row>
    <row r="737" spans="2:6" x14ac:dyDescent="0.2">
      <c r="B737" s="5"/>
      <c r="F737" s="5"/>
    </row>
    <row r="738" spans="2:6" x14ac:dyDescent="0.2">
      <c r="B738" s="5"/>
      <c r="F738" s="5"/>
    </row>
    <row r="739" spans="2:6" x14ac:dyDescent="0.2">
      <c r="B739" s="5"/>
      <c r="F739" s="5"/>
    </row>
    <row r="740" spans="2:6" x14ac:dyDescent="0.2">
      <c r="B740" s="5"/>
      <c r="F740" s="5"/>
    </row>
    <row r="741" spans="2:6" x14ac:dyDescent="0.2">
      <c r="B741" s="5"/>
      <c r="F741" s="5"/>
    </row>
    <row r="742" spans="2:6" x14ac:dyDescent="0.2">
      <c r="B742" s="5"/>
      <c r="F742" s="5"/>
    </row>
    <row r="743" spans="2:6" x14ac:dyDescent="0.2">
      <c r="B743" s="5"/>
      <c r="F743" s="5"/>
    </row>
    <row r="744" spans="2:6" x14ac:dyDescent="0.2">
      <c r="B744" s="5"/>
      <c r="F744" s="5"/>
    </row>
    <row r="745" spans="2:6" x14ac:dyDescent="0.2">
      <c r="B745" s="5"/>
      <c r="F745" s="5"/>
    </row>
    <row r="746" spans="2:6" x14ac:dyDescent="0.2">
      <c r="B746" s="5"/>
      <c r="F746" s="5"/>
    </row>
    <row r="747" spans="2:6" x14ac:dyDescent="0.2">
      <c r="B747" s="5"/>
      <c r="F747" s="5"/>
    </row>
    <row r="748" spans="2:6" x14ac:dyDescent="0.2">
      <c r="B748" s="5"/>
      <c r="F748" s="5"/>
    </row>
    <row r="749" spans="2:6" x14ac:dyDescent="0.2">
      <c r="B749" s="5"/>
      <c r="F749" s="5"/>
    </row>
    <row r="750" spans="2:6" x14ac:dyDescent="0.2">
      <c r="B750" s="5"/>
      <c r="F750" s="5"/>
    </row>
    <row r="751" spans="2:6" x14ac:dyDescent="0.2">
      <c r="B751" s="5"/>
      <c r="F751" s="5"/>
    </row>
    <row r="752" spans="2:6" x14ac:dyDescent="0.2">
      <c r="B752" s="5"/>
      <c r="F752" s="5"/>
    </row>
    <row r="753" spans="2:6" x14ac:dyDescent="0.2">
      <c r="B753" s="5"/>
      <c r="F753" s="5"/>
    </row>
    <row r="754" spans="2:6" x14ac:dyDescent="0.2">
      <c r="B754" s="5"/>
      <c r="F754" s="5"/>
    </row>
    <row r="755" spans="2:6" x14ac:dyDescent="0.2">
      <c r="B755" s="5"/>
      <c r="F755" s="5"/>
    </row>
    <row r="756" spans="2:6" x14ac:dyDescent="0.2">
      <c r="B756" s="5"/>
      <c r="F756" s="5"/>
    </row>
    <row r="757" spans="2:6" x14ac:dyDescent="0.2">
      <c r="B757" s="5"/>
      <c r="F757" s="5"/>
    </row>
    <row r="758" spans="2:6" x14ac:dyDescent="0.2">
      <c r="B758" s="5"/>
      <c r="F758" s="5"/>
    </row>
    <row r="759" spans="2:6" x14ac:dyDescent="0.2">
      <c r="B759" s="5"/>
      <c r="F759" s="5"/>
    </row>
    <row r="760" spans="2:6" x14ac:dyDescent="0.2">
      <c r="B760" s="5"/>
      <c r="F760" s="5"/>
    </row>
    <row r="761" spans="2:6" x14ac:dyDescent="0.2">
      <c r="B761" s="5"/>
      <c r="F761" s="5"/>
    </row>
    <row r="762" spans="2:6" x14ac:dyDescent="0.2">
      <c r="B762" s="5"/>
      <c r="F762" s="5"/>
    </row>
    <row r="763" spans="2:6" x14ac:dyDescent="0.2">
      <c r="B763" s="5"/>
      <c r="F763" s="5"/>
    </row>
    <row r="764" spans="2:6" x14ac:dyDescent="0.2">
      <c r="B764" s="5"/>
      <c r="F764" s="5"/>
    </row>
    <row r="765" spans="2:6" x14ac:dyDescent="0.2">
      <c r="B765" s="5"/>
      <c r="F765" s="5"/>
    </row>
    <row r="766" spans="2:6" x14ac:dyDescent="0.2">
      <c r="B766" s="5"/>
      <c r="F766" s="5"/>
    </row>
    <row r="767" spans="2:6" x14ac:dyDescent="0.2">
      <c r="B767" s="5"/>
      <c r="F767" s="5"/>
    </row>
    <row r="768" spans="2:6" x14ac:dyDescent="0.2">
      <c r="B768" s="5"/>
      <c r="F768" s="5"/>
    </row>
    <row r="769" spans="2:6" x14ac:dyDescent="0.2">
      <c r="B769" s="5"/>
      <c r="F769" s="5"/>
    </row>
    <row r="770" spans="2:6" x14ac:dyDescent="0.2">
      <c r="B770" s="5"/>
      <c r="F770" s="5"/>
    </row>
    <row r="771" spans="2:6" x14ac:dyDescent="0.2">
      <c r="B771" s="5"/>
      <c r="F771" s="5"/>
    </row>
    <row r="772" spans="2:6" x14ac:dyDescent="0.2">
      <c r="B772" s="5"/>
      <c r="F772" s="5"/>
    </row>
    <row r="773" spans="2:6" x14ac:dyDescent="0.2">
      <c r="B773" s="5"/>
      <c r="F773" s="5"/>
    </row>
    <row r="774" spans="2:6" x14ac:dyDescent="0.2">
      <c r="B774" s="5"/>
      <c r="F774" s="5"/>
    </row>
    <row r="775" spans="2:6" x14ac:dyDescent="0.2">
      <c r="B775" s="5"/>
      <c r="F775" s="5"/>
    </row>
    <row r="776" spans="2:6" x14ac:dyDescent="0.2">
      <c r="B776" s="5"/>
      <c r="F776" s="5"/>
    </row>
    <row r="777" spans="2:6" x14ac:dyDescent="0.2">
      <c r="B777" s="5"/>
      <c r="F777" s="5"/>
    </row>
    <row r="778" spans="2:6" x14ac:dyDescent="0.2">
      <c r="B778" s="5"/>
      <c r="F778" s="5"/>
    </row>
    <row r="779" spans="2:6" x14ac:dyDescent="0.2">
      <c r="B779" s="5"/>
      <c r="F779" s="5"/>
    </row>
    <row r="780" spans="2:6" x14ac:dyDescent="0.2">
      <c r="B780" s="5"/>
      <c r="F780" s="5"/>
    </row>
    <row r="781" spans="2:6" x14ac:dyDescent="0.2">
      <c r="B781" s="5"/>
      <c r="F781" s="5"/>
    </row>
    <row r="782" spans="2:6" x14ac:dyDescent="0.2">
      <c r="B782" s="5"/>
      <c r="F782" s="5"/>
    </row>
    <row r="783" spans="2:6" x14ac:dyDescent="0.2">
      <c r="B783" s="5"/>
      <c r="F783" s="5"/>
    </row>
    <row r="784" spans="2:6" x14ac:dyDescent="0.2">
      <c r="B784" s="5"/>
      <c r="F784" s="5"/>
    </row>
    <row r="785" spans="2:6" x14ac:dyDescent="0.2">
      <c r="B785" s="5"/>
      <c r="F785" s="5"/>
    </row>
    <row r="786" spans="2:6" x14ac:dyDescent="0.2">
      <c r="B786" s="5"/>
      <c r="F786" s="5"/>
    </row>
    <row r="787" spans="2:6" x14ac:dyDescent="0.2">
      <c r="B787" s="5"/>
      <c r="F787" s="5"/>
    </row>
    <row r="788" spans="2:6" x14ac:dyDescent="0.2">
      <c r="B788" s="5"/>
      <c r="F788" s="5"/>
    </row>
    <row r="789" spans="2:6" x14ac:dyDescent="0.2">
      <c r="B789" s="5"/>
      <c r="F789" s="5"/>
    </row>
    <row r="790" spans="2:6" x14ac:dyDescent="0.2">
      <c r="B790" s="5"/>
      <c r="F790" s="5"/>
    </row>
    <row r="791" spans="2:6" x14ac:dyDescent="0.2">
      <c r="B791" s="5"/>
      <c r="F791" s="5"/>
    </row>
    <row r="792" spans="2:6" x14ac:dyDescent="0.2">
      <c r="B792" s="5"/>
      <c r="F792" s="5"/>
    </row>
    <row r="793" spans="2:6" x14ac:dyDescent="0.2">
      <c r="B793" s="5"/>
      <c r="F793" s="5"/>
    </row>
    <row r="794" spans="2:6" x14ac:dyDescent="0.2">
      <c r="B794" s="5"/>
      <c r="F794" s="5"/>
    </row>
    <row r="795" spans="2:6" x14ac:dyDescent="0.2">
      <c r="B795" s="5"/>
      <c r="F795" s="5"/>
    </row>
    <row r="796" spans="2:6" x14ac:dyDescent="0.2">
      <c r="B796" s="5"/>
      <c r="F796" s="5"/>
    </row>
    <row r="797" spans="2:6" x14ac:dyDescent="0.2">
      <c r="B797" s="5"/>
      <c r="F797" s="5"/>
    </row>
    <row r="798" spans="2:6" x14ac:dyDescent="0.2">
      <c r="B798" s="5"/>
      <c r="F798" s="5"/>
    </row>
    <row r="799" spans="2:6" x14ac:dyDescent="0.2">
      <c r="B799" s="5"/>
      <c r="F799" s="5"/>
    </row>
    <row r="800" spans="2:6" x14ac:dyDescent="0.2">
      <c r="B800" s="5"/>
      <c r="F800" s="5"/>
    </row>
    <row r="801" spans="2:6" x14ac:dyDescent="0.2">
      <c r="B801" s="5"/>
      <c r="F801" s="5"/>
    </row>
    <row r="802" spans="2:6" x14ac:dyDescent="0.2">
      <c r="B802" s="5"/>
      <c r="F802" s="5"/>
    </row>
    <row r="803" spans="2:6" x14ac:dyDescent="0.2">
      <c r="B803" s="5"/>
      <c r="F803" s="5"/>
    </row>
    <row r="804" spans="2:6" x14ac:dyDescent="0.2">
      <c r="B804" s="5"/>
      <c r="F804" s="5"/>
    </row>
    <row r="805" spans="2:6" x14ac:dyDescent="0.2">
      <c r="B805" s="5"/>
      <c r="F805" s="5"/>
    </row>
    <row r="806" spans="2:6" x14ac:dyDescent="0.2">
      <c r="B806" s="5"/>
      <c r="F806" s="5"/>
    </row>
    <row r="807" spans="2:6" x14ac:dyDescent="0.2">
      <c r="B807" s="5"/>
      <c r="F807" s="5"/>
    </row>
    <row r="808" spans="2:6" x14ac:dyDescent="0.2">
      <c r="B808" s="5"/>
      <c r="F808" s="5"/>
    </row>
    <row r="809" spans="2:6" x14ac:dyDescent="0.2">
      <c r="B809" s="5"/>
      <c r="F809" s="5"/>
    </row>
    <row r="810" spans="2:6" x14ac:dyDescent="0.2">
      <c r="B810" s="5"/>
      <c r="F810" s="5"/>
    </row>
    <row r="811" spans="2:6" x14ac:dyDescent="0.2">
      <c r="B811" s="5"/>
      <c r="F811" s="5"/>
    </row>
    <row r="812" spans="2:6" x14ac:dyDescent="0.2">
      <c r="B812" s="5"/>
      <c r="F812" s="5"/>
    </row>
    <row r="813" spans="2:6" x14ac:dyDescent="0.2">
      <c r="B813" s="5"/>
      <c r="F813" s="5"/>
    </row>
    <row r="814" spans="2:6" x14ac:dyDescent="0.2">
      <c r="B814" s="5"/>
      <c r="F814" s="5"/>
    </row>
    <row r="815" spans="2:6" x14ac:dyDescent="0.2">
      <c r="B815" s="5"/>
      <c r="F815" s="5"/>
    </row>
    <row r="816" spans="2:6" x14ac:dyDescent="0.2">
      <c r="B816" s="5"/>
      <c r="F816" s="5"/>
    </row>
    <row r="817" spans="2:6" x14ac:dyDescent="0.2">
      <c r="B817" s="5"/>
      <c r="F817" s="5"/>
    </row>
    <row r="818" spans="2:6" x14ac:dyDescent="0.2">
      <c r="B818" s="5"/>
      <c r="F818" s="5"/>
    </row>
    <row r="819" spans="2:6" x14ac:dyDescent="0.2">
      <c r="B819" s="5"/>
      <c r="F819" s="5"/>
    </row>
    <row r="820" spans="2:6" x14ac:dyDescent="0.2">
      <c r="B820" s="5"/>
      <c r="F820" s="5"/>
    </row>
    <row r="821" spans="2:6" x14ac:dyDescent="0.2">
      <c r="B821" s="5"/>
      <c r="F821" s="5"/>
    </row>
    <row r="822" spans="2:6" x14ac:dyDescent="0.2">
      <c r="B822" s="5"/>
      <c r="F822" s="5"/>
    </row>
    <row r="823" spans="2:6" x14ac:dyDescent="0.2">
      <c r="B823" s="5"/>
      <c r="F823" s="5"/>
    </row>
    <row r="824" spans="2:6" x14ac:dyDescent="0.2">
      <c r="B824" s="5"/>
      <c r="F824" s="5"/>
    </row>
    <row r="825" spans="2:6" x14ac:dyDescent="0.2">
      <c r="B825" s="5"/>
      <c r="F825" s="5"/>
    </row>
    <row r="826" spans="2:6" x14ac:dyDescent="0.2">
      <c r="B826" s="5"/>
      <c r="F826" s="5"/>
    </row>
    <row r="827" spans="2:6" x14ac:dyDescent="0.2">
      <c r="B827" s="5"/>
      <c r="F827" s="5"/>
    </row>
    <row r="828" spans="2:6" x14ac:dyDescent="0.2">
      <c r="B828" s="5"/>
      <c r="F828" s="5"/>
    </row>
    <row r="829" spans="2:6" x14ac:dyDescent="0.2">
      <c r="B829" s="5"/>
      <c r="F829" s="5"/>
    </row>
    <row r="830" spans="2:6" x14ac:dyDescent="0.2">
      <c r="B830" s="5"/>
      <c r="F830" s="5"/>
    </row>
    <row r="831" spans="2:6" x14ac:dyDescent="0.2">
      <c r="B831" s="5"/>
      <c r="F831" s="5"/>
    </row>
    <row r="832" spans="2:6" x14ac:dyDescent="0.2">
      <c r="B832" s="5"/>
      <c r="F832" s="5"/>
    </row>
    <row r="833" spans="2:6" x14ac:dyDescent="0.2">
      <c r="B833" s="5"/>
      <c r="F833" s="5"/>
    </row>
    <row r="834" spans="2:6" x14ac:dyDescent="0.2">
      <c r="B834" s="5"/>
      <c r="F834" s="5"/>
    </row>
    <row r="835" spans="2:6" x14ac:dyDescent="0.2">
      <c r="B835" s="5"/>
      <c r="F835" s="5"/>
    </row>
    <row r="836" spans="2:6" x14ac:dyDescent="0.2">
      <c r="B836" s="5"/>
      <c r="F836" s="5"/>
    </row>
    <row r="837" spans="2:6" x14ac:dyDescent="0.2">
      <c r="B837" s="5"/>
      <c r="F837" s="5"/>
    </row>
    <row r="838" spans="2:6" x14ac:dyDescent="0.2">
      <c r="B838" s="5"/>
      <c r="F838" s="5"/>
    </row>
    <row r="839" spans="2:6" x14ac:dyDescent="0.2">
      <c r="B839" s="5"/>
      <c r="F839" s="5"/>
    </row>
    <row r="840" spans="2:6" x14ac:dyDescent="0.2">
      <c r="B840" s="5"/>
      <c r="F840" s="5"/>
    </row>
    <row r="841" spans="2:6" x14ac:dyDescent="0.2">
      <c r="B841" s="5"/>
      <c r="F841" s="5"/>
    </row>
    <row r="842" spans="2:6" x14ac:dyDescent="0.2">
      <c r="B842" s="5"/>
      <c r="F842" s="5"/>
    </row>
    <row r="843" spans="2:6" x14ac:dyDescent="0.2">
      <c r="B843" s="5"/>
      <c r="F843" s="5"/>
    </row>
    <row r="844" spans="2:6" x14ac:dyDescent="0.2">
      <c r="B844" s="5"/>
      <c r="F844" s="5"/>
    </row>
    <row r="845" spans="2:6" x14ac:dyDescent="0.2">
      <c r="B845" s="5"/>
      <c r="F845" s="5"/>
    </row>
    <row r="846" spans="2:6" x14ac:dyDescent="0.2">
      <c r="B846" s="5"/>
      <c r="F846" s="5"/>
    </row>
    <row r="847" spans="2:6" x14ac:dyDescent="0.2">
      <c r="B847" s="5"/>
      <c r="F847" s="5"/>
    </row>
    <row r="848" spans="2:6" x14ac:dyDescent="0.2">
      <c r="B848" s="5"/>
      <c r="F848" s="5"/>
    </row>
    <row r="849" spans="2:6" x14ac:dyDescent="0.2">
      <c r="B849" s="5"/>
      <c r="F849" s="5"/>
    </row>
    <row r="850" spans="2:6" x14ac:dyDescent="0.2">
      <c r="B850" s="5"/>
      <c r="F850" s="5"/>
    </row>
    <row r="851" spans="2:6" x14ac:dyDescent="0.2">
      <c r="B851" s="5"/>
      <c r="F851" s="5"/>
    </row>
    <row r="852" spans="2:6" x14ac:dyDescent="0.2">
      <c r="B852" s="5"/>
      <c r="F852" s="5"/>
    </row>
    <row r="853" spans="2:6" x14ac:dyDescent="0.2">
      <c r="B853" s="5"/>
      <c r="F853" s="5"/>
    </row>
    <row r="854" spans="2:6" x14ac:dyDescent="0.2">
      <c r="B854" s="5"/>
      <c r="F854" s="5"/>
    </row>
    <row r="855" spans="2:6" x14ac:dyDescent="0.2">
      <c r="B855" s="5"/>
      <c r="F855" s="5"/>
    </row>
    <row r="856" spans="2:6" x14ac:dyDescent="0.2">
      <c r="B856" s="5"/>
      <c r="F856" s="5"/>
    </row>
    <row r="857" spans="2:6" x14ac:dyDescent="0.2">
      <c r="B857" s="5"/>
      <c r="F857" s="5"/>
    </row>
    <row r="858" spans="2:6" x14ac:dyDescent="0.2">
      <c r="B858" s="5"/>
      <c r="F858" s="5"/>
    </row>
    <row r="859" spans="2:6" x14ac:dyDescent="0.2">
      <c r="B859" s="5"/>
      <c r="F859" s="5"/>
    </row>
    <row r="860" spans="2:6" x14ac:dyDescent="0.2">
      <c r="B860" s="5"/>
      <c r="F860" s="5"/>
    </row>
    <row r="861" spans="2:6" x14ac:dyDescent="0.2">
      <c r="B861" s="5"/>
      <c r="F861" s="5"/>
    </row>
    <row r="862" spans="2:6" x14ac:dyDescent="0.2">
      <c r="B862" s="5"/>
      <c r="F862" s="5"/>
    </row>
    <row r="863" spans="2:6" x14ac:dyDescent="0.2">
      <c r="B863" s="5"/>
      <c r="F863" s="5"/>
    </row>
    <row r="864" spans="2:6" x14ac:dyDescent="0.2">
      <c r="B864" s="5"/>
      <c r="F864" s="5"/>
    </row>
    <row r="865" spans="2:6" x14ac:dyDescent="0.2">
      <c r="B865" s="5"/>
      <c r="F865" s="5"/>
    </row>
    <row r="866" spans="2:6" x14ac:dyDescent="0.2">
      <c r="B866" s="5"/>
      <c r="F866" s="5"/>
    </row>
    <row r="867" spans="2:6" x14ac:dyDescent="0.2">
      <c r="B867" s="5"/>
      <c r="F867" s="5"/>
    </row>
    <row r="868" spans="2:6" x14ac:dyDescent="0.2">
      <c r="B868" s="5"/>
      <c r="F868" s="5"/>
    </row>
    <row r="869" spans="2:6" x14ac:dyDescent="0.2">
      <c r="B869" s="5"/>
      <c r="F869" s="5"/>
    </row>
    <row r="870" spans="2:6" x14ac:dyDescent="0.2">
      <c r="B870" s="5"/>
      <c r="F870" s="5"/>
    </row>
    <row r="871" spans="2:6" x14ac:dyDescent="0.2">
      <c r="B871" s="5"/>
      <c r="F871" s="5"/>
    </row>
    <row r="872" spans="2:6" x14ac:dyDescent="0.2">
      <c r="B872" s="5"/>
      <c r="F872" s="5"/>
    </row>
    <row r="873" spans="2:6" x14ac:dyDescent="0.2">
      <c r="B873" s="5"/>
      <c r="F873" s="5"/>
    </row>
    <row r="874" spans="2:6" x14ac:dyDescent="0.2">
      <c r="B874" s="5"/>
      <c r="F874" s="5"/>
    </row>
    <row r="875" spans="2:6" x14ac:dyDescent="0.2">
      <c r="B875" s="5"/>
      <c r="F875" s="5"/>
    </row>
    <row r="876" spans="2:6" x14ac:dyDescent="0.2">
      <c r="B876" s="5"/>
      <c r="F876" s="5"/>
    </row>
    <row r="877" spans="2:6" x14ac:dyDescent="0.2">
      <c r="B877" s="5"/>
      <c r="F877" s="5"/>
    </row>
    <row r="878" spans="2:6" x14ac:dyDescent="0.2">
      <c r="B878" s="5"/>
      <c r="F878" s="5"/>
    </row>
    <row r="879" spans="2:6" x14ac:dyDescent="0.2">
      <c r="B879" s="5"/>
      <c r="F879" s="5"/>
    </row>
    <row r="880" spans="2:6" x14ac:dyDescent="0.2">
      <c r="B880" s="5"/>
      <c r="F880" s="5"/>
    </row>
    <row r="881" spans="2:6" x14ac:dyDescent="0.2">
      <c r="B881" s="5"/>
      <c r="F881" s="5"/>
    </row>
    <row r="882" spans="2:6" x14ac:dyDescent="0.2">
      <c r="B882" s="5"/>
      <c r="F882" s="5"/>
    </row>
    <row r="883" spans="2:6" x14ac:dyDescent="0.2">
      <c r="B883" s="5"/>
      <c r="F883" s="5"/>
    </row>
    <row r="884" spans="2:6" x14ac:dyDescent="0.2">
      <c r="B884" s="5"/>
      <c r="F884" s="5"/>
    </row>
    <row r="885" spans="2:6" x14ac:dyDescent="0.2">
      <c r="B885" s="5"/>
      <c r="F885" s="5"/>
    </row>
    <row r="886" spans="2:6" x14ac:dyDescent="0.2">
      <c r="B886" s="5"/>
      <c r="F886" s="5"/>
    </row>
    <row r="887" spans="2:6" x14ac:dyDescent="0.2">
      <c r="B887" s="5"/>
      <c r="F887" s="5"/>
    </row>
    <row r="888" spans="2:6" x14ac:dyDescent="0.2">
      <c r="B888" s="5"/>
      <c r="F888" s="5"/>
    </row>
    <row r="889" spans="2:6" x14ac:dyDescent="0.2">
      <c r="B889" s="5"/>
      <c r="F889" s="5"/>
    </row>
    <row r="890" spans="2:6" x14ac:dyDescent="0.2">
      <c r="B890" s="5"/>
      <c r="F890" s="5"/>
    </row>
    <row r="891" spans="2:6" x14ac:dyDescent="0.2">
      <c r="B891" s="5"/>
      <c r="F891" s="5"/>
    </row>
    <row r="892" spans="2:6" x14ac:dyDescent="0.2">
      <c r="B892" s="5"/>
      <c r="F892" s="5"/>
    </row>
    <row r="893" spans="2:6" x14ac:dyDescent="0.2">
      <c r="B893" s="5"/>
      <c r="F893" s="5"/>
    </row>
    <row r="894" spans="2:6" x14ac:dyDescent="0.2">
      <c r="B894" s="5"/>
      <c r="F894" s="5"/>
    </row>
    <row r="895" spans="2:6" x14ac:dyDescent="0.2">
      <c r="B895" s="5"/>
      <c r="F895" s="5"/>
    </row>
    <row r="896" spans="2:6" x14ac:dyDescent="0.2">
      <c r="B896" s="5"/>
      <c r="F896" s="5"/>
    </row>
    <row r="897" spans="2:6" x14ac:dyDescent="0.2">
      <c r="B897" s="5"/>
      <c r="F897" s="5"/>
    </row>
    <row r="898" spans="2:6" x14ac:dyDescent="0.2">
      <c r="B898" s="5"/>
      <c r="F898" s="5"/>
    </row>
    <row r="899" spans="2:6" x14ac:dyDescent="0.2">
      <c r="B899" s="5"/>
      <c r="F899" s="5"/>
    </row>
    <row r="900" spans="2:6" x14ac:dyDescent="0.2">
      <c r="B900" s="5"/>
      <c r="F900" s="5"/>
    </row>
  </sheetData>
  <phoneticPr fontId="7" type="noConversion"/>
  <hyperlinks>
    <hyperlink ref="P11" r:id="rId1" display="http://www.konkoly.hu/cgi-bin/IBVS?5502"/>
    <hyperlink ref="P12" r:id="rId2" display="http://www.bav-astro.de/sfs/BAVM_link.php?BAVMnr=178"/>
    <hyperlink ref="P13" r:id="rId3" display="http://www.bav-astro.de/sfs/BAVM_link.php?BAVMnr=186"/>
    <hyperlink ref="P23" r:id="rId4" display="http://www.bav-astro.de/sfs/BAVM_link.php?BAVMnr=193"/>
    <hyperlink ref="P24" r:id="rId5" display="http://www.bav-astro.de/sfs/BAVM_link.php?BAVMnr=203"/>
    <hyperlink ref="P14" r:id="rId6" display="http://www.bav-astro.de/sfs/BAVM_link.php?BAVMnr=209"/>
    <hyperlink ref="P15" r:id="rId7" display="http://www.bav-astro.de/sfs/BAVM_link.php?BAVMnr=220"/>
    <hyperlink ref="P25" r:id="rId8" display="http://www.bav-astro.de/sfs/BAVM_link.php?BAVMnr=225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2024-01-31T03:47:25Z</dcterms:modified>
</cp:coreProperties>
</file>